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What full time employees do" sheetId="1" r:id="rId4"/>
    <sheet state="hidden" name="What I do now" sheetId="2" r:id="rId5"/>
    <sheet state="hidden" name="FT PivotData" sheetId="3" r:id="rId6"/>
    <sheet state="hidden" name="WID Pivot" sheetId="4" r:id="rId7"/>
    <sheet state="hidden" name="FT Pivot" sheetId="5" r:id="rId8"/>
    <sheet state="hidden" name="PivotData WIWTBD" sheetId="6" r:id="rId9"/>
    <sheet state="hidden" name="WID PivotData" sheetId="7" r:id="rId10"/>
    <sheet state="visible" name="Time Awareness" sheetId="8" r:id="rId11"/>
    <sheet state="hidden" name="Weekly Tracking" sheetId="9" r:id="rId12"/>
    <sheet state="hidden" name="Weekly Tracking Jan 12th" sheetId="10" r:id="rId13"/>
    <sheet state="hidden" name="Weekly Tracking Jan 19th" sheetId="11" r:id="rId14"/>
    <sheet state="hidden" name="Weekly Tracking Jan 26th" sheetId="12" r:id="rId15"/>
    <sheet state="hidden" name="Weekly Tracking Feb 3rd" sheetId="13" r:id="rId16"/>
    <sheet state="hidden" name="Weekly Tracking Feb 9th" sheetId="14" r:id="rId17"/>
    <sheet state="hidden" name="Weekly Tracking Feb 16th" sheetId="15" r:id="rId18"/>
    <sheet state="hidden" name="Weekly Tracking Feb 24th" sheetId="16" r:id="rId19"/>
    <sheet state="hidden" name="Tracking Mar 1st" sheetId="17" r:id="rId20"/>
    <sheet state="hidden" name="Tracking Mar 8th" sheetId="18" r:id="rId21"/>
    <sheet state="hidden" name="Mar 15th" sheetId="19" r:id="rId22"/>
    <sheet state="hidden" name="Mar 22nd" sheetId="20" r:id="rId23"/>
    <sheet state="hidden" name="Mar 29th" sheetId="21" r:id="rId24"/>
    <sheet state="hidden" name="Apr 5th" sheetId="22" r:id="rId25"/>
    <sheet state="hidden" name="Apr 12th" sheetId="23" r:id="rId26"/>
    <sheet state="hidden" name="Apr 20th" sheetId="24" r:id="rId27"/>
    <sheet state="hidden" name="Apr 26th" sheetId="25" r:id="rId28"/>
    <sheet state="hidden" name="May 3rd" sheetId="26" r:id="rId29"/>
    <sheet state="hidden" name="May 10th" sheetId="27" r:id="rId30"/>
    <sheet state="hidden" name="May 17th" sheetId="28" r:id="rId31"/>
    <sheet state="hidden" name="May 24th" sheetId="29" r:id="rId32"/>
    <sheet state="hidden" name="May 31st" sheetId="30" r:id="rId33"/>
    <sheet state="hidden" name="June 7th" sheetId="31" r:id="rId34"/>
    <sheet state="visible" name="2022 Sep 25th" sheetId="32" r:id="rId35"/>
    <sheet state="hidden" name="Weekday Summary" sheetId="33" r:id="rId36"/>
    <sheet state="visible" name="Notes and feedback with Bianca" sheetId="34" r:id="rId37"/>
  </sheets>
  <definedNames>
    <definedName hidden="1" localSheetId="1" name="_xlnm._FilterDatabase">'What I do now'!$C$4:$D$10</definedName>
    <definedName hidden="1" localSheetId="6" name="_xlnm._FilterDatabase">'WID PivotData'!$A$4:$D$26</definedName>
    <definedName hidden="1" localSheetId="7" name="_xlnm._FilterDatabase">'Time Awareness'!$A$11:$H$28</definedName>
  </definedNames>
  <calcPr/>
  <pivotCaches>
    <pivotCache cacheId="0" r:id="rId38"/>
    <pivotCache cacheId="1" r:id="rId39"/>
    <pivotCache cacheId="2" r:id="rId40"/>
  </pivotCaches>
</workbook>
</file>

<file path=xl/comments1.xml><?xml version="1.0" encoding="utf-8"?>
<comments xmlns:r="http://schemas.openxmlformats.org/officeDocument/2006/relationships" xmlns="http://schemas.openxmlformats.org/spreadsheetml/2006/main">
  <authors>
    <author/>
  </authors>
  <commentList>
    <comment authorId="0" ref="C11">
      <text>
        <t xml:space="preserve">======
ID#AAAAEC2Y4AY
Johnny Ilca    (2020-01-06 14:55:27)
Build your daily schedule around these and make them into habits.</t>
      </text>
    </comment>
    <comment authorId="0" ref="D11">
      <text>
        <t xml:space="preserve">======
ID#AAAAEC2Y4AU
Johnny Ilca    (2020-01-06 14:55:27)
Implement these throughout your week based on what you feel like doing. You can also implement them into a weekly schedule (eg. 2x a week/ 3x a week).</t>
      </text>
    </comment>
  </commentList>
</comments>
</file>

<file path=xl/comments2.xml><?xml version="1.0" encoding="utf-8"?>
<comments xmlns:r="http://schemas.openxmlformats.org/officeDocument/2006/relationships" xmlns="http://schemas.openxmlformats.org/spreadsheetml/2006/main">
  <authors>
    <author/>
  </authors>
  <commentList>
    <comment authorId="0" ref="B1">
      <text>
        <t xml:space="preserve">test
</t>
      </text>
    </comment>
  </commentList>
</comments>
</file>

<file path=xl/sharedStrings.xml><?xml version="1.0" encoding="utf-8"?>
<sst xmlns="http://schemas.openxmlformats.org/spreadsheetml/2006/main" count="1323" uniqueCount="167">
  <si>
    <t>Categories</t>
  </si>
  <si>
    <t>Time value money exercise</t>
  </si>
  <si>
    <t>Learning</t>
  </si>
  <si>
    <t>Job</t>
  </si>
  <si>
    <t>Business</t>
  </si>
  <si>
    <t>Activities in average day</t>
  </si>
  <si>
    <t>Individual activities</t>
  </si>
  <si>
    <t>Time (minutes)</t>
  </si>
  <si>
    <t>By activity</t>
  </si>
  <si>
    <t>Upkeep</t>
  </si>
  <si>
    <t>Health</t>
  </si>
  <si>
    <t>Me</t>
  </si>
  <si>
    <t>Personal Hygeine</t>
  </si>
  <si>
    <t>Journaling</t>
  </si>
  <si>
    <t>Total</t>
  </si>
  <si>
    <t>Coffee</t>
  </si>
  <si>
    <t>Dressing</t>
  </si>
  <si>
    <t>Grocery Shopping</t>
  </si>
  <si>
    <t>Cooking</t>
  </si>
  <si>
    <t>Cleaning</t>
  </si>
  <si>
    <t>Sleep</t>
  </si>
  <si>
    <t>Transportation</t>
  </si>
  <si>
    <t>Networking</t>
  </si>
  <si>
    <t>Business Dev</t>
  </si>
  <si>
    <t>Creating content</t>
  </si>
  <si>
    <t>Marketing</t>
  </si>
  <si>
    <t>Yoga</t>
  </si>
  <si>
    <t>Rings</t>
  </si>
  <si>
    <t>Other</t>
  </si>
  <si>
    <t>Browse internet</t>
  </si>
  <si>
    <t>Relax</t>
  </si>
  <si>
    <t>Communicating</t>
  </si>
  <si>
    <t>Socializing</t>
  </si>
  <si>
    <t>Romanian</t>
  </si>
  <si>
    <t>Musical instrument</t>
  </si>
  <si>
    <t>Reading</t>
  </si>
  <si>
    <t>Time by activity</t>
  </si>
  <si>
    <t>% by activity</t>
  </si>
  <si>
    <t>Teaching</t>
  </si>
  <si>
    <t xml:space="preserve"> + Sleep (8 hrs)</t>
  </si>
  <si>
    <t>Shopping</t>
  </si>
  <si>
    <t>Sum of Time by activity</t>
  </si>
  <si>
    <t>Sum of Time by activity2</t>
  </si>
  <si>
    <t>Business Total</t>
  </si>
  <si>
    <t>Health Total</t>
  </si>
  <si>
    <t>Job Total</t>
  </si>
  <si>
    <t>Learning Total</t>
  </si>
  <si>
    <t>Me Total</t>
  </si>
  <si>
    <t>Upkeep Total</t>
  </si>
  <si>
    <t>Grand Total</t>
  </si>
  <si>
    <t>Key</t>
  </si>
  <si>
    <t>Primary Purpose</t>
  </si>
  <si>
    <t>Secondary Purpose</t>
  </si>
  <si>
    <t>Tertiary Purpose</t>
  </si>
  <si>
    <t>Individual Activities</t>
  </si>
  <si>
    <t>Weekly Activity Count</t>
  </si>
  <si>
    <t>% by Activity</t>
  </si>
  <si>
    <t>Sum of Weekly Activity Count</t>
  </si>
  <si>
    <t>Primary</t>
  </si>
  <si>
    <t>Secondary</t>
  </si>
  <si>
    <t>Tirtiary</t>
  </si>
  <si>
    <t>Sum</t>
  </si>
  <si>
    <t xml:space="preserve"> </t>
  </si>
  <si>
    <t xml:space="preserve"> Total</t>
  </si>
  <si>
    <t>Chores</t>
  </si>
  <si>
    <t>Business Development</t>
  </si>
  <si>
    <t>Intense Exercise</t>
  </si>
  <si>
    <t>Cook</t>
  </si>
  <si>
    <t>Create Content</t>
  </si>
  <si>
    <t>Journal</t>
  </si>
  <si>
    <t>Friends/Family</t>
  </si>
  <si>
    <t>Other jobs</t>
  </si>
  <si>
    <t>Games</t>
  </si>
  <si>
    <t>Rings/stretching/light exercises</t>
  </si>
  <si>
    <t>Romanian Practice</t>
  </si>
  <si>
    <t>Hobby</t>
  </si>
  <si>
    <t>Read/Audiobook</t>
  </si>
  <si>
    <t>Hobby Total</t>
  </si>
  <si>
    <t>Time awareness activity</t>
  </si>
  <si>
    <t>Measuring Progress</t>
  </si>
  <si>
    <t>hrs</t>
  </si>
  <si>
    <t>=</t>
  </si>
  <si>
    <t>competence</t>
  </si>
  <si>
    <t>master</t>
  </si>
  <si>
    <t>Calculated/do not edit</t>
  </si>
  <si>
    <t>expert</t>
  </si>
  <si>
    <t>Input cell</t>
  </si>
  <si>
    <t>Totals</t>
  </si>
  <si>
    <t>1 mo = 4.3 wks</t>
  </si>
  <si>
    <t>Per Month</t>
  </si>
  <si>
    <t>Per Year</t>
  </si>
  <si>
    <t>Years to Competence</t>
  </si>
  <si>
    <t>Years to Master</t>
  </si>
  <si>
    <t>Years to Expert</t>
  </si>
  <si>
    <t>Activity</t>
  </si>
  <si>
    <t>Per day</t>
  </si>
  <si>
    <t>Per working week</t>
  </si>
  <si>
    <t>Total per working week</t>
  </si>
  <si>
    <t>Upkeep (redundant, use chores)</t>
  </si>
  <si>
    <t>Meditate / Breathe</t>
  </si>
  <si>
    <t>Art</t>
  </si>
  <si>
    <t>Activities</t>
  </si>
  <si>
    <t>Definitions</t>
  </si>
  <si>
    <t>Examples</t>
  </si>
  <si>
    <t>Total available time (with sleep 8hrs)</t>
  </si>
  <si>
    <t>time invested is directly correlated with income, requires active investment of time</t>
  </si>
  <si>
    <t>teacher, taxi driver, barista</t>
  </si>
  <si>
    <t>Flex Time</t>
  </si>
  <si>
    <t>time invested is not directly correlated with income, can lead to passive and/or exponential income</t>
  </si>
  <si>
    <t>an application, Youtube channel, Podcast, dropshipping, coliving business</t>
  </si>
  <si>
    <t>maintanence</t>
  </si>
  <si>
    <t>grocery shopping, repairs, management, cleaning, personal hygiene</t>
  </si>
  <si>
    <t>Notes: changed rings/stretching from 3 to 8</t>
  </si>
  <si>
    <t>physical/mental wellbeing</t>
  </si>
  <si>
    <t>exercising, diet management</t>
  </si>
  <si>
    <t>things that don't bring much inherit value</t>
  </si>
  <si>
    <t>family, journaling, games, entertainment, browsing social media</t>
  </si>
  <si>
    <t>things you enjoy doing</t>
  </si>
  <si>
    <t>sports, playing an instrument, cooking</t>
  </si>
  <si>
    <t>gaining new skills, honing current skills, expanding your understanding</t>
  </si>
  <si>
    <t>reading, lessons, doing something new, podcasts, audio books, educational videos</t>
  </si>
  <si>
    <t>Weighted activity distribution</t>
  </si>
  <si>
    <t>Total including sleep</t>
  </si>
  <si>
    <t>Secondary Purpose (*.5)</t>
  </si>
  <si>
    <t>Tertiary Purpose (*.3)</t>
  </si>
  <si>
    <t>Unweighted totals</t>
  </si>
  <si>
    <t>Percentage of total activities</t>
  </si>
  <si>
    <t>Total Sum</t>
  </si>
  <si>
    <t>Percentage of Total Sum</t>
  </si>
  <si>
    <t>Including sleep</t>
  </si>
  <si>
    <t>Weekly time tracking activity</t>
  </si>
  <si>
    <t>Select the weekday</t>
  </si>
  <si>
    <t>Saturday</t>
  </si>
  <si>
    <t>Input today's date (mm,dd,yyyy)</t>
  </si>
  <si>
    <t>Goals Per</t>
  </si>
  <si>
    <t>make it so that you can choose which day the week starts on</t>
  </si>
  <si>
    <t>To Meet Weekly Goal</t>
  </si>
  <si>
    <t>also add: opposite color for things you want to minimize like games</t>
  </si>
  <si>
    <t>key</t>
  </si>
  <si>
    <t>Day</t>
  </si>
  <si>
    <t>Week</t>
  </si>
  <si>
    <t>Sunday</t>
  </si>
  <si>
    <t>Monday</t>
  </si>
  <si>
    <t>Tuesday</t>
  </si>
  <si>
    <t>Wednesday</t>
  </si>
  <si>
    <t>Thursday</t>
  </si>
  <si>
    <t>Friday</t>
  </si>
  <si>
    <t>put activity here too</t>
  </si>
  <si>
    <t>Progress</t>
  </si>
  <si>
    <t>Remaining</t>
  </si>
  <si>
    <t>make sortable by goal columns</t>
  </si>
  <si>
    <t>add: pie chart for each day not by activity but purpose</t>
  </si>
  <si>
    <t>add if error</t>
  </si>
  <si>
    <t>make it so that previous weeks remain the same Anna that when you change your goals it'll only effect future sheets</t>
  </si>
  <si>
    <t>allow the user to add or remove rows</t>
  </si>
  <si>
    <t>add meditation or other activities</t>
  </si>
  <si>
    <t>entertainment?</t>
  </si>
  <si>
    <t>extend number of rows</t>
  </si>
  <si>
    <t>make it so that previous weeks remain the same and that when you change your goals it'll only effect future sheets</t>
  </si>
  <si>
    <t>Meditate/breath</t>
  </si>
  <si>
    <t>Input the sheet name</t>
  </si>
  <si>
    <t>Weekly Tracking Feb 24th</t>
  </si>
  <si>
    <t>Tertiary</t>
  </si>
  <si>
    <t>Selecting the day changes sheet to only show that day</t>
  </si>
  <si>
    <t>0 should be white, 100 should be darkest green</t>
  </si>
  <si>
    <t>Comments from meeting with Bianca</t>
  </si>
  <si>
    <t>Column should only show day. rather than whole week. App should auto detect day of week and change accordingly. Drop down menu with day/week view. App should be able to set reminders for each activity at a certain time. App should allow for a widget like google cal widget(s).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</si>
</sst>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6">
    <font>
      <sz val="11.0"/>
      <color theme="1"/>
      <name val="Calibri"/>
      <scheme val="minor"/>
    </font>
    <font>
      <sz val="11.0"/>
      <color theme="1"/>
      <name val="Calibri"/>
    </font>
    <font>
      <color theme="1"/>
      <name val="Calibri"/>
    </font>
    <font>
      <b/>
      <sz val="11.0"/>
      <color theme="1"/>
      <name val="Calibri"/>
    </font>
    <font>
      <color theme="1"/>
      <name val="Calibri"/>
      <scheme val="minor"/>
    </font>
    <font>
      <sz val="26.0"/>
      <color theme="1"/>
      <name val="Calibri"/>
    </font>
    <font>
      <b/>
      <sz val="12.0"/>
      <color theme="0"/>
      <name val="Calibri"/>
    </font>
    <font/>
    <font>
      <sz val="11.0"/>
      <color rgb="FF000000"/>
      <name val="Calibri"/>
    </font>
    <font>
      <b/>
      <sz val="14.0"/>
      <color theme="0"/>
      <name val="Calibri"/>
    </font>
    <font>
      <sz val="12.0"/>
      <color theme="1"/>
      <name val="Calibri"/>
    </font>
    <font>
      <b/>
      <sz val="11.0"/>
      <color theme="0"/>
      <name val="Calibri"/>
    </font>
    <font>
      <sz val="48.0"/>
      <color theme="1"/>
      <name val="Calibri"/>
    </font>
    <font>
      <b/>
      <sz val="28.0"/>
      <color theme="1"/>
      <name val="Calibri"/>
    </font>
    <font>
      <b/>
      <sz val="48.0"/>
      <color rgb="FF000000"/>
      <name val="Calibri"/>
    </font>
    <font>
      <sz val="20.0"/>
      <color theme="1"/>
      <name val="Calibri"/>
    </font>
    <font>
      <b/>
      <sz val="48.0"/>
      <color theme="1"/>
      <name val="Calibri"/>
    </font>
    <font>
      <b/>
      <sz val="22.0"/>
      <color theme="1"/>
      <name val="Calibri"/>
    </font>
    <font>
      <sz val="22.0"/>
      <color theme="1"/>
      <name val="Calibri"/>
    </font>
    <font>
      <sz val="28.0"/>
      <color theme="1"/>
      <name val="Calibri"/>
    </font>
    <font>
      <sz val="27.0"/>
      <color rgb="FF000000"/>
      <name val="Calibri"/>
    </font>
    <font>
      <b/>
      <sz val="27.0"/>
      <color rgb="FF000000"/>
      <name val="Calibri"/>
    </font>
    <font>
      <b/>
      <sz val="12.0"/>
      <color rgb="FF000000"/>
      <name val="Calibri"/>
    </font>
    <font>
      <sz val="20.0"/>
      <color rgb="FF000000"/>
      <name val="Calibri"/>
    </font>
    <font>
      <sz val="36.0"/>
      <color theme="1"/>
      <name val="Calibri"/>
      <scheme val="minor"/>
    </font>
    <font>
      <sz val="11.0"/>
      <color rgb="FF3C4043"/>
      <name val="Roboto"/>
    </font>
  </fonts>
  <fills count="15">
    <fill>
      <patternFill patternType="none"/>
    </fill>
    <fill>
      <patternFill patternType="lightGray"/>
    </fill>
    <fill>
      <patternFill patternType="solid">
        <fgColor rgb="FFC00000"/>
        <bgColor rgb="FFC00000"/>
      </patternFill>
    </fill>
    <fill>
      <patternFill patternType="solid">
        <fgColor rgb="FFFFC000"/>
        <bgColor rgb="FFFFC000"/>
      </patternFill>
    </fill>
    <fill>
      <patternFill patternType="solid">
        <fgColor rgb="FFC5E0B3"/>
        <bgColor rgb="FFC5E0B3"/>
      </patternFill>
    </fill>
    <fill>
      <patternFill patternType="solid">
        <fgColor theme="7"/>
        <bgColor theme="7"/>
      </patternFill>
    </fill>
    <fill>
      <patternFill patternType="solid">
        <fgColor rgb="FF7030A0"/>
        <bgColor rgb="FF7030A0"/>
      </patternFill>
    </fill>
    <fill>
      <patternFill patternType="solid">
        <fgColor theme="5"/>
        <bgColor theme="5"/>
      </patternFill>
    </fill>
    <fill>
      <patternFill patternType="solid">
        <fgColor rgb="FFE7E6E6"/>
        <bgColor rgb="FFE7E6E6"/>
      </patternFill>
    </fill>
    <fill>
      <patternFill patternType="solid">
        <fgColor rgb="FFFFFF00"/>
        <bgColor rgb="FFFFFF00"/>
      </patternFill>
    </fill>
    <fill>
      <patternFill patternType="solid">
        <fgColor theme="8"/>
        <bgColor theme="8"/>
      </patternFill>
    </fill>
    <fill>
      <patternFill patternType="solid">
        <fgColor theme="9"/>
        <bgColor theme="9"/>
      </patternFill>
    </fill>
    <fill>
      <patternFill patternType="solid">
        <fgColor theme="4"/>
        <bgColor theme="4"/>
      </patternFill>
    </fill>
    <fill>
      <patternFill patternType="solid">
        <fgColor rgb="FFFF0000"/>
        <bgColor rgb="FFFF0000"/>
      </patternFill>
    </fill>
    <fill>
      <patternFill patternType="solid">
        <fgColor rgb="FFFFFFFF"/>
        <bgColor rgb="FFFFFFFF"/>
      </patternFill>
    </fill>
  </fills>
  <borders count="60">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right/>
      <top style="medium">
        <color rgb="FF000000"/>
      </top>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top/>
      <bottom/>
    </border>
    <border>
      <left style="medium">
        <color rgb="FF000000"/>
      </left>
      <right/>
      <top/>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left/>
      <right/>
      <top/>
      <bottom/>
    </border>
    <border>
      <left style="medium">
        <color rgb="FF000000"/>
      </left>
      <right style="thin">
        <color rgb="FF000000"/>
      </righ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border>
    <border>
      <left/>
      <right style="medium">
        <color rgb="FF000000"/>
      </right>
      <top/>
      <bottom/>
    </border>
    <border>
      <left/>
      <right/>
      <top style="medium">
        <color rgb="FF000000"/>
      </top>
      <bottom/>
    </border>
    <border>
      <left/>
      <right style="medium">
        <color rgb="FF000000"/>
      </right>
      <top style="medium">
        <color rgb="FF000000"/>
      </top>
      <bottom/>
    </border>
    <border>
      <left style="medium">
        <color rgb="FF000000"/>
      </left>
      <right style="thin">
        <color rgb="FF000000"/>
      </right>
      <top/>
    </border>
    <border>
      <left/>
      <right/>
      <top/>
    </border>
    <border>
      <left/>
      <right style="medium">
        <color rgb="FF000000"/>
      </right>
      <top/>
    </border>
    <border>
      <left/>
      <top/>
      <bottom style="medium">
        <color rgb="FF000000"/>
      </bottom>
    </border>
    <border>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top/>
      <bottom style="medium">
        <color rgb="FF000000"/>
      </bottom>
    </border>
    <border>
      <left style="medium">
        <color rgb="FF000000"/>
      </left>
      <right style="thin">
        <color rgb="FF000000"/>
      </right>
      <top style="medium">
        <color rgb="FF000000"/>
      </top>
    </border>
    <border>
      <left style="medium">
        <color rgb="FF000000"/>
      </left>
      <right style="medium">
        <color rgb="FF000000"/>
      </right>
      <top style="medium">
        <color rgb="FF000000"/>
      </top>
      <bottom/>
    </border>
    <border>
      <left style="medium">
        <color rgb="FF000000"/>
      </left>
      <top style="medium">
        <color rgb="FF000000"/>
      </top>
      <bottom/>
    </border>
    <border>
      <right style="medium">
        <color rgb="FF000000"/>
      </right>
      <top style="medium">
        <color rgb="FF000000"/>
      </top>
      <bottom/>
    </border>
    <border>
      <left style="medium">
        <color rgb="FF000000"/>
      </left>
      <right style="thin">
        <color rgb="FF000000"/>
      </right>
    </border>
    <border>
      <left style="medium">
        <color rgb="FF000000"/>
      </left>
      <right style="medium">
        <color rgb="FF000000"/>
      </right>
    </border>
    <border>
      <left style="medium">
        <color rgb="FF000000"/>
      </left>
      <right style="thin">
        <color rgb="FF000000"/>
      </right>
      <bottom style="medium">
        <color rgb="FF000000"/>
      </bottom>
    </border>
    <border>
      <left style="medium">
        <color rgb="FF000000"/>
      </left>
      <right style="medium">
        <color rgb="FF000000"/>
      </right>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top/>
      <bottom/>
    </border>
    <border>
      <left style="medium">
        <color rgb="FF000000"/>
      </left>
      <right style="medium">
        <color rgb="FF000000"/>
      </right>
      <top/>
      <bottom style="medium">
        <color rgb="FF000000"/>
      </bottom>
    </border>
    <border>
      <left style="medium">
        <color rgb="FF000000"/>
      </left>
      <right/>
      <top style="medium">
        <color rgb="FF000000"/>
      </top>
      <bottom style="medium">
        <color rgb="FF000000"/>
      </bottom>
    </border>
    <border>
      <left style="medium">
        <color rgb="FF000000"/>
      </left>
      <right style="medium">
        <color rgb="FF000000"/>
      </right>
      <top style="thin">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right style="thin">
        <color rgb="FF000000"/>
      </right>
      <top/>
      <bottom/>
    </border>
    <border>
      <left style="thin">
        <color rgb="FF000000"/>
      </left>
      <right/>
      <top/>
      <bottom/>
    </border>
    <border>
      <left/>
      <right style="thin">
        <color rgb="FF000000"/>
      </right>
      <top/>
      <bottom/>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0" fillId="0" fontId="1" numFmtId="9" xfId="0" applyFont="1" applyNumberFormat="1"/>
    <xf borderId="0" fillId="0" fontId="2" numFmtId="0" xfId="0" applyFont="1"/>
    <xf borderId="0" fillId="0" fontId="3" numFmtId="0" xfId="0" applyFont="1"/>
    <xf borderId="0" fillId="0" fontId="1" numFmtId="0" xfId="0" applyFont="1"/>
    <xf borderId="0" fillId="0" fontId="3" numFmtId="9" xfId="0" applyFont="1" applyNumberFormat="1"/>
    <xf quotePrefix="1" borderId="0" fillId="0" fontId="1" numFmtId="0" xfId="0" applyFont="1"/>
    <xf borderId="0" fillId="0" fontId="4" numFmtId="0" xfId="0" applyFont="1"/>
    <xf borderId="0" fillId="0" fontId="4" numFmtId="10" xfId="0" applyFont="1" applyNumberFormat="1"/>
    <xf borderId="0" fillId="0" fontId="5" numFmtId="0" xfId="0" applyFont="1"/>
    <xf borderId="1" fillId="2" fontId="6" numFmtId="0" xfId="0" applyAlignment="1" applyBorder="1" applyFill="1" applyFont="1">
      <alignment horizontal="center" vertical="center"/>
    </xf>
    <xf borderId="2" fillId="0" fontId="7" numFmtId="0" xfId="0" applyBorder="1" applyFont="1"/>
    <xf borderId="3" fillId="0" fontId="1" numFmtId="0" xfId="0" applyBorder="1" applyFont="1"/>
    <xf borderId="4" fillId="0" fontId="1" numFmtId="0" xfId="0" applyBorder="1" applyFont="1"/>
    <xf borderId="4" fillId="0" fontId="1" numFmtId="0" xfId="0" applyAlignment="1" applyBorder="1" applyFont="1">
      <alignment horizontal="center"/>
    </xf>
    <xf borderId="5" fillId="0" fontId="1" numFmtId="0" xfId="0" applyBorder="1" applyFont="1"/>
    <xf borderId="6" fillId="0" fontId="1" numFmtId="0" xfId="0" applyBorder="1" applyFont="1"/>
    <xf borderId="0" fillId="0" fontId="1" numFmtId="0" xfId="0" applyAlignment="1" applyFont="1">
      <alignment horizontal="center"/>
    </xf>
    <xf borderId="7" fillId="0" fontId="1" numFmtId="0" xfId="0" applyBorder="1" applyFont="1"/>
    <xf borderId="8" fillId="3" fontId="1" numFmtId="0" xfId="0" applyBorder="1" applyFill="1" applyFont="1"/>
    <xf quotePrefix="1" borderId="4" fillId="0" fontId="1" numFmtId="0" xfId="0" applyAlignment="1" applyBorder="1" applyFont="1">
      <alignment horizontal="center"/>
    </xf>
    <xf borderId="9" fillId="0" fontId="1" numFmtId="0" xfId="0" applyBorder="1" applyFont="1"/>
    <xf borderId="10" fillId="0" fontId="1" numFmtId="0" xfId="0" applyBorder="1" applyFont="1"/>
    <xf borderId="10" fillId="0" fontId="1" numFmtId="0" xfId="0" applyAlignment="1" applyBorder="1" applyFont="1">
      <alignment horizontal="center"/>
    </xf>
    <xf borderId="11" fillId="0" fontId="1" numFmtId="0" xfId="0" applyBorder="1" applyFont="1"/>
    <xf borderId="12" fillId="4" fontId="1" numFmtId="0" xfId="0" applyBorder="1" applyFill="1" applyFont="1"/>
    <xf quotePrefix="1" borderId="0" fillId="0" fontId="1" numFmtId="0" xfId="0" applyAlignment="1" applyFont="1">
      <alignment horizontal="center"/>
    </xf>
    <xf borderId="13" fillId="2" fontId="1" numFmtId="0" xfId="0" applyBorder="1" applyFont="1"/>
    <xf quotePrefix="1" borderId="10" fillId="0" fontId="1" numFmtId="0" xfId="0" applyAlignment="1" applyBorder="1" applyFont="1">
      <alignment horizontal="center"/>
    </xf>
    <xf borderId="14" fillId="0" fontId="1" numFmtId="0" xfId="0" applyBorder="1" applyFont="1"/>
    <xf borderId="1" fillId="0" fontId="1" numFmtId="0" xfId="0" applyAlignment="1" applyBorder="1" applyFont="1">
      <alignment horizontal="center"/>
    </xf>
    <xf borderId="15" fillId="0" fontId="1" numFmtId="0" xfId="0" applyAlignment="1" applyBorder="1" applyFont="1">
      <alignment horizontal="center"/>
    </xf>
    <xf borderId="2" fillId="0" fontId="1" numFmtId="0" xfId="0" applyAlignment="1" applyBorder="1" applyFont="1">
      <alignment horizontal="center"/>
    </xf>
    <xf borderId="16" fillId="5" fontId="1" numFmtId="0" xfId="0" applyBorder="1" applyFill="1" applyFont="1"/>
    <xf borderId="17" fillId="0" fontId="3" numFmtId="0" xfId="0" applyBorder="1" applyFont="1"/>
    <xf borderId="18" fillId="0" fontId="1" numFmtId="0" xfId="0" applyBorder="1" applyFont="1"/>
    <xf borderId="19" fillId="0" fontId="1" numFmtId="0" xfId="0" applyBorder="1" applyFont="1"/>
    <xf borderId="20" fillId="4" fontId="1" numFmtId="0" xfId="0" applyBorder="1" applyFont="1"/>
    <xf borderId="16" fillId="4" fontId="1" numFmtId="0" xfId="0" applyBorder="1" applyFont="1"/>
    <xf borderId="16" fillId="4" fontId="1" numFmtId="0" xfId="0" applyAlignment="1" applyBorder="1" applyFont="1">
      <alignment readingOrder="0"/>
    </xf>
    <xf borderId="16" fillId="3" fontId="1" numFmtId="0" xfId="0" applyBorder="1" applyFont="1"/>
    <xf borderId="16" fillId="4" fontId="8" numFmtId="0" xfId="0" applyAlignment="1" applyBorder="1" applyFont="1">
      <alignment readingOrder="0"/>
    </xf>
    <xf borderId="21" fillId="4" fontId="1" numFmtId="0" xfId="0" applyBorder="1" applyFont="1"/>
    <xf borderId="8" fillId="5" fontId="1" numFmtId="1" xfId="0" applyAlignment="1" applyBorder="1" applyFont="1" applyNumberFormat="1">
      <alignment horizontal="center"/>
    </xf>
    <xf borderId="22" fillId="5" fontId="1" numFmtId="1" xfId="0" applyAlignment="1" applyBorder="1" applyFont="1" applyNumberFormat="1">
      <alignment horizontal="center"/>
    </xf>
    <xf borderId="22" fillId="5" fontId="1" numFmtId="164" xfId="0" applyAlignment="1" applyBorder="1" applyFont="1" applyNumberFormat="1">
      <alignment horizontal="center"/>
    </xf>
    <xf borderId="23" fillId="5" fontId="1" numFmtId="164" xfId="0" applyAlignment="1" applyBorder="1" applyFont="1" applyNumberFormat="1">
      <alignment horizontal="center"/>
    </xf>
    <xf borderId="12" fillId="5" fontId="1" numFmtId="1" xfId="0" applyAlignment="1" applyBorder="1" applyFont="1" applyNumberFormat="1">
      <alignment horizontal="center"/>
    </xf>
    <xf borderId="16" fillId="5" fontId="1" numFmtId="1" xfId="0" applyAlignment="1" applyBorder="1" applyFont="1" applyNumberFormat="1">
      <alignment horizontal="center"/>
    </xf>
    <xf borderId="16" fillId="5" fontId="1" numFmtId="164" xfId="0" applyAlignment="1" applyBorder="1" applyFont="1" applyNumberFormat="1">
      <alignment horizontal="center"/>
    </xf>
    <xf borderId="21" fillId="5" fontId="1" numFmtId="164" xfId="0" applyAlignment="1" applyBorder="1" applyFont="1" applyNumberFormat="1">
      <alignment horizontal="center"/>
    </xf>
    <xf borderId="20" fillId="4" fontId="1" numFmtId="0" xfId="0" applyAlignment="1" applyBorder="1" applyFont="1">
      <alignment readingOrder="0"/>
    </xf>
    <xf borderId="24" fillId="4" fontId="1" numFmtId="0" xfId="0" applyAlignment="1" applyBorder="1" applyFont="1">
      <alignment readingOrder="0"/>
    </xf>
    <xf borderId="25" fillId="4" fontId="1" numFmtId="0" xfId="0" applyAlignment="1" applyBorder="1" applyFont="1">
      <alignment readingOrder="0"/>
    </xf>
    <xf borderId="25" fillId="4" fontId="1" numFmtId="0" xfId="0" applyBorder="1" applyFont="1"/>
    <xf borderId="25" fillId="3" fontId="1" numFmtId="0" xfId="0" applyBorder="1" applyFont="1"/>
    <xf borderId="26" fillId="4" fontId="1" numFmtId="0" xfId="0" applyBorder="1" applyFont="1"/>
    <xf borderId="0" fillId="5" fontId="1" numFmtId="0" xfId="0" applyFont="1"/>
    <xf borderId="21" fillId="4" fontId="1" numFmtId="0" xfId="0" applyAlignment="1" applyBorder="1" applyFont="1">
      <alignment readingOrder="0"/>
    </xf>
    <xf borderId="27" fillId="4" fontId="1" numFmtId="164" xfId="0" applyAlignment="1" applyBorder="1" applyFont="1" applyNumberFormat="1">
      <alignment horizontal="center"/>
    </xf>
    <xf borderId="28" fillId="4" fontId="1" numFmtId="164" xfId="0" applyAlignment="1" applyBorder="1" applyFont="1" applyNumberFormat="1">
      <alignment horizontal="center"/>
    </xf>
    <xf borderId="29" fillId="4" fontId="1" numFmtId="164" xfId="0" applyAlignment="1" applyBorder="1" applyFont="1" applyNumberFormat="1">
      <alignment horizontal="center"/>
    </xf>
    <xf borderId="29" fillId="5" fontId="1" numFmtId="1" xfId="0" applyAlignment="1" applyBorder="1" applyFont="1" applyNumberFormat="1">
      <alignment horizontal="right"/>
    </xf>
    <xf borderId="30" fillId="4" fontId="1" numFmtId="164" xfId="0" applyAlignment="1" applyBorder="1" applyFont="1" applyNumberFormat="1">
      <alignment horizontal="center"/>
    </xf>
    <xf borderId="13" fillId="3" fontId="1" numFmtId="1" xfId="0" applyAlignment="1" applyBorder="1" applyFont="1" applyNumberFormat="1">
      <alignment horizontal="center" vertical="bottom"/>
    </xf>
    <xf borderId="28" fillId="3" fontId="1" numFmtId="1" xfId="0" applyAlignment="1" applyBorder="1" applyFont="1" applyNumberFormat="1">
      <alignment horizontal="center" vertical="bottom"/>
    </xf>
    <xf borderId="28" fillId="3" fontId="1" numFmtId="164" xfId="0" applyAlignment="1" applyBorder="1" applyFont="1" applyNumberFormat="1">
      <alignment horizontal="center" vertical="bottom"/>
    </xf>
    <xf borderId="31" fillId="3" fontId="1" numFmtId="164" xfId="0" applyAlignment="1" applyBorder="1" applyFont="1" applyNumberFormat="1">
      <alignment horizontal="center" vertical="bottom"/>
    </xf>
    <xf borderId="32" fillId="0" fontId="1" numFmtId="0" xfId="0" applyBorder="1" applyFont="1"/>
    <xf borderId="22" fillId="5" fontId="1" numFmtId="0" xfId="0" applyBorder="1" applyFont="1"/>
    <xf borderId="23" fillId="5" fontId="1" numFmtId="0" xfId="0" applyBorder="1" applyFont="1"/>
    <xf borderId="33" fillId="2" fontId="9" numFmtId="0" xfId="0" applyAlignment="1" applyBorder="1" applyFont="1">
      <alignment horizontal="center" vertical="center"/>
    </xf>
    <xf borderId="34" fillId="2" fontId="9" numFmtId="0" xfId="0" applyAlignment="1" applyBorder="1" applyFont="1">
      <alignment horizontal="center" vertical="center"/>
    </xf>
    <xf borderId="35" fillId="0" fontId="7" numFmtId="0" xfId="0" applyBorder="1" applyFont="1"/>
    <xf borderId="0" fillId="0" fontId="1" numFmtId="0" xfId="0" applyAlignment="1" applyFont="1">
      <alignment vertical="center"/>
    </xf>
    <xf borderId="36" fillId="0" fontId="1" numFmtId="0" xfId="0" applyBorder="1" applyFont="1"/>
    <xf borderId="21" fillId="5" fontId="1" numFmtId="0" xfId="0" applyBorder="1" applyFont="1"/>
    <xf borderId="37" fillId="0" fontId="10" numFmtId="0" xfId="0" applyAlignment="1" applyBorder="1" applyFont="1">
      <alignment horizontal="center" vertical="center"/>
    </xf>
    <xf borderId="6" fillId="0" fontId="1" numFmtId="0" xfId="0" applyAlignment="1" applyBorder="1" applyFont="1">
      <alignment horizontal="center" shrinkToFit="0" vertical="center" wrapText="1"/>
    </xf>
    <xf borderId="7" fillId="0" fontId="7" numFmtId="0" xfId="0" applyBorder="1" applyFont="1"/>
    <xf borderId="37" fillId="0" fontId="1" numFmtId="0" xfId="0" applyAlignment="1" applyBorder="1" applyFont="1">
      <alignment horizontal="center" shrinkToFit="0" vertical="center" wrapText="1"/>
    </xf>
    <xf borderId="38" fillId="0" fontId="1" numFmtId="0" xfId="0" applyBorder="1" applyFont="1"/>
    <xf borderId="29" fillId="5" fontId="1" numFmtId="0" xfId="0" applyBorder="1" applyFont="1"/>
    <xf borderId="30" fillId="5" fontId="1" numFmtId="0" xfId="0" applyBorder="1" applyFont="1"/>
    <xf borderId="0" fillId="0" fontId="4" numFmtId="0" xfId="0" applyAlignment="1" applyFont="1">
      <alignment readingOrder="0"/>
    </xf>
    <xf borderId="39" fillId="0" fontId="10" numFmtId="0" xfId="0" applyAlignment="1" applyBorder="1" applyFont="1">
      <alignment horizontal="center" vertical="center"/>
    </xf>
    <xf borderId="9" fillId="0" fontId="1" numFmtId="0" xfId="0" applyAlignment="1" applyBorder="1" applyFont="1">
      <alignment horizontal="center" shrinkToFit="0" vertical="center" wrapText="1"/>
    </xf>
    <xf borderId="11" fillId="0" fontId="7" numFmtId="0" xfId="0" applyBorder="1" applyFont="1"/>
    <xf borderId="39" fillId="0" fontId="1" numFmtId="0" xfId="0" applyAlignment="1" applyBorder="1" applyFont="1">
      <alignment horizontal="center" shrinkToFit="0" vertical="center" wrapText="1"/>
    </xf>
    <xf borderId="32" fillId="0" fontId="3" numFmtId="0" xfId="0" applyBorder="1" applyFont="1"/>
    <xf borderId="40" fillId="6" fontId="11" numFmtId="0" xfId="0" applyBorder="1" applyFill="1" applyFont="1"/>
    <xf borderId="40" fillId="7" fontId="3" numFmtId="0" xfId="0" applyBorder="1" applyFill="1" applyFont="1"/>
    <xf borderId="40" fillId="8" fontId="3" numFmtId="0" xfId="0" applyBorder="1" applyFill="1" applyFont="1"/>
    <xf borderId="40" fillId="9" fontId="3" numFmtId="0" xfId="0" applyBorder="1" applyFill="1" applyFont="1"/>
    <xf borderId="40" fillId="10" fontId="3" numFmtId="0" xfId="0" applyBorder="1" applyFill="1" applyFont="1"/>
    <xf borderId="40" fillId="11" fontId="3" numFmtId="0" xfId="0" applyBorder="1" applyFill="1" applyFont="1"/>
    <xf borderId="41" fillId="12" fontId="11" numFmtId="0" xfId="0" applyBorder="1" applyFill="1" applyFont="1"/>
    <xf borderId="22" fillId="13" fontId="3" numFmtId="0" xfId="0" applyBorder="1" applyFill="1" applyFont="1"/>
    <xf borderId="42" fillId="0" fontId="3" numFmtId="0" xfId="0" applyBorder="1" applyFont="1"/>
    <xf borderId="43" fillId="5" fontId="1" numFmtId="0" xfId="0" applyBorder="1" applyFont="1"/>
    <xf borderId="44" fillId="5" fontId="1" numFmtId="0" xfId="0" applyBorder="1" applyFont="1"/>
    <xf borderId="37" fillId="0" fontId="1" numFmtId="0" xfId="0" applyBorder="1" applyFont="1"/>
    <xf borderId="22" fillId="5" fontId="1" numFmtId="9" xfId="0" applyBorder="1" applyFont="1" applyNumberFormat="1"/>
    <xf borderId="33" fillId="5" fontId="1" numFmtId="9" xfId="0" applyBorder="1" applyFont="1" applyNumberFormat="1"/>
    <xf borderId="16" fillId="5" fontId="1" numFmtId="9" xfId="0" applyBorder="1" applyFont="1" applyNumberFormat="1"/>
    <xf borderId="43" fillId="5" fontId="1" numFmtId="9" xfId="0" applyBorder="1" applyFont="1" applyNumberFormat="1"/>
    <xf borderId="29" fillId="5" fontId="1" numFmtId="9" xfId="0" applyBorder="1" applyFont="1" applyNumberFormat="1"/>
    <xf borderId="44" fillId="5" fontId="1" numFmtId="9" xfId="0" applyBorder="1" applyFont="1" applyNumberFormat="1"/>
    <xf borderId="37" fillId="0" fontId="1" numFmtId="9" xfId="0" applyBorder="1" applyFont="1" applyNumberFormat="1"/>
    <xf borderId="33" fillId="5" fontId="1" numFmtId="0" xfId="0" applyBorder="1" applyFont="1"/>
    <xf borderId="45" fillId="6" fontId="11" numFmtId="0" xfId="0" applyBorder="1" applyFont="1"/>
    <xf borderId="0" fillId="0" fontId="12" numFmtId="0" xfId="0" applyFont="1"/>
    <xf borderId="33" fillId="8" fontId="13" numFmtId="0" xfId="0" applyAlignment="1" applyBorder="1" applyFont="1">
      <alignment horizontal="center" vertical="center"/>
    </xf>
    <xf borderId="46" fillId="4" fontId="14" numFmtId="0" xfId="0" applyAlignment="1" applyBorder="1" applyFont="1">
      <alignment horizontal="center" readingOrder="0" vertical="center"/>
    </xf>
    <xf borderId="0" fillId="0" fontId="15" numFmtId="0" xfId="0" applyFont="1"/>
    <xf borderId="1" fillId="8" fontId="13" numFmtId="0" xfId="0" applyAlignment="1" applyBorder="1" applyFont="1">
      <alignment horizontal="center" vertical="center"/>
    </xf>
    <xf borderId="15" fillId="0" fontId="7" numFmtId="0" xfId="0" applyBorder="1" applyFont="1"/>
    <xf borderId="44" fillId="4" fontId="16" numFmtId="0" xfId="0" applyAlignment="1" applyBorder="1" applyFont="1">
      <alignment horizontal="center" vertical="center"/>
    </xf>
    <xf borderId="47" fillId="0" fontId="15" numFmtId="0" xfId="0" applyBorder="1" applyFont="1"/>
    <xf borderId="48" fillId="0" fontId="15" numFmtId="0" xfId="0" applyAlignment="1" applyBorder="1" applyFont="1">
      <alignment horizontal="center"/>
    </xf>
    <xf borderId="49" fillId="0" fontId="7" numFmtId="0" xfId="0" applyBorder="1" applyFont="1"/>
    <xf borderId="48" fillId="0" fontId="15" numFmtId="0" xfId="0" applyBorder="1" applyFont="1"/>
    <xf borderId="47" fillId="0" fontId="13" numFmtId="0" xfId="0" applyBorder="1" applyFont="1"/>
    <xf borderId="50" fillId="0" fontId="1" numFmtId="0" xfId="0" applyBorder="1" applyFont="1"/>
    <xf borderId="49" fillId="0" fontId="15" numFmtId="0" xfId="0" applyBorder="1" applyFont="1"/>
    <xf borderId="51" fillId="0" fontId="15" numFmtId="0" xfId="0" applyAlignment="1" applyBorder="1" applyFont="1">
      <alignment horizontal="center"/>
    </xf>
    <xf borderId="52" fillId="0" fontId="15" numFmtId="0" xfId="0" applyAlignment="1" applyBorder="1" applyFont="1">
      <alignment horizontal="center"/>
    </xf>
    <xf borderId="2" fillId="0" fontId="15" numFmtId="0" xfId="0" applyAlignment="1" applyBorder="1" applyFont="1">
      <alignment horizontal="center"/>
    </xf>
    <xf borderId="47" fillId="0" fontId="15" numFmtId="0" xfId="0" applyAlignment="1" applyBorder="1" applyFont="1">
      <alignment horizontal="center"/>
    </xf>
    <xf borderId="53" fillId="0" fontId="1" numFmtId="0" xfId="0" applyBorder="1" applyFont="1"/>
    <xf borderId="54" fillId="0" fontId="1" numFmtId="0" xfId="0" applyBorder="1" applyFont="1"/>
    <xf borderId="55" fillId="0" fontId="1" numFmtId="0" xfId="0" applyBorder="1" applyFont="1"/>
    <xf borderId="56" fillId="0" fontId="1" numFmtId="0" xfId="0" applyBorder="1" applyFont="1"/>
    <xf borderId="57" fillId="5" fontId="17" numFmtId="0" xfId="0" applyAlignment="1" applyBorder="1" applyFont="1">
      <alignment horizontal="left"/>
    </xf>
    <xf borderId="58" fillId="5" fontId="18" numFmtId="0" xfId="0" applyAlignment="1" applyBorder="1" applyFont="1">
      <alignment horizontal="center" vertical="center"/>
    </xf>
    <xf borderId="59" fillId="5" fontId="18" numFmtId="0" xfId="0" applyAlignment="1" applyBorder="1" applyFont="1">
      <alignment horizontal="center" vertical="center"/>
    </xf>
    <xf borderId="47" fillId="4" fontId="19" numFmtId="0" xfId="0" applyAlignment="1" applyBorder="1" applyFont="1">
      <alignment horizontal="center" vertical="center"/>
    </xf>
    <xf borderId="47" fillId="4" fontId="19" numFmtId="0" xfId="0" applyAlignment="1" applyBorder="1" applyFont="1">
      <alignment horizontal="center" readingOrder="0" vertical="center"/>
    </xf>
    <xf borderId="57" fillId="5" fontId="18" numFmtId="0" xfId="0" applyAlignment="1" applyBorder="1" applyFont="1">
      <alignment horizontal="center" vertical="center"/>
    </xf>
    <xf borderId="0" fillId="0" fontId="15" numFmtId="9" xfId="0" applyAlignment="1" applyFont="1" applyNumberFormat="1">
      <alignment horizontal="center" vertical="center"/>
    </xf>
    <xf borderId="47" fillId="4" fontId="20" numFmtId="0" xfId="0" applyAlignment="1" applyBorder="1" applyFont="1">
      <alignment horizontal="center" readingOrder="0" vertical="center"/>
    </xf>
    <xf borderId="57" fillId="5" fontId="17" numFmtId="0" xfId="0" applyAlignment="1" applyBorder="1" applyFont="1">
      <alignment horizontal="left" readingOrder="0"/>
    </xf>
    <xf borderId="33" fillId="8" fontId="21" numFmtId="0" xfId="0" applyAlignment="1" applyBorder="1" applyFont="1">
      <alignment horizontal="center" readingOrder="0" vertical="center"/>
    </xf>
    <xf borderId="46" fillId="4" fontId="22" numFmtId="0" xfId="0" applyAlignment="1" applyBorder="1" applyFont="1">
      <alignment horizontal="center" readingOrder="0" vertical="center"/>
    </xf>
    <xf borderId="47" fillId="0" fontId="23" numFmtId="0" xfId="0" applyAlignment="1" applyBorder="1" applyFont="1">
      <alignment horizontal="center" readingOrder="0" vertical="top"/>
    </xf>
    <xf borderId="51" fillId="0" fontId="23" numFmtId="0" xfId="0" applyAlignment="1" applyBorder="1" applyFont="1">
      <alignment horizontal="center" readingOrder="0"/>
    </xf>
    <xf borderId="52" fillId="0" fontId="23" numFmtId="0" xfId="0" applyAlignment="1" applyBorder="1" applyFont="1">
      <alignment horizontal="center" readingOrder="0"/>
    </xf>
    <xf borderId="2" fillId="0" fontId="23" numFmtId="0" xfId="0" applyAlignment="1" applyBorder="1" applyFont="1">
      <alignment horizontal="center" readingOrder="0"/>
    </xf>
    <xf borderId="57" fillId="5" fontId="17" numFmtId="164" xfId="0" applyAlignment="1" applyBorder="1" applyFont="1" applyNumberFormat="1">
      <alignment horizontal="left"/>
    </xf>
    <xf borderId="0" fillId="0" fontId="24" numFmtId="0" xfId="0" applyAlignment="1" applyFont="1">
      <alignment readingOrder="0"/>
    </xf>
    <xf borderId="0" fillId="14" fontId="25" numFmtId="0" xfId="0" applyAlignment="1" applyFill="1" applyFont="1">
      <alignment horizontal="left" readingOrder="0" shrinkToFit="0" wrapText="1"/>
    </xf>
    <xf borderId="0" fillId="14" fontId="25" numFmtId="0" xfId="0" applyAlignment="1" applyFont="1">
      <alignment horizontal="left" shrinkToFit="0" wrapText="1"/>
    </xf>
  </cellXfs>
  <cellStyles count="1">
    <cellStyle xfId="0" name="Normal" builtinId="0"/>
  </cellStyles>
  <dxfs count="1">
    <dxf>
      <font/>
      <fill>
        <patternFill patternType="solid">
          <fgColor rgb="FF92D050"/>
          <bgColor rgb="FF92D050"/>
        </patternFill>
      </fill>
      <border/>
    </dxf>
  </dxfs>
</styleSheet>
</file>

<file path=xl/_rels/workbook.xml.rels><?xml version="1.0" encoding="UTF-8" standalone="yes"?><Relationships xmlns="http://schemas.openxmlformats.org/package/2006/relationships"><Relationship Id="rId40" Type="http://schemas.openxmlformats.org/officeDocument/2006/relationships/pivotCacheDefinition" Target="pivotCache/pivotCacheDefinition3.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pivotCacheDefinition" Target="pivotCache/pivotCacheDefinition2.xml"/><Relationship Id="rId16" Type="http://schemas.openxmlformats.org/officeDocument/2006/relationships/worksheet" Target="worksheets/sheet13.xml"/><Relationship Id="rId38" Type="http://schemas.openxmlformats.org/officeDocument/2006/relationships/pivotCacheDefinition" Target="pivotCache/pivotCacheDefinition1.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'WID Pivot'!$C$3</c:f>
            </c:strRef>
          </c:tx>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5B9BD5"/>
              </a:solidFill>
            </c:spPr>
          </c:dPt>
          <c:dPt>
            <c:idx val="5"/>
            <c:spPr>
              <a:solidFill>
                <a:srgbClr val="70AD47"/>
              </a:solidFill>
            </c:spPr>
          </c:dPt>
          <c:dPt>
            <c:idx val="6"/>
            <c:spPr>
              <a:solidFill>
                <a:srgbClr val="7C9CD6"/>
              </a:solidFill>
            </c:spPr>
          </c:dPt>
          <c:dPt>
            <c:idx val="7"/>
            <c:spPr>
              <a:solidFill>
                <a:srgbClr val="F2A46F"/>
              </a:solidFill>
            </c:spPr>
          </c:dPt>
          <c:dPt>
            <c:idx val="8"/>
            <c:spPr>
              <a:solidFill>
                <a:srgbClr val="C0C0C0"/>
              </a:solidFill>
            </c:spPr>
          </c:dPt>
          <c:dPt>
            <c:idx val="9"/>
            <c:spPr>
              <a:solidFill>
                <a:srgbClr val="FFD34D"/>
              </a:solidFill>
            </c:spPr>
          </c:dPt>
          <c:dPt>
            <c:idx val="10"/>
            <c:spPr>
              <a:solidFill>
                <a:srgbClr val="8CB9E2"/>
              </a:solidFill>
            </c:spPr>
          </c:dPt>
          <c:dPt>
            <c:idx val="11"/>
            <c:spPr>
              <a:solidFill>
                <a:srgbClr val="9BC67E"/>
              </a:solidFill>
            </c:spPr>
          </c:dPt>
          <c:dPt>
            <c:idx val="12"/>
            <c:spPr>
              <a:solidFill>
                <a:srgbClr val="B4C7E7"/>
              </a:solidFill>
            </c:spPr>
          </c:dPt>
          <c:dPt>
            <c:idx val="13"/>
            <c:spPr>
              <a:solidFill>
                <a:srgbClr val="F8CBAD"/>
              </a:solidFill>
            </c:spPr>
          </c:dPt>
          <c:dLbls>
            <c:showLegendKey val="0"/>
            <c:showVal val="0"/>
            <c:showCatName val="0"/>
            <c:showSerName val="0"/>
            <c:showPercent val="0"/>
            <c:showBubbleSize val="0"/>
            <c:showLeaderLines val="1"/>
          </c:dLbls>
          <c:cat>
            <c:strRef>
              <c:f>'WID Pivot'!$B$4:$B$17</c:f>
            </c:strRef>
          </c:cat>
          <c:val>
            <c:numRef>
              <c:f>'WID Pivot'!$C$4:$C$17</c:f>
              <c:numCache/>
            </c:numRef>
          </c:val>
        </c:ser>
        <c:dLbls>
          <c:showLegendKey val="0"/>
          <c:showVal val="0"/>
          <c:showCatName val="0"/>
          <c:showSerName val="0"/>
          <c:showPercent val="0"/>
          <c:showBubbleSize val="0"/>
        </c:dLbls>
        <c:firstSliceAng val="0"/>
      </c:pieChart>
      <c:spPr>
        <a:solidFill>
          <a:srgbClr val="FFFFFF"/>
        </a:solidFill>
      </c:spPr>
    </c:plotArea>
    <c:legend>
      <c:legendPos val="r"/>
      <c:overlay val="0"/>
      <c:txPr>
        <a:bodyPr/>
        <a:lstStyle/>
        <a:p>
          <a:pPr lvl="0">
            <a:defRPr b="0" i="0" sz="900">
              <a:solidFill>
                <a:srgbClr val="595959"/>
              </a:solidFill>
              <a:latin typeface="+mn-lt"/>
            </a:defRPr>
          </a:pPr>
        </a:p>
      </c:txPr>
    </c:legend>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'FT Pivot'!$B$3</c:f>
            </c:strRef>
          </c:tx>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dPt>
            <c:idx val="6"/>
            <c:spPr>
              <a:solidFill>
                <a:srgbClr val="294476"/>
              </a:solidFill>
            </c:spPr>
          </c:dPt>
          <c:dLbls>
            <c:showLegendKey val="0"/>
            <c:showVal val="0"/>
            <c:showCatName val="0"/>
            <c:showSerName val="0"/>
            <c:showPercent val="0"/>
            <c:showBubbleSize val="0"/>
            <c:showLeaderLines val="1"/>
          </c:dLbls>
          <c:cat>
            <c:strRef>
              <c:f>'FT Pivot'!$A$4:$A$10</c:f>
            </c:strRef>
          </c:cat>
          <c:val>
            <c:numRef>
              <c:f>'FT Pivot'!$B$4:$B$10</c:f>
              <c:numCache/>
            </c:numRef>
          </c:val>
        </c:ser>
        <c:dLbls>
          <c:showLegendKey val="0"/>
          <c:showVal val="0"/>
          <c:showCatName val="0"/>
          <c:showSerName val="0"/>
          <c:showPercent val="0"/>
          <c:showBubbleSize val="0"/>
        </c:dLbls>
        <c:firstSliceAng val="0"/>
      </c:pieChart>
      <c:spPr>
        <a:solidFill>
          <a:srgbClr val="FFFFFF"/>
        </a:solidFill>
      </c:spPr>
    </c:plotArea>
    <c:legend>
      <c:legendPos val="r"/>
      <c:overlay val="0"/>
      <c:txPr>
        <a:bodyPr/>
        <a:lstStyle/>
        <a:p>
          <a:pPr lvl="0">
            <a:defRPr b="0" i="0" sz="900">
              <a:solidFill>
                <a:srgbClr val="595959"/>
              </a:solidFill>
              <a:latin typeface="+mn-lt"/>
            </a:defRPr>
          </a:pPr>
        </a:p>
      </c:txPr>
    </c:legend>
    <c:plotVisOnly val="1"/>
  </c:chart>
  <c:spPr>
    <a:solidFill>
      <a:schemeClr val="lt1"/>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595959"/>
                </a:solidFill>
                <a:latin typeface="+mn-lt"/>
              </a:defRPr>
            </a:pPr>
            <a:r>
              <a:rPr b="0" i="0" sz="1400">
                <a:solidFill>
                  <a:srgbClr val="595959"/>
                </a:solidFill>
                <a:latin typeface="+mn-lt"/>
              </a:rPr>
              <a:t>Activity Distribution</a:t>
            </a:r>
          </a:p>
        </c:rich>
      </c:tx>
      <c:overlay val="0"/>
    </c:title>
    <c:plotArea>
      <c:layout/>
      <c:pie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dPt>
            <c:idx val="6"/>
            <c:spPr>
              <a:solidFill>
                <a:srgbClr val="294476"/>
              </a:solidFill>
            </c:spPr>
          </c:dPt>
          <c:dLbls>
            <c:showLegendKey val="0"/>
            <c:showVal val="0"/>
            <c:showCatName val="0"/>
            <c:showSerName val="0"/>
            <c:showPercent val="0"/>
            <c:showBubbleSize val="0"/>
            <c:showLeaderLines val="1"/>
          </c:dLbls>
          <c:cat>
            <c:strRef>
              <c:f>'PivotData WIWTBD'!$S$5:$S$11</c:f>
            </c:strRef>
          </c:cat>
          <c:val>
            <c:numRef>
              <c:f>'PivotData WIWTBD'!$X$5:$X$11</c:f>
              <c:numCache/>
            </c:numRef>
          </c:val>
        </c:ser>
        <c:dLbls>
          <c:showLegendKey val="0"/>
          <c:showVal val="0"/>
          <c:showCatName val="0"/>
          <c:showSerName val="0"/>
          <c:showPercent val="0"/>
          <c:showBubbleSize val="0"/>
        </c:dLbls>
        <c:firstSliceAng val="0"/>
      </c:pieChart>
      <c:spPr>
        <a:solidFill>
          <a:srgbClr val="FFFFFF"/>
        </a:solidFill>
      </c:spPr>
    </c:plotArea>
    <c:legend>
      <c:legendPos val="b"/>
      <c:overlay val="0"/>
      <c:txPr>
        <a:bodyPr/>
        <a:lstStyle/>
        <a:p>
          <a:pPr lvl="0">
            <a:defRPr b="0" i="0" sz="900">
              <a:solidFill>
                <a:srgbClr val="595959"/>
              </a:solidFill>
              <a:latin typeface="+mn-lt"/>
            </a:defRPr>
          </a:pPr>
        </a:p>
      </c:txPr>
    </c:legend>
    <c:plotVisOnly val="1"/>
  </c:chart>
  <c:spPr>
    <a:solidFill>
      <a:schemeClr val="lt1"/>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595959"/>
                </a:solidFill>
                <a:latin typeface="+mn-lt"/>
              </a:defRPr>
            </a:pPr>
            <a:r>
              <a:rPr b="0" i="0" sz="1400">
                <a:solidFill>
                  <a:srgbClr val="595959"/>
                </a:solidFill>
                <a:latin typeface="+mn-lt"/>
              </a:rPr>
              <a:t>Primary Activity Distribution</a:t>
            </a:r>
          </a:p>
        </c:rich>
      </c:tx>
      <c:overlay val="0"/>
    </c:title>
    <c:plotArea>
      <c:layout/>
      <c:pieChart>
        <c:varyColors val="1"/>
        <c:ser>
          <c:idx val="0"/>
          <c:order val="0"/>
          <c:dPt>
            <c:idx val="0"/>
            <c:spPr>
              <a:solidFill>
                <a:srgbClr val="7030A0"/>
              </a:solidFill>
            </c:spPr>
          </c:dPt>
          <c:dLbls>
            <c:showLegendKey val="0"/>
            <c:showVal val="0"/>
            <c:showCatName val="0"/>
            <c:showSerName val="0"/>
            <c:showPercent val="0"/>
            <c:showBubbleSize val="0"/>
            <c:showLeaderLines val="1"/>
          </c:dLbls>
          <c:cat>
            <c:strRef>
              <c:f>'Time Awareness'!$C$50:$I$50</c:f>
            </c:strRef>
          </c:cat>
          <c:val>
            <c:numRef>
              <c:f>'Time Awareness'!$C$56:$I$56</c:f>
              <c:numCache/>
            </c:numRef>
          </c:val>
        </c:ser>
        <c:dLbls>
          <c:showLegendKey val="0"/>
          <c:showVal val="0"/>
          <c:showCatName val="0"/>
          <c:showSerName val="0"/>
          <c:showPercent val="0"/>
          <c:showBubbleSize val="0"/>
        </c:dLbls>
        <c:firstSliceAng val="0"/>
      </c:pieChart>
      <c:spPr>
        <a:solidFill>
          <a:srgbClr val="FFFFFF"/>
        </a:solidFill>
      </c:spPr>
    </c:plotArea>
    <c:legend>
      <c:legendPos val="b"/>
      <c:overlay val="0"/>
      <c:txPr>
        <a:bodyPr/>
        <a:lstStyle/>
        <a:p>
          <a:pPr lvl="0">
            <a:defRPr b="0" i="0" sz="900">
              <a:solidFill>
                <a:srgbClr val="595959"/>
              </a:solidFill>
              <a:latin typeface="+mn-lt"/>
            </a:defRPr>
          </a:pPr>
        </a:p>
      </c:txPr>
    </c:legend>
    <c:plotVisOnly val="1"/>
  </c:chart>
  <c:spPr>
    <a:solidFill>
      <a:schemeClr val="lt1"/>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595959"/>
                </a:solidFill>
                <a:latin typeface="+mn-lt"/>
              </a:defRPr>
            </a:pPr>
            <a:r>
              <a:rPr b="0" i="0" sz="1400">
                <a:solidFill>
                  <a:srgbClr val="595959"/>
                </a:solidFill>
                <a:latin typeface="+mn-lt"/>
              </a:rPr>
              <a:t>Total Weighted Sum Activity Distribution</a:t>
            </a:r>
          </a:p>
        </c:rich>
      </c:tx>
      <c:overlay val="0"/>
    </c:title>
    <c:plotArea>
      <c:layout/>
      <c:pieChart>
        <c:varyColors val="1"/>
        <c:ser>
          <c:idx val="0"/>
          <c:order val="0"/>
          <c:dPt>
            <c:idx val="0"/>
            <c:spPr>
              <a:solidFill>
                <a:srgbClr val="7030A0"/>
              </a:solidFill>
            </c:spPr>
          </c:dPt>
          <c:dLbls>
            <c:showLegendKey val="0"/>
            <c:showVal val="0"/>
            <c:showCatName val="0"/>
            <c:showSerName val="0"/>
            <c:showPercent val="0"/>
            <c:showBubbleSize val="0"/>
            <c:showLeaderLines val="1"/>
          </c:dLbls>
          <c:cat>
            <c:strRef>
              <c:f>'Time Awareness'!$C$50:$I$50</c:f>
            </c:strRef>
          </c:cat>
          <c:val>
            <c:numRef>
              <c:f>'Time Awareness'!$C$61:$I$61</c:f>
              <c:numCache/>
            </c:numRef>
          </c:val>
        </c:ser>
        <c:dLbls>
          <c:showLegendKey val="0"/>
          <c:showVal val="0"/>
          <c:showCatName val="0"/>
          <c:showSerName val="0"/>
          <c:showPercent val="0"/>
          <c:showBubbleSize val="0"/>
        </c:dLbls>
        <c:firstSliceAng val="0"/>
      </c:pieChart>
      <c:spPr>
        <a:solidFill>
          <a:srgbClr val="FFFFFF"/>
        </a:solidFill>
      </c:spPr>
    </c:plotArea>
    <c:legend>
      <c:legendPos val="b"/>
      <c:overlay val="0"/>
      <c:txPr>
        <a:bodyPr/>
        <a:lstStyle/>
        <a:p>
          <a:pPr lvl="0">
            <a:defRPr b="0" i="0" sz="900">
              <a:solidFill>
                <a:srgbClr val="595959"/>
              </a:solidFill>
              <a:latin typeface="+mn-lt"/>
            </a:defRPr>
          </a:pPr>
        </a:p>
      </c:txPr>
    </c:legend>
    <c:plotVisOnly val="1"/>
  </c:chart>
  <c:spPr>
    <a:solidFill>
      <a:schemeClr val="lt1"/>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595959"/>
                </a:solidFill>
                <a:latin typeface="+mn-lt"/>
              </a:defRPr>
            </a:pPr>
            <a:r>
              <a:rPr b="0" i="0" sz="1400">
                <a:solidFill>
                  <a:srgbClr val="595959"/>
                </a:solidFill>
                <a:latin typeface="+mn-lt"/>
              </a:rPr>
              <a:t>Total Weighted Sum Activity Distribution Including Sleep</a:t>
            </a:r>
          </a:p>
        </c:rich>
      </c:tx>
      <c:overlay val="0"/>
    </c:title>
    <c:plotArea>
      <c:layout/>
      <c:pieChart>
        <c:varyColors val="1"/>
        <c:ser>
          <c:idx val="0"/>
          <c:order val="0"/>
          <c:dPt>
            <c:idx val="0"/>
            <c:spPr>
              <a:solidFill>
                <a:srgbClr val="7030A0"/>
              </a:solidFill>
            </c:spPr>
          </c:dPt>
          <c:dLbls>
            <c:showLegendKey val="0"/>
            <c:showVal val="0"/>
            <c:showCatName val="0"/>
            <c:showSerName val="0"/>
            <c:showPercent val="0"/>
            <c:showBubbleSize val="0"/>
            <c:showLeaderLines val="1"/>
          </c:dLbls>
          <c:cat>
            <c:strRef>
              <c:f>'Time Awareness'!$C$50:$J$50</c:f>
            </c:strRef>
          </c:cat>
          <c:val>
            <c:numRef>
              <c:f>'Time Awareness'!$C$63:$J$63</c:f>
              <c:numCache/>
            </c:numRef>
          </c:val>
        </c:ser>
        <c:dLbls>
          <c:showLegendKey val="0"/>
          <c:showVal val="0"/>
          <c:showCatName val="0"/>
          <c:showSerName val="0"/>
          <c:showPercent val="0"/>
          <c:showBubbleSize val="0"/>
        </c:dLbls>
        <c:firstSliceAng val="0"/>
      </c:pieChart>
      <c:spPr>
        <a:solidFill>
          <a:srgbClr val="FFFFFF"/>
        </a:solidFill>
      </c:spPr>
    </c:plotArea>
    <c:legend>
      <c:legendPos val="b"/>
      <c:overlay val="0"/>
      <c:txPr>
        <a:bodyPr/>
        <a:lstStyle/>
        <a:p>
          <a:pPr lvl="0">
            <a:defRPr b="0" i="0" sz="900">
              <a:solidFill>
                <a:srgbClr val="595959"/>
              </a:solidFill>
              <a:latin typeface="+mn-lt"/>
            </a:defRPr>
          </a:pPr>
        </a:p>
      </c:txPr>
    </c:legend>
    <c:plotVisOnly val="1"/>
  </c:chart>
  <c:spPr>
    <a:solidFill>
      <a:schemeClr val="lt1"/>
    </a:solidFill>
  </c:spPr>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1085850</xdr:colOff>
      <xdr:row>0</xdr:row>
      <xdr:rowOff>38100</xdr:rowOff>
    </xdr:from>
    <xdr:ext cx="6905625" cy="2219325"/>
    <xdr:sp>
      <xdr:nvSpPr>
        <xdr:cNvPr id="4" name="Shape 4"/>
        <xdr:cNvSpPr txBox="1"/>
      </xdr:nvSpPr>
      <xdr:spPr>
        <a:xfrm>
          <a:off x="1897950" y="2675100"/>
          <a:ext cx="6896100" cy="22098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To Do:</a:t>
          </a:r>
          <a:endParaRPr sz="1400"/>
        </a:p>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Make macro to run weekly and log data for future analysis. It should ask user to make notes for the week and re-assess where there efforts went and what changes should be made for the next week. Figure out a way so that if you filter on time awareness sheet it updates here too.</a:t>
          </a:r>
          <a:endParaRPr sz="1400"/>
        </a:p>
        <a:p>
          <a:pPr indent="0" lvl="0" marL="0" rtl="0" algn="l">
            <a:spcBef>
              <a:spcPts val="0"/>
            </a:spcBef>
            <a:spcAft>
              <a:spcPts val="0"/>
            </a:spcAft>
            <a:buSzPts val="2400"/>
            <a:buFont typeface="Arial"/>
            <a:buNone/>
          </a:pPr>
          <a:r>
            <a:t/>
          </a:r>
          <a:endParaRPr sz="2400"/>
        </a:p>
        <a:p>
          <a:pPr indent="0" lvl="0" marL="0" rtl="0" algn="l">
            <a:spcBef>
              <a:spcPts val="0"/>
            </a:spcBef>
            <a:spcAft>
              <a:spcPts val="0"/>
            </a:spcAft>
            <a:buSzPts val="2400"/>
            <a:buFont typeface="Arial"/>
            <a:buNone/>
          </a:pPr>
          <a:r>
            <a:t/>
          </a:r>
          <a:endParaRPr sz="2400"/>
        </a:p>
      </xdr:txBody>
    </xdr:sp>
    <xdr:clientData fLocksWithSheet="0"/>
  </xdr:oneCellAnchor>
  <xdr:oneCellAnchor>
    <xdr:from>
      <xdr:col>6</xdr:col>
      <xdr:colOff>1123950</xdr:colOff>
      <xdr:row>0</xdr:row>
      <xdr:rowOff>95250</xdr:rowOff>
    </xdr:from>
    <xdr:ext cx="8991600" cy="2390775"/>
    <xdr:sp>
      <xdr:nvSpPr>
        <xdr:cNvPr id="5" name="Shape 5"/>
        <xdr:cNvSpPr txBox="1"/>
      </xdr:nvSpPr>
      <xdr:spPr>
        <a:xfrm>
          <a:off x="854963" y="2589375"/>
          <a:ext cx="8982075" cy="2381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Instructions: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1) verify that activies carried over from "time awareness" sheet</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2) select the weekday</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3) log your progress as you complete these tasks throughout your day</a:t>
          </a:r>
          <a:endParaRPr sz="1400"/>
        </a:p>
        <a:p>
          <a:pPr indent="0" lvl="0" marL="0" rtl="0" algn="l">
            <a:spcBef>
              <a:spcPts val="0"/>
            </a:spcBef>
            <a:spcAft>
              <a:spcPts val="0"/>
            </a:spcAft>
            <a:buSzPts val="2000"/>
            <a:buFont typeface="Arial"/>
            <a:buNone/>
          </a:pPr>
          <a:r>
            <a:t/>
          </a:r>
          <a:endParaRPr sz="20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Notes: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 Changing filters on "time awareness" sheet will break the goal tracking. You can change the amount but not the order. If you wish to change the order, do so at the beginning of each week.</a:t>
          </a:r>
          <a:endParaRPr sz="1400"/>
        </a:p>
        <a:p>
          <a:pPr indent="0" lvl="0" marL="0" rtl="0" algn="l">
            <a:spcBef>
              <a:spcPts val="0"/>
            </a:spcBef>
            <a:spcAft>
              <a:spcPts val="0"/>
            </a:spcAft>
            <a:buSzPts val="2000"/>
            <a:buFont typeface="Arial"/>
            <a:buNone/>
          </a:pPr>
          <a:r>
            <a:t/>
          </a:r>
          <a:endParaRPr sz="2000"/>
        </a:p>
      </xdr:txBody>
    </xdr:sp>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1085850</xdr:colOff>
      <xdr:row>0</xdr:row>
      <xdr:rowOff>38100</xdr:rowOff>
    </xdr:from>
    <xdr:ext cx="6905625" cy="2219325"/>
    <xdr:sp>
      <xdr:nvSpPr>
        <xdr:cNvPr id="4" name="Shape 4"/>
        <xdr:cNvSpPr txBox="1"/>
      </xdr:nvSpPr>
      <xdr:spPr>
        <a:xfrm>
          <a:off x="1897950" y="2675100"/>
          <a:ext cx="6896100" cy="22098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To Do:</a:t>
          </a:r>
          <a:endParaRPr sz="1400"/>
        </a:p>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Make macro to run weekly and log data for future analysis. It should ask user to make notes for the week and re-assess where there efforts went and what changes should be made for the next week. Figure out a way so that if you filter on time awareness sheet it updates here too.</a:t>
          </a:r>
          <a:endParaRPr sz="1400"/>
        </a:p>
        <a:p>
          <a:pPr indent="0" lvl="0" marL="0" rtl="0" algn="l">
            <a:spcBef>
              <a:spcPts val="0"/>
            </a:spcBef>
            <a:spcAft>
              <a:spcPts val="0"/>
            </a:spcAft>
            <a:buSzPts val="2400"/>
            <a:buFont typeface="Arial"/>
            <a:buNone/>
          </a:pPr>
          <a:r>
            <a:t/>
          </a:r>
          <a:endParaRPr sz="2400"/>
        </a:p>
        <a:p>
          <a:pPr indent="0" lvl="0" marL="0" rtl="0" algn="l">
            <a:spcBef>
              <a:spcPts val="0"/>
            </a:spcBef>
            <a:spcAft>
              <a:spcPts val="0"/>
            </a:spcAft>
            <a:buSzPts val="2400"/>
            <a:buFont typeface="Arial"/>
            <a:buNone/>
          </a:pPr>
          <a:r>
            <a:t/>
          </a:r>
          <a:endParaRPr sz="2400"/>
        </a:p>
      </xdr:txBody>
    </xdr:sp>
    <xdr:clientData fLocksWithSheet="0"/>
  </xdr:oneCellAnchor>
  <xdr:oneCellAnchor>
    <xdr:from>
      <xdr:col>6</xdr:col>
      <xdr:colOff>1123950</xdr:colOff>
      <xdr:row>0</xdr:row>
      <xdr:rowOff>95250</xdr:rowOff>
    </xdr:from>
    <xdr:ext cx="8991600" cy="2390775"/>
    <xdr:sp>
      <xdr:nvSpPr>
        <xdr:cNvPr id="5" name="Shape 5"/>
        <xdr:cNvSpPr txBox="1"/>
      </xdr:nvSpPr>
      <xdr:spPr>
        <a:xfrm>
          <a:off x="854963" y="2589375"/>
          <a:ext cx="8982075" cy="2381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Instructions: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1) verify that activies carried over from "time awareness" sheet</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2) select the weekday</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3) log your progress as you complete these tasks throughout your day</a:t>
          </a:r>
          <a:endParaRPr sz="1400"/>
        </a:p>
        <a:p>
          <a:pPr indent="0" lvl="0" marL="0" rtl="0" algn="l">
            <a:spcBef>
              <a:spcPts val="0"/>
            </a:spcBef>
            <a:spcAft>
              <a:spcPts val="0"/>
            </a:spcAft>
            <a:buSzPts val="2000"/>
            <a:buFont typeface="Arial"/>
            <a:buNone/>
          </a:pPr>
          <a:r>
            <a:t/>
          </a:r>
          <a:endParaRPr sz="20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Notes: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 Changing filters on "time awareness" sheet will break the goal tracking. You can change the amount but not the order. If you wish to change the order, do so at the beginning of each week.</a:t>
          </a:r>
          <a:endParaRPr sz="1400"/>
        </a:p>
        <a:p>
          <a:pPr indent="0" lvl="0" marL="0" rtl="0" algn="l">
            <a:spcBef>
              <a:spcPts val="0"/>
            </a:spcBef>
            <a:spcAft>
              <a:spcPts val="0"/>
            </a:spcAft>
            <a:buSzPts val="2000"/>
            <a:buFont typeface="Arial"/>
            <a:buNone/>
          </a:pPr>
          <a:r>
            <a:t/>
          </a:r>
          <a:endParaRPr sz="2000"/>
        </a:p>
      </xdr:txBody>
    </xdr:sp>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1085850</xdr:colOff>
      <xdr:row>0</xdr:row>
      <xdr:rowOff>38100</xdr:rowOff>
    </xdr:from>
    <xdr:ext cx="6905625" cy="2219325"/>
    <xdr:sp>
      <xdr:nvSpPr>
        <xdr:cNvPr id="4" name="Shape 4"/>
        <xdr:cNvSpPr txBox="1"/>
      </xdr:nvSpPr>
      <xdr:spPr>
        <a:xfrm>
          <a:off x="1897950" y="2675100"/>
          <a:ext cx="6896100" cy="22098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To Do:</a:t>
          </a:r>
          <a:endParaRPr sz="1400"/>
        </a:p>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Make macro to run weekly and log data for future analysis. It should ask user to make notes for the week and re-assess where there efforts went and what changes should be made for the next week. Figure out a way so that if you filter on time awareness sheet it updates here too.</a:t>
          </a:r>
          <a:endParaRPr sz="1400"/>
        </a:p>
        <a:p>
          <a:pPr indent="0" lvl="0" marL="0" rtl="0" algn="l">
            <a:spcBef>
              <a:spcPts val="0"/>
            </a:spcBef>
            <a:spcAft>
              <a:spcPts val="0"/>
            </a:spcAft>
            <a:buSzPts val="2400"/>
            <a:buFont typeface="Arial"/>
            <a:buNone/>
          </a:pPr>
          <a:r>
            <a:t/>
          </a:r>
          <a:endParaRPr sz="2400"/>
        </a:p>
        <a:p>
          <a:pPr indent="0" lvl="0" marL="0" rtl="0" algn="l">
            <a:spcBef>
              <a:spcPts val="0"/>
            </a:spcBef>
            <a:spcAft>
              <a:spcPts val="0"/>
            </a:spcAft>
            <a:buSzPts val="2400"/>
            <a:buFont typeface="Arial"/>
            <a:buNone/>
          </a:pPr>
          <a:r>
            <a:t/>
          </a:r>
          <a:endParaRPr sz="2400"/>
        </a:p>
      </xdr:txBody>
    </xdr:sp>
    <xdr:clientData fLocksWithSheet="0"/>
  </xdr:oneCellAnchor>
  <xdr:oneCellAnchor>
    <xdr:from>
      <xdr:col>6</xdr:col>
      <xdr:colOff>1123950</xdr:colOff>
      <xdr:row>0</xdr:row>
      <xdr:rowOff>95250</xdr:rowOff>
    </xdr:from>
    <xdr:ext cx="8991600" cy="2390775"/>
    <xdr:sp>
      <xdr:nvSpPr>
        <xdr:cNvPr id="5" name="Shape 5"/>
        <xdr:cNvSpPr txBox="1"/>
      </xdr:nvSpPr>
      <xdr:spPr>
        <a:xfrm>
          <a:off x="854963" y="2589375"/>
          <a:ext cx="8982075" cy="2381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Instructions: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1) verify that activies carried over from "time awareness" sheet</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2) select the weekday</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3) log your progress as you complete these tasks throughout your day</a:t>
          </a:r>
          <a:endParaRPr sz="1400"/>
        </a:p>
        <a:p>
          <a:pPr indent="0" lvl="0" marL="0" rtl="0" algn="l">
            <a:spcBef>
              <a:spcPts val="0"/>
            </a:spcBef>
            <a:spcAft>
              <a:spcPts val="0"/>
            </a:spcAft>
            <a:buSzPts val="2000"/>
            <a:buFont typeface="Arial"/>
            <a:buNone/>
          </a:pPr>
          <a:r>
            <a:t/>
          </a:r>
          <a:endParaRPr sz="20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Notes: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 Changing filters on "time awareness" sheet will break the goal tracking. You can change the amount but not the order. If you wish to change the order, do so at the beginning of each week.</a:t>
          </a:r>
          <a:endParaRPr sz="1400"/>
        </a:p>
        <a:p>
          <a:pPr indent="0" lvl="0" marL="0" rtl="0" algn="l">
            <a:spcBef>
              <a:spcPts val="0"/>
            </a:spcBef>
            <a:spcAft>
              <a:spcPts val="0"/>
            </a:spcAft>
            <a:buSzPts val="2000"/>
            <a:buFont typeface="Arial"/>
            <a:buNone/>
          </a:pPr>
          <a:r>
            <a:t/>
          </a:r>
          <a:endParaRPr sz="2000"/>
        </a:p>
      </xdr:txBody>
    </xdr:sp>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1085850</xdr:colOff>
      <xdr:row>0</xdr:row>
      <xdr:rowOff>38100</xdr:rowOff>
    </xdr:from>
    <xdr:ext cx="6905625" cy="2219325"/>
    <xdr:sp>
      <xdr:nvSpPr>
        <xdr:cNvPr id="4" name="Shape 4"/>
        <xdr:cNvSpPr txBox="1"/>
      </xdr:nvSpPr>
      <xdr:spPr>
        <a:xfrm>
          <a:off x="1897950" y="2675100"/>
          <a:ext cx="6896100" cy="22098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To Do:</a:t>
          </a:r>
          <a:endParaRPr sz="1400"/>
        </a:p>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Make macro to run weekly and log data for future analysis. It should ask user to make notes for the week and re-assess where there efforts went and what changes should be made for the next week. Figure out a way so that if you filter on time awareness sheet it updates here too.</a:t>
          </a:r>
          <a:endParaRPr sz="1400"/>
        </a:p>
        <a:p>
          <a:pPr indent="0" lvl="0" marL="0" rtl="0" algn="l">
            <a:spcBef>
              <a:spcPts val="0"/>
            </a:spcBef>
            <a:spcAft>
              <a:spcPts val="0"/>
            </a:spcAft>
            <a:buSzPts val="2400"/>
            <a:buFont typeface="Arial"/>
            <a:buNone/>
          </a:pPr>
          <a:r>
            <a:t/>
          </a:r>
          <a:endParaRPr sz="2400"/>
        </a:p>
        <a:p>
          <a:pPr indent="0" lvl="0" marL="0" rtl="0" algn="l">
            <a:spcBef>
              <a:spcPts val="0"/>
            </a:spcBef>
            <a:spcAft>
              <a:spcPts val="0"/>
            </a:spcAft>
            <a:buSzPts val="2400"/>
            <a:buFont typeface="Arial"/>
            <a:buNone/>
          </a:pPr>
          <a:r>
            <a:t/>
          </a:r>
          <a:endParaRPr sz="2400"/>
        </a:p>
      </xdr:txBody>
    </xdr:sp>
    <xdr:clientData fLocksWithSheet="0"/>
  </xdr:oneCellAnchor>
  <xdr:oneCellAnchor>
    <xdr:from>
      <xdr:col>6</xdr:col>
      <xdr:colOff>1123950</xdr:colOff>
      <xdr:row>0</xdr:row>
      <xdr:rowOff>95250</xdr:rowOff>
    </xdr:from>
    <xdr:ext cx="8991600" cy="2390775"/>
    <xdr:sp>
      <xdr:nvSpPr>
        <xdr:cNvPr id="5" name="Shape 5"/>
        <xdr:cNvSpPr txBox="1"/>
      </xdr:nvSpPr>
      <xdr:spPr>
        <a:xfrm>
          <a:off x="854963" y="2589375"/>
          <a:ext cx="8982075" cy="2381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Instructions: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1) verify that activies carried over from "time awareness" sheet</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2) select the weekday</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3) log your progress as you complete these tasks throughout your day</a:t>
          </a:r>
          <a:endParaRPr sz="1400"/>
        </a:p>
        <a:p>
          <a:pPr indent="0" lvl="0" marL="0" rtl="0" algn="l">
            <a:spcBef>
              <a:spcPts val="0"/>
            </a:spcBef>
            <a:spcAft>
              <a:spcPts val="0"/>
            </a:spcAft>
            <a:buSzPts val="2000"/>
            <a:buFont typeface="Arial"/>
            <a:buNone/>
          </a:pPr>
          <a:r>
            <a:t/>
          </a:r>
          <a:endParaRPr sz="20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Notes: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 Changing filters on "time awareness" sheet will break the goal tracking. You can change the amount but not the order. If you wish to change the order, do so at the beginning of each week.</a:t>
          </a:r>
          <a:endParaRPr sz="1400"/>
        </a:p>
        <a:p>
          <a:pPr indent="0" lvl="0" marL="0" rtl="0" algn="l">
            <a:spcBef>
              <a:spcPts val="0"/>
            </a:spcBef>
            <a:spcAft>
              <a:spcPts val="0"/>
            </a:spcAft>
            <a:buSzPts val="2000"/>
            <a:buFont typeface="Arial"/>
            <a:buNone/>
          </a:pPr>
          <a:r>
            <a:t/>
          </a:r>
          <a:endParaRPr sz="2000"/>
        </a:p>
      </xdr:txBody>
    </xdr:sp>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1085850</xdr:colOff>
      <xdr:row>0</xdr:row>
      <xdr:rowOff>38100</xdr:rowOff>
    </xdr:from>
    <xdr:ext cx="6905625" cy="2219325"/>
    <xdr:sp>
      <xdr:nvSpPr>
        <xdr:cNvPr id="4" name="Shape 4"/>
        <xdr:cNvSpPr txBox="1"/>
      </xdr:nvSpPr>
      <xdr:spPr>
        <a:xfrm>
          <a:off x="1897950" y="2675100"/>
          <a:ext cx="6896100" cy="22098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To Do:</a:t>
          </a:r>
          <a:endParaRPr sz="1400"/>
        </a:p>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Make macro to run weekly and log data for future analysis. It should ask user to make notes for the week and re-assess where there efforts went and what changes should be made for the next week. Figure out a way so that if you filter on time awareness sheet it updates here too.</a:t>
          </a:r>
          <a:endParaRPr sz="1400"/>
        </a:p>
        <a:p>
          <a:pPr indent="0" lvl="0" marL="0" rtl="0" algn="l">
            <a:spcBef>
              <a:spcPts val="0"/>
            </a:spcBef>
            <a:spcAft>
              <a:spcPts val="0"/>
            </a:spcAft>
            <a:buSzPts val="2400"/>
            <a:buFont typeface="Arial"/>
            <a:buNone/>
          </a:pPr>
          <a:r>
            <a:t/>
          </a:r>
          <a:endParaRPr sz="2400"/>
        </a:p>
        <a:p>
          <a:pPr indent="0" lvl="0" marL="0" rtl="0" algn="l">
            <a:spcBef>
              <a:spcPts val="0"/>
            </a:spcBef>
            <a:spcAft>
              <a:spcPts val="0"/>
            </a:spcAft>
            <a:buSzPts val="2400"/>
            <a:buFont typeface="Arial"/>
            <a:buNone/>
          </a:pPr>
          <a:r>
            <a:t/>
          </a:r>
          <a:endParaRPr sz="2400"/>
        </a:p>
      </xdr:txBody>
    </xdr:sp>
    <xdr:clientData fLocksWithSheet="0"/>
  </xdr:oneCellAnchor>
  <xdr:oneCellAnchor>
    <xdr:from>
      <xdr:col>6</xdr:col>
      <xdr:colOff>1123950</xdr:colOff>
      <xdr:row>0</xdr:row>
      <xdr:rowOff>95250</xdr:rowOff>
    </xdr:from>
    <xdr:ext cx="8991600" cy="2390775"/>
    <xdr:sp>
      <xdr:nvSpPr>
        <xdr:cNvPr id="5" name="Shape 5"/>
        <xdr:cNvSpPr txBox="1"/>
      </xdr:nvSpPr>
      <xdr:spPr>
        <a:xfrm>
          <a:off x="854963" y="2589375"/>
          <a:ext cx="8982075" cy="2381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Instructions: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1) verify that activies carried over from "time awareness" sheet</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2) select the weekday</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3) log your progress as you complete these tasks throughout your day</a:t>
          </a:r>
          <a:endParaRPr sz="1400"/>
        </a:p>
        <a:p>
          <a:pPr indent="0" lvl="0" marL="0" rtl="0" algn="l">
            <a:spcBef>
              <a:spcPts val="0"/>
            </a:spcBef>
            <a:spcAft>
              <a:spcPts val="0"/>
            </a:spcAft>
            <a:buSzPts val="2000"/>
            <a:buFont typeface="Arial"/>
            <a:buNone/>
          </a:pPr>
          <a:r>
            <a:t/>
          </a:r>
          <a:endParaRPr sz="20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Notes: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 Changing filters on "time awareness" sheet will break the goal tracking. You can change the amount but not the order. If you wish to change the order, do so at the beginning of each week.</a:t>
          </a:r>
          <a:endParaRPr sz="1400"/>
        </a:p>
        <a:p>
          <a:pPr indent="0" lvl="0" marL="0" rtl="0" algn="l">
            <a:spcBef>
              <a:spcPts val="0"/>
            </a:spcBef>
            <a:spcAft>
              <a:spcPts val="0"/>
            </a:spcAft>
            <a:buSzPts val="2000"/>
            <a:buFont typeface="Arial"/>
            <a:buNone/>
          </a:pPr>
          <a:r>
            <a:t/>
          </a:r>
          <a:endParaRPr sz="2000"/>
        </a:p>
      </xdr:txBody>
    </xdr:sp>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1085850</xdr:colOff>
      <xdr:row>0</xdr:row>
      <xdr:rowOff>38100</xdr:rowOff>
    </xdr:from>
    <xdr:ext cx="6905625" cy="2219325"/>
    <xdr:sp>
      <xdr:nvSpPr>
        <xdr:cNvPr id="4" name="Shape 4"/>
        <xdr:cNvSpPr txBox="1"/>
      </xdr:nvSpPr>
      <xdr:spPr>
        <a:xfrm>
          <a:off x="1897950" y="2675100"/>
          <a:ext cx="6896100" cy="22098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To Do:</a:t>
          </a:r>
          <a:endParaRPr sz="1400"/>
        </a:p>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Make macro to run weekly and log data for future analysis. It should ask user to make notes for the week and re-assess where there efforts went and what changes should be made for the next week. Figure out a way so that if you filter on time awareness sheet it updates here too.</a:t>
          </a:r>
          <a:endParaRPr sz="1400"/>
        </a:p>
        <a:p>
          <a:pPr indent="0" lvl="0" marL="0" rtl="0" algn="l">
            <a:spcBef>
              <a:spcPts val="0"/>
            </a:spcBef>
            <a:spcAft>
              <a:spcPts val="0"/>
            </a:spcAft>
            <a:buSzPts val="2400"/>
            <a:buFont typeface="Arial"/>
            <a:buNone/>
          </a:pPr>
          <a:r>
            <a:t/>
          </a:r>
          <a:endParaRPr sz="2400"/>
        </a:p>
        <a:p>
          <a:pPr indent="0" lvl="0" marL="0" rtl="0" algn="l">
            <a:spcBef>
              <a:spcPts val="0"/>
            </a:spcBef>
            <a:spcAft>
              <a:spcPts val="0"/>
            </a:spcAft>
            <a:buSzPts val="2400"/>
            <a:buFont typeface="Arial"/>
            <a:buNone/>
          </a:pPr>
          <a:r>
            <a:t/>
          </a:r>
          <a:endParaRPr sz="2400"/>
        </a:p>
      </xdr:txBody>
    </xdr:sp>
    <xdr:clientData fLocksWithSheet="0"/>
  </xdr:oneCellAnchor>
  <xdr:oneCellAnchor>
    <xdr:from>
      <xdr:col>6</xdr:col>
      <xdr:colOff>1123950</xdr:colOff>
      <xdr:row>0</xdr:row>
      <xdr:rowOff>95250</xdr:rowOff>
    </xdr:from>
    <xdr:ext cx="8991600" cy="2390775"/>
    <xdr:sp>
      <xdr:nvSpPr>
        <xdr:cNvPr id="5" name="Shape 5"/>
        <xdr:cNvSpPr txBox="1"/>
      </xdr:nvSpPr>
      <xdr:spPr>
        <a:xfrm>
          <a:off x="854963" y="2589375"/>
          <a:ext cx="8982075" cy="2381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Instructions: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1) verify that activies carried over from "time awareness" sheet</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2) select the weekday</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3) log your progress as you complete these tasks throughout your day</a:t>
          </a:r>
          <a:endParaRPr sz="1400"/>
        </a:p>
        <a:p>
          <a:pPr indent="0" lvl="0" marL="0" rtl="0" algn="l">
            <a:spcBef>
              <a:spcPts val="0"/>
            </a:spcBef>
            <a:spcAft>
              <a:spcPts val="0"/>
            </a:spcAft>
            <a:buSzPts val="2000"/>
            <a:buFont typeface="Arial"/>
            <a:buNone/>
          </a:pPr>
          <a:r>
            <a:t/>
          </a:r>
          <a:endParaRPr sz="20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Notes: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 Changing filters on "time awareness" sheet will break the goal tracking. You can change the amount but not the order. If you wish to change the order, do so at the beginning of each week.</a:t>
          </a:r>
          <a:endParaRPr sz="1400"/>
        </a:p>
        <a:p>
          <a:pPr indent="0" lvl="0" marL="0" rtl="0" algn="l">
            <a:spcBef>
              <a:spcPts val="0"/>
            </a:spcBef>
            <a:spcAft>
              <a:spcPts val="0"/>
            </a:spcAft>
            <a:buSzPts val="2000"/>
            <a:buFont typeface="Arial"/>
            <a:buNone/>
          </a:pPr>
          <a:r>
            <a:t/>
          </a:r>
          <a:endParaRPr sz="2000"/>
        </a:p>
      </xdr:txBody>
    </xdr:sp>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1085850</xdr:colOff>
      <xdr:row>0</xdr:row>
      <xdr:rowOff>38100</xdr:rowOff>
    </xdr:from>
    <xdr:ext cx="6905625" cy="2219325"/>
    <xdr:sp>
      <xdr:nvSpPr>
        <xdr:cNvPr id="4" name="Shape 4"/>
        <xdr:cNvSpPr txBox="1"/>
      </xdr:nvSpPr>
      <xdr:spPr>
        <a:xfrm>
          <a:off x="1897950" y="2675100"/>
          <a:ext cx="6896100" cy="22098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To Do:</a:t>
          </a:r>
          <a:endParaRPr sz="1400"/>
        </a:p>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Make macro to run weekly and log data for future analysis. It should ask user to make notes for the week and re-assess where there efforts went and what changes should be made for the next week. Figure out a way so that if you filter on time awareness sheet it updates here too.</a:t>
          </a:r>
          <a:endParaRPr sz="1400"/>
        </a:p>
        <a:p>
          <a:pPr indent="0" lvl="0" marL="0" rtl="0" algn="l">
            <a:spcBef>
              <a:spcPts val="0"/>
            </a:spcBef>
            <a:spcAft>
              <a:spcPts val="0"/>
            </a:spcAft>
            <a:buSzPts val="2400"/>
            <a:buFont typeface="Arial"/>
            <a:buNone/>
          </a:pPr>
          <a:r>
            <a:t/>
          </a:r>
          <a:endParaRPr sz="2400"/>
        </a:p>
        <a:p>
          <a:pPr indent="0" lvl="0" marL="0" rtl="0" algn="l">
            <a:spcBef>
              <a:spcPts val="0"/>
            </a:spcBef>
            <a:spcAft>
              <a:spcPts val="0"/>
            </a:spcAft>
            <a:buSzPts val="2400"/>
            <a:buFont typeface="Arial"/>
            <a:buNone/>
          </a:pPr>
          <a:r>
            <a:t/>
          </a:r>
          <a:endParaRPr sz="2400"/>
        </a:p>
      </xdr:txBody>
    </xdr:sp>
    <xdr:clientData fLocksWithSheet="0"/>
  </xdr:oneCellAnchor>
  <xdr:oneCellAnchor>
    <xdr:from>
      <xdr:col>6</xdr:col>
      <xdr:colOff>1123950</xdr:colOff>
      <xdr:row>0</xdr:row>
      <xdr:rowOff>95250</xdr:rowOff>
    </xdr:from>
    <xdr:ext cx="8991600" cy="2390775"/>
    <xdr:sp>
      <xdr:nvSpPr>
        <xdr:cNvPr id="5" name="Shape 5"/>
        <xdr:cNvSpPr txBox="1"/>
      </xdr:nvSpPr>
      <xdr:spPr>
        <a:xfrm>
          <a:off x="854963" y="2589375"/>
          <a:ext cx="8982075" cy="2381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Instructions: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1) verify that activies carried over from "time awareness" sheet</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2) select the weekday</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3) log your progress as you complete these tasks throughout your day</a:t>
          </a:r>
          <a:endParaRPr sz="1400"/>
        </a:p>
        <a:p>
          <a:pPr indent="0" lvl="0" marL="0" rtl="0" algn="l">
            <a:spcBef>
              <a:spcPts val="0"/>
            </a:spcBef>
            <a:spcAft>
              <a:spcPts val="0"/>
            </a:spcAft>
            <a:buSzPts val="2000"/>
            <a:buFont typeface="Arial"/>
            <a:buNone/>
          </a:pPr>
          <a:r>
            <a:t/>
          </a:r>
          <a:endParaRPr sz="20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Notes: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 Changing filters on "time awareness" sheet will break the goal tracking. You can change the amount but not the order. If you wish to change the order, do so at the beginning of each week.</a:t>
          </a:r>
          <a:endParaRPr sz="1400"/>
        </a:p>
        <a:p>
          <a:pPr indent="0" lvl="0" marL="0" rtl="0" algn="l">
            <a:spcBef>
              <a:spcPts val="0"/>
            </a:spcBef>
            <a:spcAft>
              <a:spcPts val="0"/>
            </a:spcAft>
            <a:buSzPts val="2000"/>
            <a:buFont typeface="Arial"/>
            <a:buNone/>
          </a:pPr>
          <a:r>
            <a:t/>
          </a:r>
          <a:endParaRPr sz="2000"/>
        </a:p>
      </xdr:txBody>
    </xdr:sp>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1085850</xdr:colOff>
      <xdr:row>0</xdr:row>
      <xdr:rowOff>38100</xdr:rowOff>
    </xdr:from>
    <xdr:ext cx="6905625" cy="2219325"/>
    <xdr:sp>
      <xdr:nvSpPr>
        <xdr:cNvPr id="4" name="Shape 4"/>
        <xdr:cNvSpPr txBox="1"/>
      </xdr:nvSpPr>
      <xdr:spPr>
        <a:xfrm>
          <a:off x="1897950" y="2675100"/>
          <a:ext cx="6896100" cy="22098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To Do:</a:t>
          </a:r>
          <a:endParaRPr sz="1400"/>
        </a:p>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Make macro to run weekly and log data for future analysis. It should ask user to make notes for the week and re-assess where there efforts went and what changes should be made for the next week. Figure out a way so that if you filter on time awareness sheet it updates here too.</a:t>
          </a:r>
          <a:endParaRPr sz="1400"/>
        </a:p>
        <a:p>
          <a:pPr indent="0" lvl="0" marL="0" rtl="0" algn="l">
            <a:spcBef>
              <a:spcPts val="0"/>
            </a:spcBef>
            <a:spcAft>
              <a:spcPts val="0"/>
            </a:spcAft>
            <a:buSzPts val="2400"/>
            <a:buFont typeface="Arial"/>
            <a:buNone/>
          </a:pPr>
          <a:r>
            <a:t/>
          </a:r>
          <a:endParaRPr sz="2400"/>
        </a:p>
        <a:p>
          <a:pPr indent="0" lvl="0" marL="0" rtl="0" algn="l">
            <a:spcBef>
              <a:spcPts val="0"/>
            </a:spcBef>
            <a:spcAft>
              <a:spcPts val="0"/>
            </a:spcAft>
            <a:buSzPts val="2400"/>
            <a:buFont typeface="Arial"/>
            <a:buNone/>
          </a:pPr>
          <a:r>
            <a:t/>
          </a:r>
          <a:endParaRPr sz="2400"/>
        </a:p>
      </xdr:txBody>
    </xdr:sp>
    <xdr:clientData fLocksWithSheet="0"/>
  </xdr:oneCellAnchor>
  <xdr:oneCellAnchor>
    <xdr:from>
      <xdr:col>6</xdr:col>
      <xdr:colOff>1123950</xdr:colOff>
      <xdr:row>0</xdr:row>
      <xdr:rowOff>95250</xdr:rowOff>
    </xdr:from>
    <xdr:ext cx="8991600" cy="2390775"/>
    <xdr:sp>
      <xdr:nvSpPr>
        <xdr:cNvPr id="5" name="Shape 5"/>
        <xdr:cNvSpPr txBox="1"/>
      </xdr:nvSpPr>
      <xdr:spPr>
        <a:xfrm>
          <a:off x="854963" y="2589375"/>
          <a:ext cx="8982075" cy="2381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Instructions: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1) verify that activies carried over from "time awareness" sheet</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2) select the weekday</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3) log your progress as you complete these tasks throughout your day</a:t>
          </a:r>
          <a:endParaRPr sz="1400"/>
        </a:p>
        <a:p>
          <a:pPr indent="0" lvl="0" marL="0" rtl="0" algn="l">
            <a:spcBef>
              <a:spcPts val="0"/>
            </a:spcBef>
            <a:spcAft>
              <a:spcPts val="0"/>
            </a:spcAft>
            <a:buSzPts val="2000"/>
            <a:buFont typeface="Arial"/>
            <a:buNone/>
          </a:pPr>
          <a:r>
            <a:t/>
          </a:r>
          <a:endParaRPr sz="20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Notes: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 Changing filters on "time awareness" sheet will break the goal tracking. You can change the amount but not the order. If you wish to change the order, do so at the beginning of each week.</a:t>
          </a:r>
          <a:endParaRPr sz="1400"/>
        </a:p>
        <a:p>
          <a:pPr indent="0" lvl="0" marL="0" rtl="0" algn="l">
            <a:spcBef>
              <a:spcPts val="0"/>
            </a:spcBef>
            <a:spcAft>
              <a:spcPts val="0"/>
            </a:spcAft>
            <a:buSzPts val="2000"/>
            <a:buFont typeface="Arial"/>
            <a:buNone/>
          </a:pPr>
          <a:r>
            <a:t/>
          </a:r>
          <a:endParaRPr sz="2000"/>
        </a:p>
      </xdr:txBody>
    </xdr:sp>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1085850</xdr:colOff>
      <xdr:row>0</xdr:row>
      <xdr:rowOff>38100</xdr:rowOff>
    </xdr:from>
    <xdr:ext cx="6905625" cy="2219325"/>
    <xdr:sp>
      <xdr:nvSpPr>
        <xdr:cNvPr id="4" name="Shape 4"/>
        <xdr:cNvSpPr txBox="1"/>
      </xdr:nvSpPr>
      <xdr:spPr>
        <a:xfrm>
          <a:off x="1897950" y="2675100"/>
          <a:ext cx="6896100" cy="22098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To Do:</a:t>
          </a:r>
          <a:endParaRPr sz="1400"/>
        </a:p>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Make macro to run weekly and log data for future analysis. It should ask user to make notes for the week and re-assess where there efforts went and what changes should be made for the next week. Figure out a way so that if you filter on time awareness sheet it updates here too.</a:t>
          </a:r>
          <a:endParaRPr sz="1400"/>
        </a:p>
        <a:p>
          <a:pPr indent="0" lvl="0" marL="0" rtl="0" algn="l">
            <a:spcBef>
              <a:spcPts val="0"/>
            </a:spcBef>
            <a:spcAft>
              <a:spcPts val="0"/>
            </a:spcAft>
            <a:buSzPts val="2400"/>
            <a:buFont typeface="Arial"/>
            <a:buNone/>
          </a:pPr>
          <a:r>
            <a:t/>
          </a:r>
          <a:endParaRPr sz="2400"/>
        </a:p>
        <a:p>
          <a:pPr indent="0" lvl="0" marL="0" rtl="0" algn="l">
            <a:spcBef>
              <a:spcPts val="0"/>
            </a:spcBef>
            <a:spcAft>
              <a:spcPts val="0"/>
            </a:spcAft>
            <a:buSzPts val="2400"/>
            <a:buFont typeface="Arial"/>
            <a:buNone/>
          </a:pPr>
          <a:r>
            <a:t/>
          </a:r>
          <a:endParaRPr sz="2400"/>
        </a:p>
      </xdr:txBody>
    </xdr:sp>
    <xdr:clientData fLocksWithSheet="0"/>
  </xdr:oneCellAnchor>
  <xdr:oneCellAnchor>
    <xdr:from>
      <xdr:col>6</xdr:col>
      <xdr:colOff>1123950</xdr:colOff>
      <xdr:row>0</xdr:row>
      <xdr:rowOff>95250</xdr:rowOff>
    </xdr:from>
    <xdr:ext cx="8991600" cy="2390775"/>
    <xdr:sp>
      <xdr:nvSpPr>
        <xdr:cNvPr id="5" name="Shape 5"/>
        <xdr:cNvSpPr txBox="1"/>
      </xdr:nvSpPr>
      <xdr:spPr>
        <a:xfrm>
          <a:off x="854963" y="2589375"/>
          <a:ext cx="8982075" cy="2381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Instructions: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1) verify that activies carried over from "time awareness" sheet</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2) select the weekday</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3) log your progress as you complete these tasks throughout your day</a:t>
          </a:r>
          <a:endParaRPr sz="1400"/>
        </a:p>
        <a:p>
          <a:pPr indent="0" lvl="0" marL="0" rtl="0" algn="l">
            <a:spcBef>
              <a:spcPts val="0"/>
            </a:spcBef>
            <a:spcAft>
              <a:spcPts val="0"/>
            </a:spcAft>
            <a:buSzPts val="2000"/>
            <a:buFont typeface="Arial"/>
            <a:buNone/>
          </a:pPr>
          <a:r>
            <a:t/>
          </a:r>
          <a:endParaRPr sz="20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Notes: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 Changing filters on "time awareness" sheet will break the goal tracking. You can change the amount but not the order. If you wish to change the order, do so at the beginning of each week.</a:t>
          </a:r>
          <a:endParaRPr sz="1400"/>
        </a:p>
        <a:p>
          <a:pPr indent="0" lvl="0" marL="0" rtl="0" algn="l">
            <a:spcBef>
              <a:spcPts val="0"/>
            </a:spcBef>
            <a:spcAft>
              <a:spcPts val="0"/>
            </a:spcAft>
            <a:buSzPts val="2000"/>
            <a:buFont typeface="Arial"/>
            <a:buNone/>
          </a:pPr>
          <a:r>
            <a:t/>
          </a:r>
          <a:endParaRPr sz="2000"/>
        </a:p>
      </xdr:txBody>
    </xdr:sp>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1085850</xdr:colOff>
      <xdr:row>0</xdr:row>
      <xdr:rowOff>38100</xdr:rowOff>
    </xdr:from>
    <xdr:ext cx="6905625" cy="2219325"/>
    <xdr:sp>
      <xdr:nvSpPr>
        <xdr:cNvPr id="4" name="Shape 4"/>
        <xdr:cNvSpPr txBox="1"/>
      </xdr:nvSpPr>
      <xdr:spPr>
        <a:xfrm>
          <a:off x="1897950" y="2675100"/>
          <a:ext cx="6896100" cy="22098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To Do:</a:t>
          </a:r>
          <a:endParaRPr sz="1400"/>
        </a:p>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Make macro to run weekly and log data for future analysis. It should ask user to make notes for the week and re-assess where there efforts went and what changes should be made for the next week. Figure out a way so that if you filter on time awareness sheet it updates here too.</a:t>
          </a:r>
          <a:endParaRPr sz="1400"/>
        </a:p>
        <a:p>
          <a:pPr indent="0" lvl="0" marL="0" rtl="0" algn="l">
            <a:spcBef>
              <a:spcPts val="0"/>
            </a:spcBef>
            <a:spcAft>
              <a:spcPts val="0"/>
            </a:spcAft>
            <a:buSzPts val="2400"/>
            <a:buFont typeface="Arial"/>
            <a:buNone/>
          </a:pPr>
          <a:r>
            <a:t/>
          </a:r>
          <a:endParaRPr sz="2400"/>
        </a:p>
        <a:p>
          <a:pPr indent="0" lvl="0" marL="0" rtl="0" algn="l">
            <a:spcBef>
              <a:spcPts val="0"/>
            </a:spcBef>
            <a:spcAft>
              <a:spcPts val="0"/>
            </a:spcAft>
            <a:buSzPts val="2400"/>
            <a:buFont typeface="Arial"/>
            <a:buNone/>
          </a:pPr>
          <a:r>
            <a:t/>
          </a:r>
          <a:endParaRPr sz="2400"/>
        </a:p>
      </xdr:txBody>
    </xdr:sp>
    <xdr:clientData fLocksWithSheet="0"/>
  </xdr:oneCellAnchor>
  <xdr:oneCellAnchor>
    <xdr:from>
      <xdr:col>6</xdr:col>
      <xdr:colOff>1123950</xdr:colOff>
      <xdr:row>0</xdr:row>
      <xdr:rowOff>95250</xdr:rowOff>
    </xdr:from>
    <xdr:ext cx="8991600" cy="2390775"/>
    <xdr:sp>
      <xdr:nvSpPr>
        <xdr:cNvPr id="5" name="Shape 5"/>
        <xdr:cNvSpPr txBox="1"/>
      </xdr:nvSpPr>
      <xdr:spPr>
        <a:xfrm>
          <a:off x="854963" y="2589375"/>
          <a:ext cx="8982075" cy="2381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Instructions: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1) verify that activies carried over from "time awareness" sheet</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2) select the weekday</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3) log your progress as you complete these tasks throughout your day</a:t>
          </a:r>
          <a:endParaRPr sz="1400"/>
        </a:p>
        <a:p>
          <a:pPr indent="0" lvl="0" marL="0" rtl="0" algn="l">
            <a:spcBef>
              <a:spcPts val="0"/>
            </a:spcBef>
            <a:spcAft>
              <a:spcPts val="0"/>
            </a:spcAft>
            <a:buSzPts val="2000"/>
            <a:buFont typeface="Arial"/>
            <a:buNone/>
          </a:pPr>
          <a:r>
            <a:t/>
          </a:r>
          <a:endParaRPr sz="20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Notes: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 Changing filters on "time awareness" sheet will break the goal tracking. You can change the amount but not the order. If you wish to change the order, do so at the beginning of each week.</a:t>
          </a:r>
          <a:endParaRPr sz="1400"/>
        </a:p>
        <a:p>
          <a:pPr indent="0" lvl="0" marL="0" rtl="0" algn="l">
            <a:spcBef>
              <a:spcPts val="0"/>
            </a:spcBef>
            <a:spcAft>
              <a:spcPts val="0"/>
            </a:spcAft>
            <a:buSzPts val="2000"/>
            <a:buFont typeface="Arial"/>
            <a:buNone/>
          </a:pPr>
          <a:r>
            <a:t/>
          </a:r>
          <a:endParaRPr sz="20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1085850</xdr:colOff>
      <xdr:row>0</xdr:row>
      <xdr:rowOff>38100</xdr:rowOff>
    </xdr:from>
    <xdr:ext cx="6905625" cy="2219325"/>
    <xdr:sp>
      <xdr:nvSpPr>
        <xdr:cNvPr id="4" name="Shape 4"/>
        <xdr:cNvSpPr txBox="1"/>
      </xdr:nvSpPr>
      <xdr:spPr>
        <a:xfrm>
          <a:off x="1897950" y="2675100"/>
          <a:ext cx="6896100" cy="22098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To Do:</a:t>
          </a:r>
          <a:endParaRPr sz="1400"/>
        </a:p>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Make macro to run weekly and log data for future analysis. It should ask user to make notes for the week and re-assess where there efforts went and what changes should be made for the next week. Figure out a way so that if you filter on time awareness sheet it updates here too.</a:t>
          </a:r>
          <a:endParaRPr sz="1400"/>
        </a:p>
        <a:p>
          <a:pPr indent="0" lvl="0" marL="0" rtl="0" algn="l">
            <a:spcBef>
              <a:spcPts val="0"/>
            </a:spcBef>
            <a:spcAft>
              <a:spcPts val="0"/>
            </a:spcAft>
            <a:buSzPts val="2400"/>
            <a:buFont typeface="Arial"/>
            <a:buNone/>
          </a:pPr>
          <a:r>
            <a:t/>
          </a:r>
          <a:endParaRPr sz="2400"/>
        </a:p>
        <a:p>
          <a:pPr indent="0" lvl="0" marL="0" rtl="0" algn="l">
            <a:spcBef>
              <a:spcPts val="0"/>
            </a:spcBef>
            <a:spcAft>
              <a:spcPts val="0"/>
            </a:spcAft>
            <a:buSzPts val="2400"/>
            <a:buFont typeface="Arial"/>
            <a:buNone/>
          </a:pPr>
          <a:r>
            <a:t/>
          </a:r>
          <a:endParaRPr sz="2400"/>
        </a:p>
      </xdr:txBody>
    </xdr:sp>
    <xdr:clientData fLocksWithSheet="0"/>
  </xdr:oneCellAnchor>
  <xdr:oneCellAnchor>
    <xdr:from>
      <xdr:col>6</xdr:col>
      <xdr:colOff>1123950</xdr:colOff>
      <xdr:row>0</xdr:row>
      <xdr:rowOff>95250</xdr:rowOff>
    </xdr:from>
    <xdr:ext cx="8991600" cy="2390775"/>
    <xdr:sp>
      <xdr:nvSpPr>
        <xdr:cNvPr id="5" name="Shape 5"/>
        <xdr:cNvSpPr txBox="1"/>
      </xdr:nvSpPr>
      <xdr:spPr>
        <a:xfrm>
          <a:off x="854963" y="2589375"/>
          <a:ext cx="8982075" cy="2381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Instructions: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1) verify that activies carried over from "time awareness" sheet</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2) select the weekday</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3) log your progress as you complete these tasks throughout your day</a:t>
          </a:r>
          <a:endParaRPr sz="1400"/>
        </a:p>
        <a:p>
          <a:pPr indent="0" lvl="0" marL="0" rtl="0" algn="l">
            <a:spcBef>
              <a:spcPts val="0"/>
            </a:spcBef>
            <a:spcAft>
              <a:spcPts val="0"/>
            </a:spcAft>
            <a:buSzPts val="2000"/>
            <a:buFont typeface="Arial"/>
            <a:buNone/>
          </a:pPr>
          <a:r>
            <a:t/>
          </a:r>
          <a:endParaRPr sz="20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Notes: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 Changing filters on "time awareness" sheet will break the goal tracking. You can change the amount but not the order. If you wish to change the order, do so at the beginning of each week.</a:t>
          </a:r>
          <a:endParaRPr sz="1400"/>
        </a:p>
        <a:p>
          <a:pPr indent="0" lvl="0" marL="0" rtl="0" algn="l">
            <a:spcBef>
              <a:spcPts val="0"/>
            </a:spcBef>
            <a:spcAft>
              <a:spcPts val="0"/>
            </a:spcAft>
            <a:buSzPts val="2000"/>
            <a:buFont typeface="Arial"/>
            <a:buNone/>
          </a:pPr>
          <a:r>
            <a:t/>
          </a:r>
          <a:endParaRPr sz="2000"/>
        </a:p>
      </xdr:txBody>
    </xdr:sp>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1085850</xdr:colOff>
      <xdr:row>0</xdr:row>
      <xdr:rowOff>38100</xdr:rowOff>
    </xdr:from>
    <xdr:ext cx="6905625" cy="2219325"/>
    <xdr:sp>
      <xdr:nvSpPr>
        <xdr:cNvPr id="4" name="Shape 4"/>
        <xdr:cNvSpPr txBox="1"/>
      </xdr:nvSpPr>
      <xdr:spPr>
        <a:xfrm>
          <a:off x="1897950" y="2675100"/>
          <a:ext cx="6896100" cy="22098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To Do:</a:t>
          </a:r>
          <a:endParaRPr sz="1400"/>
        </a:p>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Make macro to run weekly and log data for future analysis. It should ask user to make notes for the week and re-assess where there efforts went and what changes should be made for the next week. Figure out a way so that if you filter on time awareness sheet it updates here too.</a:t>
          </a:r>
          <a:endParaRPr sz="1400"/>
        </a:p>
        <a:p>
          <a:pPr indent="0" lvl="0" marL="0" rtl="0" algn="l">
            <a:spcBef>
              <a:spcPts val="0"/>
            </a:spcBef>
            <a:spcAft>
              <a:spcPts val="0"/>
            </a:spcAft>
            <a:buSzPts val="2400"/>
            <a:buFont typeface="Arial"/>
            <a:buNone/>
          </a:pPr>
          <a:r>
            <a:t/>
          </a:r>
          <a:endParaRPr sz="2400"/>
        </a:p>
        <a:p>
          <a:pPr indent="0" lvl="0" marL="0" rtl="0" algn="l">
            <a:spcBef>
              <a:spcPts val="0"/>
            </a:spcBef>
            <a:spcAft>
              <a:spcPts val="0"/>
            </a:spcAft>
            <a:buSzPts val="2400"/>
            <a:buFont typeface="Arial"/>
            <a:buNone/>
          </a:pPr>
          <a:r>
            <a:t/>
          </a:r>
          <a:endParaRPr sz="2400"/>
        </a:p>
      </xdr:txBody>
    </xdr:sp>
    <xdr:clientData fLocksWithSheet="0"/>
  </xdr:oneCellAnchor>
  <xdr:oneCellAnchor>
    <xdr:from>
      <xdr:col>6</xdr:col>
      <xdr:colOff>1123950</xdr:colOff>
      <xdr:row>0</xdr:row>
      <xdr:rowOff>95250</xdr:rowOff>
    </xdr:from>
    <xdr:ext cx="8991600" cy="2390775"/>
    <xdr:sp>
      <xdr:nvSpPr>
        <xdr:cNvPr id="5" name="Shape 5"/>
        <xdr:cNvSpPr txBox="1"/>
      </xdr:nvSpPr>
      <xdr:spPr>
        <a:xfrm>
          <a:off x="854963" y="2589375"/>
          <a:ext cx="8982075" cy="2381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Instructions: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1) verify that activies carried over from "time awareness" sheet</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2) select the weekday</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3) log your progress as you complete these tasks throughout your day</a:t>
          </a:r>
          <a:endParaRPr sz="1400"/>
        </a:p>
        <a:p>
          <a:pPr indent="0" lvl="0" marL="0" rtl="0" algn="l">
            <a:spcBef>
              <a:spcPts val="0"/>
            </a:spcBef>
            <a:spcAft>
              <a:spcPts val="0"/>
            </a:spcAft>
            <a:buSzPts val="2000"/>
            <a:buFont typeface="Arial"/>
            <a:buNone/>
          </a:pPr>
          <a:r>
            <a:t/>
          </a:r>
          <a:endParaRPr sz="20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Notes: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 Changing filters on "time awareness" sheet will break the goal tracking. You can change the amount but not the order. If you wish to change the order, do so at the beginning of each week.</a:t>
          </a:r>
          <a:endParaRPr sz="1400"/>
        </a:p>
        <a:p>
          <a:pPr indent="0" lvl="0" marL="0" rtl="0" algn="l">
            <a:spcBef>
              <a:spcPts val="0"/>
            </a:spcBef>
            <a:spcAft>
              <a:spcPts val="0"/>
            </a:spcAft>
            <a:buSzPts val="2000"/>
            <a:buFont typeface="Arial"/>
            <a:buNone/>
          </a:pPr>
          <a:r>
            <a:t/>
          </a:r>
          <a:endParaRPr sz="2000"/>
        </a:p>
      </xdr:txBody>
    </xdr:sp>
    <xdr:clientData fLocksWithSheet="0"/>
  </xdr:one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1085850</xdr:colOff>
      <xdr:row>0</xdr:row>
      <xdr:rowOff>38100</xdr:rowOff>
    </xdr:from>
    <xdr:ext cx="6905625" cy="2219325"/>
    <xdr:sp>
      <xdr:nvSpPr>
        <xdr:cNvPr id="4" name="Shape 4"/>
        <xdr:cNvSpPr txBox="1"/>
      </xdr:nvSpPr>
      <xdr:spPr>
        <a:xfrm>
          <a:off x="1897950" y="2675100"/>
          <a:ext cx="6896100" cy="22098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To Do:</a:t>
          </a:r>
          <a:endParaRPr sz="1400"/>
        </a:p>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Make macro to run weekly and log data for future analysis. It should ask user to make notes for the week and re-assess where there efforts went and what changes should be made for the next week. Figure out a way so that if you filter on time awareness sheet it updates here too.</a:t>
          </a:r>
          <a:endParaRPr sz="1400"/>
        </a:p>
        <a:p>
          <a:pPr indent="0" lvl="0" marL="0" rtl="0" algn="l">
            <a:spcBef>
              <a:spcPts val="0"/>
            </a:spcBef>
            <a:spcAft>
              <a:spcPts val="0"/>
            </a:spcAft>
            <a:buSzPts val="2400"/>
            <a:buFont typeface="Arial"/>
            <a:buNone/>
          </a:pPr>
          <a:r>
            <a:t/>
          </a:r>
          <a:endParaRPr sz="2400"/>
        </a:p>
        <a:p>
          <a:pPr indent="0" lvl="0" marL="0" rtl="0" algn="l">
            <a:spcBef>
              <a:spcPts val="0"/>
            </a:spcBef>
            <a:spcAft>
              <a:spcPts val="0"/>
            </a:spcAft>
            <a:buSzPts val="2400"/>
            <a:buFont typeface="Arial"/>
            <a:buNone/>
          </a:pPr>
          <a:r>
            <a:t/>
          </a:r>
          <a:endParaRPr sz="2400"/>
        </a:p>
      </xdr:txBody>
    </xdr:sp>
    <xdr:clientData fLocksWithSheet="0"/>
  </xdr:oneCellAnchor>
  <xdr:oneCellAnchor>
    <xdr:from>
      <xdr:col>6</xdr:col>
      <xdr:colOff>1123950</xdr:colOff>
      <xdr:row>0</xdr:row>
      <xdr:rowOff>95250</xdr:rowOff>
    </xdr:from>
    <xdr:ext cx="8991600" cy="2390775"/>
    <xdr:sp>
      <xdr:nvSpPr>
        <xdr:cNvPr id="5" name="Shape 5"/>
        <xdr:cNvSpPr txBox="1"/>
      </xdr:nvSpPr>
      <xdr:spPr>
        <a:xfrm>
          <a:off x="854963" y="2589375"/>
          <a:ext cx="8982075" cy="2381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Instructions: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1) verify that activies carried over from "time awareness" sheet</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2) select the weekday</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3) log your progress as you complete these tasks throughout your day</a:t>
          </a:r>
          <a:endParaRPr sz="1400"/>
        </a:p>
        <a:p>
          <a:pPr indent="0" lvl="0" marL="0" rtl="0" algn="l">
            <a:spcBef>
              <a:spcPts val="0"/>
            </a:spcBef>
            <a:spcAft>
              <a:spcPts val="0"/>
            </a:spcAft>
            <a:buSzPts val="2000"/>
            <a:buFont typeface="Arial"/>
            <a:buNone/>
          </a:pPr>
          <a:r>
            <a:t/>
          </a:r>
          <a:endParaRPr sz="20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Notes: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 Changing filters on "time awareness" sheet will break the goal tracking. You can change the amount but not the order. If you wish to change the order, do so at the beginning of each week.</a:t>
          </a:r>
          <a:endParaRPr sz="1400"/>
        </a:p>
        <a:p>
          <a:pPr indent="0" lvl="0" marL="0" rtl="0" algn="l">
            <a:spcBef>
              <a:spcPts val="0"/>
            </a:spcBef>
            <a:spcAft>
              <a:spcPts val="0"/>
            </a:spcAft>
            <a:buSzPts val="2000"/>
            <a:buFont typeface="Arial"/>
            <a:buNone/>
          </a:pPr>
          <a:r>
            <a:t/>
          </a:r>
          <a:endParaRPr sz="2000"/>
        </a:p>
      </xdr:txBody>
    </xdr:sp>
    <xdr:clientData fLocksWithSheet="0"/>
  </xdr:one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1085850</xdr:colOff>
      <xdr:row>0</xdr:row>
      <xdr:rowOff>38100</xdr:rowOff>
    </xdr:from>
    <xdr:ext cx="6905625" cy="2219325"/>
    <xdr:sp>
      <xdr:nvSpPr>
        <xdr:cNvPr id="4" name="Shape 4"/>
        <xdr:cNvSpPr txBox="1"/>
      </xdr:nvSpPr>
      <xdr:spPr>
        <a:xfrm>
          <a:off x="1897950" y="2675100"/>
          <a:ext cx="6896100" cy="22098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To Do:</a:t>
          </a:r>
          <a:endParaRPr sz="1400"/>
        </a:p>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Make macro to run weekly and log data for future analysis. It should ask user to make notes for the week and re-assess where there efforts went and what changes should be made for the next week. Figure out a way so that if you filter on time awareness sheet it updates here too.</a:t>
          </a:r>
          <a:endParaRPr sz="1400"/>
        </a:p>
        <a:p>
          <a:pPr indent="0" lvl="0" marL="0" rtl="0" algn="l">
            <a:spcBef>
              <a:spcPts val="0"/>
            </a:spcBef>
            <a:spcAft>
              <a:spcPts val="0"/>
            </a:spcAft>
            <a:buSzPts val="2400"/>
            <a:buFont typeface="Arial"/>
            <a:buNone/>
          </a:pPr>
          <a:r>
            <a:t/>
          </a:r>
          <a:endParaRPr sz="2400"/>
        </a:p>
        <a:p>
          <a:pPr indent="0" lvl="0" marL="0" rtl="0" algn="l">
            <a:spcBef>
              <a:spcPts val="0"/>
            </a:spcBef>
            <a:spcAft>
              <a:spcPts val="0"/>
            </a:spcAft>
            <a:buSzPts val="2400"/>
            <a:buFont typeface="Arial"/>
            <a:buNone/>
          </a:pPr>
          <a:r>
            <a:t/>
          </a:r>
          <a:endParaRPr sz="2400"/>
        </a:p>
      </xdr:txBody>
    </xdr:sp>
    <xdr:clientData fLocksWithSheet="0"/>
  </xdr:oneCellAnchor>
  <xdr:oneCellAnchor>
    <xdr:from>
      <xdr:col>6</xdr:col>
      <xdr:colOff>1123950</xdr:colOff>
      <xdr:row>0</xdr:row>
      <xdr:rowOff>95250</xdr:rowOff>
    </xdr:from>
    <xdr:ext cx="8991600" cy="2390775"/>
    <xdr:sp>
      <xdr:nvSpPr>
        <xdr:cNvPr id="5" name="Shape 5"/>
        <xdr:cNvSpPr txBox="1"/>
      </xdr:nvSpPr>
      <xdr:spPr>
        <a:xfrm>
          <a:off x="854963" y="2589375"/>
          <a:ext cx="8982075" cy="2381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Instructions: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1) verify that activies carried over from "time awareness" sheet</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2) select the weekday</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3) log your progress as you complete these tasks throughout your day</a:t>
          </a:r>
          <a:endParaRPr sz="1400"/>
        </a:p>
        <a:p>
          <a:pPr indent="0" lvl="0" marL="0" rtl="0" algn="l">
            <a:spcBef>
              <a:spcPts val="0"/>
            </a:spcBef>
            <a:spcAft>
              <a:spcPts val="0"/>
            </a:spcAft>
            <a:buSzPts val="2000"/>
            <a:buFont typeface="Arial"/>
            <a:buNone/>
          </a:pPr>
          <a:r>
            <a:t/>
          </a:r>
          <a:endParaRPr sz="20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Notes: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 Changing filters on "time awareness" sheet will break the goal tracking. You can change the amount but not the order. If you wish to change the order, do so at the beginning of each week.</a:t>
          </a:r>
          <a:endParaRPr sz="1400"/>
        </a:p>
        <a:p>
          <a:pPr indent="0" lvl="0" marL="0" rtl="0" algn="l">
            <a:spcBef>
              <a:spcPts val="0"/>
            </a:spcBef>
            <a:spcAft>
              <a:spcPts val="0"/>
            </a:spcAft>
            <a:buSzPts val="2000"/>
            <a:buFont typeface="Arial"/>
            <a:buNone/>
          </a:pPr>
          <a:r>
            <a:t/>
          </a:r>
          <a:endParaRPr sz="2000"/>
        </a:p>
      </xdr:txBody>
    </xdr:sp>
    <xdr:clientData fLocksWithSheet="0"/>
  </xdr:oneCellAnchor>
</xdr:wsD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1085850</xdr:colOff>
      <xdr:row>0</xdr:row>
      <xdr:rowOff>38100</xdr:rowOff>
    </xdr:from>
    <xdr:ext cx="6905625" cy="2219325"/>
    <xdr:sp>
      <xdr:nvSpPr>
        <xdr:cNvPr id="4" name="Shape 4"/>
        <xdr:cNvSpPr txBox="1"/>
      </xdr:nvSpPr>
      <xdr:spPr>
        <a:xfrm>
          <a:off x="1897950" y="2675100"/>
          <a:ext cx="6896100" cy="22098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To Do:</a:t>
          </a:r>
          <a:endParaRPr sz="1400"/>
        </a:p>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Make macro to run weekly and log data for future analysis. It should ask user to make notes for the week and re-assess where there efforts went and what changes should be made for the next week. Figure out a way so that if you filter on time awareness sheet it updates here too.</a:t>
          </a:r>
          <a:endParaRPr sz="1400"/>
        </a:p>
        <a:p>
          <a:pPr indent="0" lvl="0" marL="0" rtl="0" algn="l">
            <a:spcBef>
              <a:spcPts val="0"/>
            </a:spcBef>
            <a:spcAft>
              <a:spcPts val="0"/>
            </a:spcAft>
            <a:buSzPts val="2400"/>
            <a:buFont typeface="Arial"/>
            <a:buNone/>
          </a:pPr>
          <a:r>
            <a:t/>
          </a:r>
          <a:endParaRPr sz="2400"/>
        </a:p>
        <a:p>
          <a:pPr indent="0" lvl="0" marL="0" rtl="0" algn="l">
            <a:spcBef>
              <a:spcPts val="0"/>
            </a:spcBef>
            <a:spcAft>
              <a:spcPts val="0"/>
            </a:spcAft>
            <a:buSzPts val="2400"/>
            <a:buFont typeface="Arial"/>
            <a:buNone/>
          </a:pPr>
          <a:r>
            <a:t/>
          </a:r>
          <a:endParaRPr sz="2400"/>
        </a:p>
      </xdr:txBody>
    </xdr:sp>
    <xdr:clientData fLocksWithSheet="0"/>
  </xdr:oneCellAnchor>
  <xdr:oneCellAnchor>
    <xdr:from>
      <xdr:col>6</xdr:col>
      <xdr:colOff>1123950</xdr:colOff>
      <xdr:row>0</xdr:row>
      <xdr:rowOff>95250</xdr:rowOff>
    </xdr:from>
    <xdr:ext cx="8991600" cy="2390775"/>
    <xdr:sp>
      <xdr:nvSpPr>
        <xdr:cNvPr id="5" name="Shape 5"/>
        <xdr:cNvSpPr txBox="1"/>
      </xdr:nvSpPr>
      <xdr:spPr>
        <a:xfrm>
          <a:off x="854963" y="2589375"/>
          <a:ext cx="8982075" cy="2381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Instructions: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1) verify that activies carried over from "time awareness" sheet</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2) select the weekday</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3) log your progress as you complete these tasks throughout your day</a:t>
          </a:r>
          <a:endParaRPr sz="1400"/>
        </a:p>
        <a:p>
          <a:pPr indent="0" lvl="0" marL="0" rtl="0" algn="l">
            <a:spcBef>
              <a:spcPts val="0"/>
            </a:spcBef>
            <a:spcAft>
              <a:spcPts val="0"/>
            </a:spcAft>
            <a:buSzPts val="2000"/>
            <a:buFont typeface="Arial"/>
            <a:buNone/>
          </a:pPr>
          <a:r>
            <a:t/>
          </a:r>
          <a:endParaRPr sz="20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Notes: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 Changing filters on "time awareness" sheet will break the goal tracking. You can change the amount but not the order. If you wish to change the order, do so at the beginning of each week.</a:t>
          </a:r>
          <a:endParaRPr sz="1400"/>
        </a:p>
        <a:p>
          <a:pPr indent="0" lvl="0" marL="0" rtl="0" algn="l">
            <a:spcBef>
              <a:spcPts val="0"/>
            </a:spcBef>
            <a:spcAft>
              <a:spcPts val="0"/>
            </a:spcAft>
            <a:buSzPts val="2000"/>
            <a:buFont typeface="Arial"/>
            <a:buNone/>
          </a:pPr>
          <a:r>
            <a:t/>
          </a:r>
          <a:endParaRPr sz="2000"/>
        </a:p>
      </xdr:txBody>
    </xdr:sp>
    <xdr:clientData fLocksWithSheet="0"/>
  </xdr:oneCellAnchor>
</xdr:wsD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1085850</xdr:colOff>
      <xdr:row>0</xdr:row>
      <xdr:rowOff>38100</xdr:rowOff>
    </xdr:from>
    <xdr:ext cx="6905625" cy="2219325"/>
    <xdr:sp>
      <xdr:nvSpPr>
        <xdr:cNvPr id="4" name="Shape 4"/>
        <xdr:cNvSpPr txBox="1"/>
      </xdr:nvSpPr>
      <xdr:spPr>
        <a:xfrm>
          <a:off x="1897950" y="2675100"/>
          <a:ext cx="6896100" cy="22098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To Do:</a:t>
          </a:r>
          <a:endParaRPr sz="1400"/>
        </a:p>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Make macro to run weekly and log data for future analysis. It should ask user to make notes for the week and re-assess where there efforts went and what changes should be made for the next week. Figure out a way so that if you filter on time awareness sheet it updates here too.</a:t>
          </a:r>
          <a:endParaRPr sz="1400"/>
        </a:p>
        <a:p>
          <a:pPr indent="0" lvl="0" marL="0" rtl="0" algn="l">
            <a:spcBef>
              <a:spcPts val="0"/>
            </a:spcBef>
            <a:spcAft>
              <a:spcPts val="0"/>
            </a:spcAft>
            <a:buSzPts val="2400"/>
            <a:buFont typeface="Arial"/>
            <a:buNone/>
          </a:pPr>
          <a:r>
            <a:t/>
          </a:r>
          <a:endParaRPr sz="2400"/>
        </a:p>
        <a:p>
          <a:pPr indent="0" lvl="0" marL="0" rtl="0" algn="l">
            <a:spcBef>
              <a:spcPts val="0"/>
            </a:spcBef>
            <a:spcAft>
              <a:spcPts val="0"/>
            </a:spcAft>
            <a:buSzPts val="2400"/>
            <a:buFont typeface="Arial"/>
            <a:buNone/>
          </a:pPr>
          <a:r>
            <a:t/>
          </a:r>
          <a:endParaRPr sz="2400"/>
        </a:p>
      </xdr:txBody>
    </xdr:sp>
    <xdr:clientData fLocksWithSheet="0"/>
  </xdr:oneCellAnchor>
  <xdr:oneCellAnchor>
    <xdr:from>
      <xdr:col>6</xdr:col>
      <xdr:colOff>1123950</xdr:colOff>
      <xdr:row>0</xdr:row>
      <xdr:rowOff>95250</xdr:rowOff>
    </xdr:from>
    <xdr:ext cx="8991600" cy="2390775"/>
    <xdr:sp>
      <xdr:nvSpPr>
        <xdr:cNvPr id="5" name="Shape 5"/>
        <xdr:cNvSpPr txBox="1"/>
      </xdr:nvSpPr>
      <xdr:spPr>
        <a:xfrm>
          <a:off x="854963" y="2589375"/>
          <a:ext cx="8982075" cy="2381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Instructions: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1) verify that activies carried over from "time awareness" sheet</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2) select the weekday</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3) log your progress as you complete these tasks throughout your day</a:t>
          </a:r>
          <a:endParaRPr sz="1400"/>
        </a:p>
        <a:p>
          <a:pPr indent="0" lvl="0" marL="0" rtl="0" algn="l">
            <a:spcBef>
              <a:spcPts val="0"/>
            </a:spcBef>
            <a:spcAft>
              <a:spcPts val="0"/>
            </a:spcAft>
            <a:buSzPts val="2000"/>
            <a:buFont typeface="Arial"/>
            <a:buNone/>
          </a:pPr>
          <a:r>
            <a:t/>
          </a:r>
          <a:endParaRPr sz="20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Notes: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 Changing filters on "time awareness" sheet will break the goal tracking. You can change the amount but not the order. If you wish to change the order, do so at the beginning of each week.</a:t>
          </a:r>
          <a:endParaRPr sz="1400"/>
        </a:p>
        <a:p>
          <a:pPr indent="0" lvl="0" marL="0" rtl="0" algn="l">
            <a:spcBef>
              <a:spcPts val="0"/>
            </a:spcBef>
            <a:spcAft>
              <a:spcPts val="0"/>
            </a:spcAft>
            <a:buSzPts val="2000"/>
            <a:buFont typeface="Arial"/>
            <a:buNone/>
          </a:pPr>
          <a:r>
            <a:t/>
          </a:r>
          <a:endParaRPr sz="2000"/>
        </a:p>
      </xdr:txBody>
    </xdr:sp>
    <xdr:clientData fLocksWithSheet="0"/>
  </xdr:oneCellAnchor>
</xdr:wsD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1085850</xdr:colOff>
      <xdr:row>0</xdr:row>
      <xdr:rowOff>38100</xdr:rowOff>
    </xdr:from>
    <xdr:ext cx="6905625" cy="2219325"/>
    <xdr:sp>
      <xdr:nvSpPr>
        <xdr:cNvPr id="4" name="Shape 4"/>
        <xdr:cNvSpPr txBox="1"/>
      </xdr:nvSpPr>
      <xdr:spPr>
        <a:xfrm>
          <a:off x="1897950" y="2675100"/>
          <a:ext cx="6896100" cy="22098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To Do:</a:t>
          </a:r>
          <a:endParaRPr sz="1400"/>
        </a:p>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Make macro to run weekly and log data for future analysis. It should ask user to make notes for the week and re-assess where there efforts went and what changes should be made for the next week. Figure out a way so that if you filter on time awareness sheet it updates here too.</a:t>
          </a:r>
          <a:endParaRPr sz="1400"/>
        </a:p>
        <a:p>
          <a:pPr indent="0" lvl="0" marL="0" rtl="0" algn="l">
            <a:spcBef>
              <a:spcPts val="0"/>
            </a:spcBef>
            <a:spcAft>
              <a:spcPts val="0"/>
            </a:spcAft>
            <a:buSzPts val="2400"/>
            <a:buFont typeface="Arial"/>
            <a:buNone/>
          </a:pPr>
          <a:r>
            <a:t/>
          </a:r>
          <a:endParaRPr sz="2400"/>
        </a:p>
        <a:p>
          <a:pPr indent="0" lvl="0" marL="0" rtl="0" algn="l">
            <a:spcBef>
              <a:spcPts val="0"/>
            </a:spcBef>
            <a:spcAft>
              <a:spcPts val="0"/>
            </a:spcAft>
            <a:buSzPts val="2400"/>
            <a:buFont typeface="Arial"/>
            <a:buNone/>
          </a:pPr>
          <a:r>
            <a:t/>
          </a:r>
          <a:endParaRPr sz="2400"/>
        </a:p>
      </xdr:txBody>
    </xdr:sp>
    <xdr:clientData fLocksWithSheet="0"/>
  </xdr:oneCellAnchor>
  <xdr:oneCellAnchor>
    <xdr:from>
      <xdr:col>6</xdr:col>
      <xdr:colOff>1123950</xdr:colOff>
      <xdr:row>0</xdr:row>
      <xdr:rowOff>95250</xdr:rowOff>
    </xdr:from>
    <xdr:ext cx="8991600" cy="2390775"/>
    <xdr:sp>
      <xdr:nvSpPr>
        <xdr:cNvPr id="5" name="Shape 5"/>
        <xdr:cNvSpPr txBox="1"/>
      </xdr:nvSpPr>
      <xdr:spPr>
        <a:xfrm>
          <a:off x="854963" y="2589375"/>
          <a:ext cx="8982075" cy="2381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Instructions: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1) verify that activies carried over from "time awareness" sheet</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2) select the weekday</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3) log your progress as you complete these tasks throughout your day</a:t>
          </a:r>
          <a:endParaRPr sz="1400"/>
        </a:p>
        <a:p>
          <a:pPr indent="0" lvl="0" marL="0" rtl="0" algn="l">
            <a:spcBef>
              <a:spcPts val="0"/>
            </a:spcBef>
            <a:spcAft>
              <a:spcPts val="0"/>
            </a:spcAft>
            <a:buSzPts val="2000"/>
            <a:buFont typeface="Arial"/>
            <a:buNone/>
          </a:pPr>
          <a:r>
            <a:t/>
          </a:r>
          <a:endParaRPr sz="20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Notes: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 Changing filters on "time awareness" sheet will break the goal tracking. You can change the amount but not the order. If you wish to change the order, do so at the beginning of each week.</a:t>
          </a:r>
          <a:endParaRPr sz="1400"/>
        </a:p>
        <a:p>
          <a:pPr indent="0" lvl="0" marL="0" rtl="0" algn="l">
            <a:spcBef>
              <a:spcPts val="0"/>
            </a:spcBef>
            <a:spcAft>
              <a:spcPts val="0"/>
            </a:spcAft>
            <a:buSzPts val="2000"/>
            <a:buFont typeface="Arial"/>
            <a:buNone/>
          </a:pPr>
          <a:r>
            <a:t/>
          </a:r>
          <a:endParaRPr sz="2000"/>
        </a:p>
      </xdr:txBody>
    </xdr:sp>
    <xdr:clientData fLocksWithSheet="0"/>
  </xdr:oneCellAnchor>
</xdr:wsD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1085850</xdr:colOff>
      <xdr:row>0</xdr:row>
      <xdr:rowOff>38100</xdr:rowOff>
    </xdr:from>
    <xdr:ext cx="6905625" cy="2219325"/>
    <xdr:sp>
      <xdr:nvSpPr>
        <xdr:cNvPr id="4" name="Shape 4"/>
        <xdr:cNvSpPr txBox="1"/>
      </xdr:nvSpPr>
      <xdr:spPr>
        <a:xfrm>
          <a:off x="1897950" y="2675100"/>
          <a:ext cx="6896100" cy="22098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To Do:</a:t>
          </a:r>
          <a:endParaRPr sz="1400"/>
        </a:p>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Make macro to run weekly and log data for future analysis. It should ask user to make notes for the week and re-assess where there efforts went and what changes should be made for the next week. Figure out a way so that if you filter on time awareness sheet it updates here too.</a:t>
          </a:r>
          <a:endParaRPr sz="1400"/>
        </a:p>
        <a:p>
          <a:pPr indent="0" lvl="0" marL="0" rtl="0" algn="l">
            <a:spcBef>
              <a:spcPts val="0"/>
            </a:spcBef>
            <a:spcAft>
              <a:spcPts val="0"/>
            </a:spcAft>
            <a:buSzPts val="2400"/>
            <a:buFont typeface="Arial"/>
            <a:buNone/>
          </a:pPr>
          <a:r>
            <a:t/>
          </a:r>
          <a:endParaRPr sz="2400"/>
        </a:p>
        <a:p>
          <a:pPr indent="0" lvl="0" marL="0" rtl="0" algn="l">
            <a:spcBef>
              <a:spcPts val="0"/>
            </a:spcBef>
            <a:spcAft>
              <a:spcPts val="0"/>
            </a:spcAft>
            <a:buSzPts val="2400"/>
            <a:buFont typeface="Arial"/>
            <a:buNone/>
          </a:pPr>
          <a:r>
            <a:t/>
          </a:r>
          <a:endParaRPr sz="2400"/>
        </a:p>
      </xdr:txBody>
    </xdr:sp>
    <xdr:clientData fLocksWithSheet="0"/>
  </xdr:oneCellAnchor>
  <xdr:oneCellAnchor>
    <xdr:from>
      <xdr:col>6</xdr:col>
      <xdr:colOff>1123950</xdr:colOff>
      <xdr:row>0</xdr:row>
      <xdr:rowOff>95250</xdr:rowOff>
    </xdr:from>
    <xdr:ext cx="8991600" cy="2390775"/>
    <xdr:sp>
      <xdr:nvSpPr>
        <xdr:cNvPr id="5" name="Shape 5"/>
        <xdr:cNvSpPr txBox="1"/>
      </xdr:nvSpPr>
      <xdr:spPr>
        <a:xfrm>
          <a:off x="854963" y="2589375"/>
          <a:ext cx="8982075" cy="2381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Instructions: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1) verify that activies carried over from "time awareness" sheet</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2) select the weekday</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3) log your progress as you complete these tasks throughout your day</a:t>
          </a:r>
          <a:endParaRPr sz="1400"/>
        </a:p>
        <a:p>
          <a:pPr indent="0" lvl="0" marL="0" rtl="0" algn="l">
            <a:spcBef>
              <a:spcPts val="0"/>
            </a:spcBef>
            <a:spcAft>
              <a:spcPts val="0"/>
            </a:spcAft>
            <a:buSzPts val="2000"/>
            <a:buFont typeface="Arial"/>
            <a:buNone/>
          </a:pPr>
          <a:r>
            <a:t/>
          </a:r>
          <a:endParaRPr sz="20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Notes: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 Changing filters on "time awareness" sheet will break the goal tracking. You can change the amount but not the order. If you wish to change the order, do so at the beginning of each week.</a:t>
          </a:r>
          <a:endParaRPr sz="1400"/>
        </a:p>
        <a:p>
          <a:pPr indent="0" lvl="0" marL="0" rtl="0" algn="l">
            <a:spcBef>
              <a:spcPts val="0"/>
            </a:spcBef>
            <a:spcAft>
              <a:spcPts val="0"/>
            </a:spcAft>
            <a:buSzPts val="2000"/>
            <a:buFont typeface="Arial"/>
            <a:buNone/>
          </a:pPr>
          <a:r>
            <a:t/>
          </a:r>
          <a:endParaRPr sz="2000"/>
        </a:p>
      </xdr:txBody>
    </xdr:sp>
    <xdr:clientData fLocksWithSheet="0"/>
  </xdr:oneCellAnchor>
</xdr:wsD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1085850</xdr:colOff>
      <xdr:row>0</xdr:row>
      <xdr:rowOff>38100</xdr:rowOff>
    </xdr:from>
    <xdr:ext cx="6905625" cy="2219325"/>
    <xdr:sp>
      <xdr:nvSpPr>
        <xdr:cNvPr id="4" name="Shape 4"/>
        <xdr:cNvSpPr txBox="1"/>
      </xdr:nvSpPr>
      <xdr:spPr>
        <a:xfrm>
          <a:off x="1897950" y="2675100"/>
          <a:ext cx="6896100" cy="22098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To Do:</a:t>
          </a:r>
          <a:endParaRPr sz="1400"/>
        </a:p>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Make macro to run weekly and log data for future analysis. It should ask user to make notes for the week and re-assess where there efforts went and what changes should be made for the next week. Figure out a way so that if you filter on time awareness sheet it updates here too.</a:t>
          </a:r>
          <a:endParaRPr sz="1400"/>
        </a:p>
        <a:p>
          <a:pPr indent="0" lvl="0" marL="0" rtl="0" algn="l">
            <a:spcBef>
              <a:spcPts val="0"/>
            </a:spcBef>
            <a:spcAft>
              <a:spcPts val="0"/>
            </a:spcAft>
            <a:buSzPts val="2400"/>
            <a:buFont typeface="Arial"/>
            <a:buNone/>
          </a:pPr>
          <a:r>
            <a:t/>
          </a:r>
          <a:endParaRPr sz="2400"/>
        </a:p>
        <a:p>
          <a:pPr indent="0" lvl="0" marL="0" rtl="0" algn="l">
            <a:spcBef>
              <a:spcPts val="0"/>
            </a:spcBef>
            <a:spcAft>
              <a:spcPts val="0"/>
            </a:spcAft>
            <a:buSzPts val="2400"/>
            <a:buFont typeface="Arial"/>
            <a:buNone/>
          </a:pPr>
          <a:r>
            <a:t/>
          </a:r>
          <a:endParaRPr sz="2400"/>
        </a:p>
      </xdr:txBody>
    </xdr:sp>
    <xdr:clientData fLocksWithSheet="0"/>
  </xdr:oneCellAnchor>
  <xdr:oneCellAnchor>
    <xdr:from>
      <xdr:col>6</xdr:col>
      <xdr:colOff>1123950</xdr:colOff>
      <xdr:row>0</xdr:row>
      <xdr:rowOff>95250</xdr:rowOff>
    </xdr:from>
    <xdr:ext cx="8991600" cy="2390775"/>
    <xdr:sp>
      <xdr:nvSpPr>
        <xdr:cNvPr id="5" name="Shape 5"/>
        <xdr:cNvSpPr txBox="1"/>
      </xdr:nvSpPr>
      <xdr:spPr>
        <a:xfrm>
          <a:off x="854963" y="2589375"/>
          <a:ext cx="8982075" cy="2381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Instructions: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1) verify that activies carried over from "time awareness" sheet</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2) select the weekday</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3) log your progress as you complete these tasks throughout your day</a:t>
          </a:r>
          <a:endParaRPr sz="1400"/>
        </a:p>
        <a:p>
          <a:pPr indent="0" lvl="0" marL="0" rtl="0" algn="l">
            <a:spcBef>
              <a:spcPts val="0"/>
            </a:spcBef>
            <a:spcAft>
              <a:spcPts val="0"/>
            </a:spcAft>
            <a:buSzPts val="2000"/>
            <a:buFont typeface="Arial"/>
            <a:buNone/>
          </a:pPr>
          <a:r>
            <a:t/>
          </a:r>
          <a:endParaRPr sz="20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Notes: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 Changing filters on "time awareness" sheet will break the goal tracking. You can change the amount but not the order. If you wish to change the order, do so at the beginning of each week.</a:t>
          </a:r>
          <a:endParaRPr sz="1400"/>
        </a:p>
        <a:p>
          <a:pPr indent="0" lvl="0" marL="0" rtl="0" algn="l">
            <a:spcBef>
              <a:spcPts val="0"/>
            </a:spcBef>
            <a:spcAft>
              <a:spcPts val="0"/>
            </a:spcAft>
            <a:buSzPts val="2000"/>
            <a:buFont typeface="Arial"/>
            <a:buNone/>
          </a:pPr>
          <a:r>
            <a:t/>
          </a:r>
          <a:endParaRPr sz="2000"/>
        </a:p>
      </xdr:txBody>
    </xdr:sp>
    <xdr:clientData fLocksWithSheet="0"/>
  </xdr:oneCellAnchor>
</xdr:wsD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1085850</xdr:colOff>
      <xdr:row>0</xdr:row>
      <xdr:rowOff>38100</xdr:rowOff>
    </xdr:from>
    <xdr:ext cx="6905625" cy="2219325"/>
    <xdr:sp>
      <xdr:nvSpPr>
        <xdr:cNvPr id="4" name="Shape 4"/>
        <xdr:cNvSpPr txBox="1"/>
      </xdr:nvSpPr>
      <xdr:spPr>
        <a:xfrm>
          <a:off x="1897950" y="2675100"/>
          <a:ext cx="6896100" cy="22098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To Do:</a:t>
          </a:r>
          <a:endParaRPr sz="1400"/>
        </a:p>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Make macro to run weekly and log data for future analysis. It should ask user to make notes for the week and re-assess where there efforts went and what changes should be made for the next week. Figure out a way so that if you filter on time awareness sheet it updates here too.</a:t>
          </a:r>
          <a:endParaRPr sz="1400"/>
        </a:p>
        <a:p>
          <a:pPr indent="0" lvl="0" marL="0" rtl="0" algn="l">
            <a:spcBef>
              <a:spcPts val="0"/>
            </a:spcBef>
            <a:spcAft>
              <a:spcPts val="0"/>
            </a:spcAft>
            <a:buSzPts val="2400"/>
            <a:buFont typeface="Arial"/>
            <a:buNone/>
          </a:pPr>
          <a:r>
            <a:t/>
          </a:r>
          <a:endParaRPr sz="2400"/>
        </a:p>
        <a:p>
          <a:pPr indent="0" lvl="0" marL="0" rtl="0" algn="l">
            <a:spcBef>
              <a:spcPts val="0"/>
            </a:spcBef>
            <a:spcAft>
              <a:spcPts val="0"/>
            </a:spcAft>
            <a:buSzPts val="2400"/>
            <a:buFont typeface="Arial"/>
            <a:buNone/>
          </a:pPr>
          <a:r>
            <a:t/>
          </a:r>
          <a:endParaRPr sz="2400"/>
        </a:p>
      </xdr:txBody>
    </xdr:sp>
    <xdr:clientData fLocksWithSheet="0"/>
  </xdr:oneCellAnchor>
  <xdr:oneCellAnchor>
    <xdr:from>
      <xdr:col>6</xdr:col>
      <xdr:colOff>1123950</xdr:colOff>
      <xdr:row>0</xdr:row>
      <xdr:rowOff>95250</xdr:rowOff>
    </xdr:from>
    <xdr:ext cx="8991600" cy="2390775"/>
    <xdr:sp>
      <xdr:nvSpPr>
        <xdr:cNvPr id="5" name="Shape 5"/>
        <xdr:cNvSpPr txBox="1"/>
      </xdr:nvSpPr>
      <xdr:spPr>
        <a:xfrm>
          <a:off x="854963" y="2589375"/>
          <a:ext cx="8982075" cy="2381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Instructions: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1) verify that activies carried over from "time awareness" sheet</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2) select the weekday</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3) log your progress as you complete these tasks throughout your day</a:t>
          </a:r>
          <a:endParaRPr sz="1400"/>
        </a:p>
        <a:p>
          <a:pPr indent="0" lvl="0" marL="0" rtl="0" algn="l">
            <a:spcBef>
              <a:spcPts val="0"/>
            </a:spcBef>
            <a:spcAft>
              <a:spcPts val="0"/>
            </a:spcAft>
            <a:buSzPts val="2000"/>
            <a:buFont typeface="Arial"/>
            <a:buNone/>
          </a:pPr>
          <a:r>
            <a:t/>
          </a:r>
          <a:endParaRPr sz="20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Notes: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 Changing filters on "time awareness" sheet will break the goal tracking. You can change the amount but not the order. If you wish to change the order, do so at the beginning of each week.</a:t>
          </a:r>
          <a:endParaRPr sz="1400"/>
        </a:p>
        <a:p>
          <a:pPr indent="0" lvl="0" marL="0" rtl="0" algn="l">
            <a:spcBef>
              <a:spcPts val="0"/>
            </a:spcBef>
            <a:spcAft>
              <a:spcPts val="0"/>
            </a:spcAft>
            <a:buSzPts val="2000"/>
            <a:buFont typeface="Arial"/>
            <a:buNone/>
          </a:pPr>
          <a:r>
            <a:t/>
          </a:r>
          <a:endParaRPr sz="20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1085850</xdr:colOff>
      <xdr:row>0</xdr:row>
      <xdr:rowOff>38100</xdr:rowOff>
    </xdr:from>
    <xdr:ext cx="6905625" cy="2219325"/>
    <xdr:sp>
      <xdr:nvSpPr>
        <xdr:cNvPr id="4" name="Shape 4"/>
        <xdr:cNvSpPr txBox="1"/>
      </xdr:nvSpPr>
      <xdr:spPr>
        <a:xfrm>
          <a:off x="1897950" y="2675100"/>
          <a:ext cx="6896100" cy="22098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To Do:</a:t>
          </a:r>
          <a:endParaRPr sz="1400"/>
        </a:p>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Make macro to run weekly and log data for future analysis. It should ask user to make notes for the week and re-assess where there efforts went and what changes should be made for the next week. Figure out a way so that if you filter on time awareness sheet it updates here too.</a:t>
          </a:r>
          <a:endParaRPr sz="1400"/>
        </a:p>
        <a:p>
          <a:pPr indent="0" lvl="0" marL="0" rtl="0" algn="l">
            <a:spcBef>
              <a:spcPts val="0"/>
            </a:spcBef>
            <a:spcAft>
              <a:spcPts val="0"/>
            </a:spcAft>
            <a:buSzPts val="2400"/>
            <a:buFont typeface="Arial"/>
            <a:buNone/>
          </a:pPr>
          <a:r>
            <a:t/>
          </a:r>
          <a:endParaRPr sz="2400"/>
        </a:p>
        <a:p>
          <a:pPr indent="0" lvl="0" marL="0" rtl="0" algn="l">
            <a:spcBef>
              <a:spcPts val="0"/>
            </a:spcBef>
            <a:spcAft>
              <a:spcPts val="0"/>
            </a:spcAft>
            <a:buSzPts val="2400"/>
            <a:buFont typeface="Arial"/>
            <a:buNone/>
          </a:pPr>
          <a:r>
            <a:t/>
          </a:r>
          <a:endParaRPr sz="2400"/>
        </a:p>
      </xdr:txBody>
    </xdr:sp>
    <xdr:clientData fLocksWithSheet="0"/>
  </xdr:oneCellAnchor>
  <xdr:oneCellAnchor>
    <xdr:from>
      <xdr:col>6</xdr:col>
      <xdr:colOff>1123950</xdr:colOff>
      <xdr:row>0</xdr:row>
      <xdr:rowOff>95250</xdr:rowOff>
    </xdr:from>
    <xdr:ext cx="8991600" cy="2390775"/>
    <xdr:sp>
      <xdr:nvSpPr>
        <xdr:cNvPr id="5" name="Shape 5"/>
        <xdr:cNvSpPr txBox="1"/>
      </xdr:nvSpPr>
      <xdr:spPr>
        <a:xfrm>
          <a:off x="854963" y="2589375"/>
          <a:ext cx="8982075" cy="2381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Instructions: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1) verify that activies carried over from "time awareness" sheet</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2) select the weekday</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3) log your progress as you complete these tasks throughout your day</a:t>
          </a:r>
          <a:endParaRPr sz="1400"/>
        </a:p>
        <a:p>
          <a:pPr indent="0" lvl="0" marL="0" rtl="0" algn="l">
            <a:spcBef>
              <a:spcPts val="0"/>
            </a:spcBef>
            <a:spcAft>
              <a:spcPts val="0"/>
            </a:spcAft>
            <a:buSzPts val="2000"/>
            <a:buFont typeface="Arial"/>
            <a:buNone/>
          </a:pPr>
          <a:r>
            <a:t/>
          </a:r>
          <a:endParaRPr sz="20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Notes: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 Changing filters on "time awareness" sheet will break the goal tracking. You can change the amount but not the order. If you wish to change the order, do so at the beginning of each week.</a:t>
          </a:r>
          <a:endParaRPr sz="1400"/>
        </a:p>
        <a:p>
          <a:pPr indent="0" lvl="0" marL="0" rtl="0" algn="l">
            <a:spcBef>
              <a:spcPts val="0"/>
            </a:spcBef>
            <a:spcAft>
              <a:spcPts val="0"/>
            </a:spcAft>
            <a:buSzPts val="2000"/>
            <a:buFont typeface="Arial"/>
            <a:buNone/>
          </a:pPr>
          <a:r>
            <a:t/>
          </a:r>
          <a:endParaRPr sz="2000"/>
        </a:p>
      </xdr:txBody>
    </xdr:sp>
    <xdr:clientData fLocksWithSheet="0"/>
  </xdr:oneCellAnchor>
</xdr:wsD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1085850</xdr:colOff>
      <xdr:row>0</xdr:row>
      <xdr:rowOff>38100</xdr:rowOff>
    </xdr:from>
    <xdr:ext cx="6905625" cy="2219325"/>
    <xdr:sp>
      <xdr:nvSpPr>
        <xdr:cNvPr id="4" name="Shape 4"/>
        <xdr:cNvSpPr txBox="1"/>
      </xdr:nvSpPr>
      <xdr:spPr>
        <a:xfrm>
          <a:off x="1897950" y="2675100"/>
          <a:ext cx="6896100" cy="22098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To Do:</a:t>
          </a:r>
          <a:endParaRPr sz="1400"/>
        </a:p>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Make macro to run weekly and log data for future analysis. It should ask user to make notes for the week and re-assess where there efforts went and what changes should be made for the next week. Figure out a way so that if you filter on time awareness sheet it updates here too.</a:t>
          </a:r>
          <a:endParaRPr sz="1400"/>
        </a:p>
        <a:p>
          <a:pPr indent="0" lvl="0" marL="0" rtl="0" algn="l">
            <a:spcBef>
              <a:spcPts val="0"/>
            </a:spcBef>
            <a:spcAft>
              <a:spcPts val="0"/>
            </a:spcAft>
            <a:buSzPts val="2400"/>
            <a:buFont typeface="Arial"/>
            <a:buNone/>
          </a:pPr>
          <a:r>
            <a:t/>
          </a:r>
          <a:endParaRPr sz="2400"/>
        </a:p>
        <a:p>
          <a:pPr indent="0" lvl="0" marL="0" rtl="0" algn="l">
            <a:spcBef>
              <a:spcPts val="0"/>
            </a:spcBef>
            <a:spcAft>
              <a:spcPts val="0"/>
            </a:spcAft>
            <a:buSzPts val="2400"/>
            <a:buFont typeface="Arial"/>
            <a:buNone/>
          </a:pPr>
          <a:r>
            <a:t/>
          </a:r>
          <a:endParaRPr sz="2400"/>
        </a:p>
      </xdr:txBody>
    </xdr:sp>
    <xdr:clientData fLocksWithSheet="0"/>
  </xdr:oneCellAnchor>
  <xdr:oneCellAnchor>
    <xdr:from>
      <xdr:col>6</xdr:col>
      <xdr:colOff>1123950</xdr:colOff>
      <xdr:row>0</xdr:row>
      <xdr:rowOff>95250</xdr:rowOff>
    </xdr:from>
    <xdr:ext cx="8991600" cy="2390775"/>
    <xdr:sp>
      <xdr:nvSpPr>
        <xdr:cNvPr id="5" name="Shape 5"/>
        <xdr:cNvSpPr txBox="1"/>
      </xdr:nvSpPr>
      <xdr:spPr>
        <a:xfrm>
          <a:off x="854963" y="2589375"/>
          <a:ext cx="8982075" cy="2381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Instructions: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1) verify that activies carried over from "time awareness" sheet</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2) select the weekday</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3) log your progress as you complete these tasks throughout your day</a:t>
          </a:r>
          <a:endParaRPr sz="1400"/>
        </a:p>
        <a:p>
          <a:pPr indent="0" lvl="0" marL="0" rtl="0" algn="l">
            <a:spcBef>
              <a:spcPts val="0"/>
            </a:spcBef>
            <a:spcAft>
              <a:spcPts val="0"/>
            </a:spcAft>
            <a:buSzPts val="2000"/>
            <a:buFont typeface="Arial"/>
            <a:buNone/>
          </a:pPr>
          <a:r>
            <a:t/>
          </a:r>
          <a:endParaRPr sz="20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Notes: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 Changing filters on "time awareness" sheet will break the goal tracking. You can change the amount but not the order. If you wish to change the order, do so at the beginning of each week.</a:t>
          </a:r>
          <a:endParaRPr sz="1400"/>
        </a:p>
        <a:p>
          <a:pPr indent="0" lvl="0" marL="0" rtl="0" algn="l">
            <a:spcBef>
              <a:spcPts val="0"/>
            </a:spcBef>
            <a:spcAft>
              <a:spcPts val="0"/>
            </a:spcAft>
            <a:buSzPts val="2000"/>
            <a:buFont typeface="Arial"/>
            <a:buNone/>
          </a:pPr>
          <a:r>
            <a:t/>
          </a:r>
          <a:endParaRPr sz="2000"/>
        </a:p>
      </xdr:txBody>
    </xdr:sp>
    <xdr:clientData fLocksWithSheet="0"/>
  </xdr:oneCellAnchor>
</xdr:wsD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1085850</xdr:colOff>
      <xdr:row>0</xdr:row>
      <xdr:rowOff>38100</xdr:rowOff>
    </xdr:from>
    <xdr:ext cx="6905625" cy="2219325"/>
    <xdr:sp>
      <xdr:nvSpPr>
        <xdr:cNvPr id="4" name="Shape 4"/>
        <xdr:cNvSpPr txBox="1"/>
      </xdr:nvSpPr>
      <xdr:spPr>
        <a:xfrm>
          <a:off x="1897950" y="2675100"/>
          <a:ext cx="6896100" cy="22098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To Do:</a:t>
          </a:r>
          <a:endParaRPr sz="1400"/>
        </a:p>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Make macro to run weekly and log data for future analysis. It should ask user to make notes for the week and re-assess where there efforts went and what changes should be made for the next week. Figure out a way so that if you filter on time awareness sheet it updates here too.</a:t>
          </a:r>
          <a:endParaRPr sz="1400"/>
        </a:p>
        <a:p>
          <a:pPr indent="0" lvl="0" marL="0" rtl="0" algn="l">
            <a:spcBef>
              <a:spcPts val="0"/>
            </a:spcBef>
            <a:spcAft>
              <a:spcPts val="0"/>
            </a:spcAft>
            <a:buSzPts val="2400"/>
            <a:buFont typeface="Arial"/>
            <a:buNone/>
          </a:pPr>
          <a:r>
            <a:t/>
          </a:r>
          <a:endParaRPr sz="2400"/>
        </a:p>
        <a:p>
          <a:pPr indent="0" lvl="0" marL="0" rtl="0" algn="l">
            <a:spcBef>
              <a:spcPts val="0"/>
            </a:spcBef>
            <a:spcAft>
              <a:spcPts val="0"/>
            </a:spcAft>
            <a:buSzPts val="2400"/>
            <a:buFont typeface="Arial"/>
            <a:buNone/>
          </a:pPr>
          <a:r>
            <a:t/>
          </a:r>
          <a:endParaRPr sz="2400"/>
        </a:p>
      </xdr:txBody>
    </xdr:sp>
    <xdr:clientData fLocksWithSheet="0"/>
  </xdr:oneCellAnchor>
  <xdr:oneCellAnchor>
    <xdr:from>
      <xdr:col>6</xdr:col>
      <xdr:colOff>1123950</xdr:colOff>
      <xdr:row>0</xdr:row>
      <xdr:rowOff>95250</xdr:rowOff>
    </xdr:from>
    <xdr:ext cx="8991600" cy="2390775"/>
    <xdr:sp>
      <xdr:nvSpPr>
        <xdr:cNvPr id="5" name="Shape 5"/>
        <xdr:cNvSpPr txBox="1"/>
      </xdr:nvSpPr>
      <xdr:spPr>
        <a:xfrm>
          <a:off x="854963" y="2589375"/>
          <a:ext cx="8982075" cy="2381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Instructions: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1) verify that activies carried over from "time awareness" sheet</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2) select the weekday</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3) log your progress as you complete these tasks throughout your day</a:t>
          </a:r>
          <a:endParaRPr sz="1400"/>
        </a:p>
        <a:p>
          <a:pPr indent="0" lvl="0" marL="0" rtl="0" algn="l">
            <a:spcBef>
              <a:spcPts val="0"/>
            </a:spcBef>
            <a:spcAft>
              <a:spcPts val="0"/>
            </a:spcAft>
            <a:buSzPts val="2000"/>
            <a:buFont typeface="Arial"/>
            <a:buNone/>
          </a:pPr>
          <a:r>
            <a:t/>
          </a:r>
          <a:endParaRPr sz="20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Notes: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 Changing filters on "time awareness" sheet will break the goal tracking. You can change the amount but not the order. If you wish to change the order, do so at the beginning of each week.</a:t>
          </a:r>
          <a:endParaRPr sz="1400"/>
        </a:p>
        <a:p>
          <a:pPr indent="0" lvl="0" marL="0" rtl="0" algn="l">
            <a:spcBef>
              <a:spcPts val="0"/>
            </a:spcBef>
            <a:spcAft>
              <a:spcPts val="0"/>
            </a:spcAft>
            <a:buSzPts val="2000"/>
            <a:buFont typeface="Arial"/>
            <a:buNone/>
          </a:pPr>
          <a:r>
            <a:t/>
          </a:r>
          <a:endParaRPr sz="2000"/>
        </a:p>
      </xdr:txBody>
    </xdr:sp>
    <xdr:clientData fLocksWithSheet="0"/>
  </xdr:oneCellAnchor>
</xdr:wsD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1085850</xdr:colOff>
      <xdr:row>0</xdr:row>
      <xdr:rowOff>38100</xdr:rowOff>
    </xdr:from>
    <xdr:ext cx="6905625" cy="2219325"/>
    <xdr:sp>
      <xdr:nvSpPr>
        <xdr:cNvPr id="4" name="Shape 4"/>
        <xdr:cNvSpPr txBox="1"/>
      </xdr:nvSpPr>
      <xdr:spPr>
        <a:xfrm>
          <a:off x="1897950" y="2675100"/>
          <a:ext cx="6896100" cy="22098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To Do:</a:t>
          </a:r>
          <a:endParaRPr sz="1400"/>
        </a:p>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Make macro to run weekly and log data for future analysis. It should ask user to make notes for the week and re-assess where there efforts went and what changes should be made for the next week. Figure out a way so that if you filter on time awareness sheet it updates here too.</a:t>
          </a:r>
          <a:endParaRPr sz="1400"/>
        </a:p>
        <a:p>
          <a:pPr indent="0" lvl="0" marL="0" rtl="0" algn="l">
            <a:spcBef>
              <a:spcPts val="0"/>
            </a:spcBef>
            <a:spcAft>
              <a:spcPts val="0"/>
            </a:spcAft>
            <a:buSzPts val="2400"/>
            <a:buFont typeface="Arial"/>
            <a:buNone/>
          </a:pPr>
          <a:r>
            <a:t/>
          </a:r>
          <a:endParaRPr sz="2400"/>
        </a:p>
        <a:p>
          <a:pPr indent="0" lvl="0" marL="0" rtl="0" algn="l">
            <a:spcBef>
              <a:spcPts val="0"/>
            </a:spcBef>
            <a:spcAft>
              <a:spcPts val="0"/>
            </a:spcAft>
            <a:buSzPts val="2400"/>
            <a:buFont typeface="Arial"/>
            <a:buNone/>
          </a:pPr>
          <a:r>
            <a:t/>
          </a:r>
          <a:endParaRPr sz="2400"/>
        </a:p>
      </xdr:txBody>
    </xdr:sp>
    <xdr:clientData fLocksWithSheet="0"/>
  </xdr:oneCellAnchor>
  <xdr:oneCellAnchor>
    <xdr:from>
      <xdr:col>6</xdr:col>
      <xdr:colOff>1123950</xdr:colOff>
      <xdr:row>0</xdr:row>
      <xdr:rowOff>95250</xdr:rowOff>
    </xdr:from>
    <xdr:ext cx="8991600" cy="2390775"/>
    <xdr:sp>
      <xdr:nvSpPr>
        <xdr:cNvPr id="5" name="Shape 5"/>
        <xdr:cNvSpPr txBox="1"/>
      </xdr:nvSpPr>
      <xdr:spPr>
        <a:xfrm>
          <a:off x="854963" y="2589375"/>
          <a:ext cx="8982075" cy="2381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Instructions: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1) verify that activies carried over from "time awareness" sheet</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2) select the weekday</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3) log your progress as you complete these tasks throughout your day</a:t>
          </a:r>
          <a:endParaRPr sz="1400"/>
        </a:p>
        <a:p>
          <a:pPr indent="0" lvl="0" marL="0" rtl="0" algn="l">
            <a:spcBef>
              <a:spcPts val="0"/>
            </a:spcBef>
            <a:spcAft>
              <a:spcPts val="0"/>
            </a:spcAft>
            <a:buSzPts val="2000"/>
            <a:buFont typeface="Arial"/>
            <a:buNone/>
          </a:pPr>
          <a:r>
            <a:t/>
          </a:r>
          <a:endParaRPr sz="20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Notes: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 Changing filters on "time awareness" sheet will break the goal tracking. You can change the amount but not the order. If you wish to change the order, do so at the beginning of each week.</a:t>
          </a:r>
          <a:endParaRPr sz="1400"/>
        </a:p>
        <a:p>
          <a:pPr indent="0" lvl="0" marL="0" rtl="0" algn="l">
            <a:spcBef>
              <a:spcPts val="0"/>
            </a:spcBef>
            <a:spcAft>
              <a:spcPts val="0"/>
            </a:spcAft>
            <a:buSzPts val="2000"/>
            <a:buFont typeface="Arial"/>
            <a:buNone/>
          </a:pPr>
          <a:r>
            <a:t/>
          </a:r>
          <a:endParaRPr sz="20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676275</xdr:colOff>
      <xdr:row>2</xdr:row>
      <xdr:rowOff>19050</xdr:rowOff>
    </xdr:from>
    <xdr:ext cx="4210050" cy="35433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371475</xdr:colOff>
      <xdr:row>1</xdr:row>
      <xdr:rowOff>66675</xdr:rowOff>
    </xdr:from>
    <xdr:ext cx="4791075" cy="340042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1781175</xdr:colOff>
      <xdr:row>13</xdr:row>
      <xdr:rowOff>9525</xdr:rowOff>
    </xdr:from>
    <xdr:ext cx="4295775" cy="2695575"/>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361950</xdr:colOff>
      <xdr:row>63</xdr:row>
      <xdr:rowOff>47625</xdr:rowOff>
    </xdr:from>
    <xdr:ext cx="4667250" cy="2695575"/>
    <xdr:graphicFrame>
      <xdr:nvGraphicFramePr>
        <xdr:cNvPr id="4" name="Chart 4"/>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1295400</xdr:colOff>
      <xdr:row>63</xdr:row>
      <xdr:rowOff>9525</xdr:rowOff>
    </xdr:from>
    <xdr:ext cx="4991100" cy="2695575"/>
    <xdr:graphicFrame>
      <xdr:nvGraphicFramePr>
        <xdr:cNvPr id="5" name="Chart 5"/>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1314450</xdr:colOff>
      <xdr:row>79</xdr:row>
      <xdr:rowOff>47625</xdr:rowOff>
    </xdr:from>
    <xdr:ext cx="4991100" cy="2695575"/>
    <xdr:graphicFrame>
      <xdr:nvGraphicFramePr>
        <xdr:cNvPr id="6" name="Chart 6"/>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66675</xdr:colOff>
      <xdr:row>1</xdr:row>
      <xdr:rowOff>66675</xdr:rowOff>
    </xdr:from>
    <xdr:ext cx="8782050" cy="1628775"/>
    <xdr:sp>
      <xdr:nvSpPr>
        <xdr:cNvPr id="3" name="Shape 3"/>
        <xdr:cNvSpPr txBox="1"/>
      </xdr:nvSpPr>
      <xdr:spPr>
        <a:xfrm>
          <a:off x="959738" y="3437100"/>
          <a:ext cx="8772525" cy="6858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1400"/>
            <a:buFont typeface="Calibri"/>
            <a:buNone/>
          </a:pPr>
          <a:r>
            <a:rPr lang="en-US" sz="1400">
              <a:solidFill>
                <a:schemeClr val="dk1"/>
              </a:solidFill>
              <a:latin typeface="Calibri"/>
              <a:ea typeface="Calibri"/>
              <a:cs typeface="Calibri"/>
              <a:sym typeface="Calibri"/>
            </a:rPr>
            <a:t>Instructions:</a:t>
          </a:r>
          <a:endParaRPr sz="1400"/>
        </a:p>
        <a:p>
          <a:pPr indent="0" lvl="0" marL="0" rtl="0" algn="l">
            <a:spcBef>
              <a:spcPts val="0"/>
            </a:spcBef>
            <a:spcAft>
              <a:spcPts val="0"/>
            </a:spcAft>
            <a:buClr>
              <a:schemeClr val="dk1"/>
            </a:buClr>
            <a:buSzPts val="1400"/>
            <a:buFont typeface="Calibri"/>
            <a:buNone/>
          </a:pPr>
          <a:r>
            <a:rPr lang="en-US" sz="1400">
              <a:solidFill>
                <a:schemeClr val="dk1"/>
              </a:solidFill>
              <a:latin typeface="Calibri"/>
              <a:ea typeface="Calibri"/>
              <a:cs typeface="Calibri"/>
              <a:sym typeface="Calibri"/>
            </a:rPr>
            <a:t>1) list all the things you would like to do over the course of one working week</a:t>
          </a:r>
          <a:endParaRPr sz="1400"/>
        </a:p>
        <a:p>
          <a:pPr indent="0" lvl="0" marL="0" rtl="0" algn="l">
            <a:spcBef>
              <a:spcPts val="0"/>
            </a:spcBef>
            <a:spcAft>
              <a:spcPts val="0"/>
            </a:spcAft>
            <a:buClr>
              <a:schemeClr val="dk1"/>
            </a:buClr>
            <a:buSzPts val="1400"/>
            <a:buFont typeface="Calibri"/>
            <a:buNone/>
          </a:pPr>
          <a:r>
            <a:rPr lang="en-US" sz="1400">
              <a:solidFill>
                <a:schemeClr val="dk1"/>
              </a:solidFill>
              <a:latin typeface="Calibri"/>
              <a:ea typeface="Calibri"/>
              <a:cs typeface="Calibri"/>
              <a:sym typeface="Calibri"/>
            </a:rPr>
            <a:t>2) determine how frequently you will do each activity (daily or weekly)</a:t>
          </a:r>
          <a:endParaRPr sz="1400"/>
        </a:p>
        <a:p>
          <a:pPr indent="0" lvl="0" marL="0" rtl="0" algn="l">
            <a:spcBef>
              <a:spcPts val="0"/>
            </a:spcBef>
            <a:spcAft>
              <a:spcPts val="0"/>
            </a:spcAft>
            <a:buClr>
              <a:schemeClr val="dk1"/>
            </a:buClr>
            <a:buSzPts val="1400"/>
            <a:buFont typeface="Calibri"/>
            <a:buNone/>
          </a:pPr>
          <a:r>
            <a:rPr lang="en-US" sz="1400">
              <a:solidFill>
                <a:schemeClr val="dk1"/>
              </a:solidFill>
              <a:latin typeface="Calibri"/>
              <a:ea typeface="Calibri"/>
              <a:cs typeface="Calibri"/>
              <a:sym typeface="Calibri"/>
            </a:rPr>
            <a:t>3) log your progress on the "weekly tracking" sheet</a:t>
          </a:r>
          <a:endParaRPr sz="1400"/>
        </a:p>
        <a:p>
          <a:pPr indent="0" lvl="0" marL="0" rtl="0" algn="l">
            <a:spcBef>
              <a:spcPts val="0"/>
            </a:spcBef>
            <a:spcAft>
              <a:spcPts val="0"/>
            </a:spcAft>
            <a:buSzPts val="1400"/>
            <a:buFont typeface="Arial"/>
            <a:buNone/>
          </a:pPr>
          <a:r>
            <a:t/>
          </a:r>
          <a:endParaRPr sz="1400"/>
        </a:p>
        <a:p>
          <a:pPr indent="0" lvl="0" marL="0" rtl="0" algn="l">
            <a:spcBef>
              <a:spcPts val="0"/>
            </a:spcBef>
            <a:spcAft>
              <a:spcPts val="0"/>
            </a:spcAft>
            <a:buClr>
              <a:schemeClr val="dk1"/>
            </a:buClr>
            <a:buSzPts val="1400"/>
            <a:buFont typeface="Calibri"/>
            <a:buNone/>
          </a:pPr>
          <a:r>
            <a:rPr lang="en-US" sz="1400">
              <a:solidFill>
                <a:schemeClr val="dk1"/>
              </a:solidFill>
              <a:latin typeface="Calibri"/>
              <a:ea typeface="Calibri"/>
              <a:cs typeface="Calibri"/>
              <a:sym typeface="Calibri"/>
            </a:rPr>
            <a:t>Notes:</a:t>
          </a:r>
          <a:endParaRPr sz="1400"/>
        </a:p>
        <a:p>
          <a:pPr indent="0" lvl="0" marL="0" rtl="0" algn="l">
            <a:spcBef>
              <a:spcPts val="0"/>
            </a:spcBef>
            <a:spcAft>
              <a:spcPts val="0"/>
            </a:spcAft>
            <a:buClr>
              <a:schemeClr val="dk1"/>
            </a:buClr>
            <a:buSzPts val="1400"/>
            <a:buFont typeface="Calibri"/>
            <a:buNone/>
          </a:pPr>
          <a:r>
            <a:rPr lang="en-US" sz="1400">
              <a:solidFill>
                <a:schemeClr val="dk1"/>
              </a:solidFill>
              <a:latin typeface="Calibri"/>
              <a:ea typeface="Calibri"/>
              <a:cs typeface="Calibri"/>
              <a:sym typeface="Calibri"/>
            </a:rPr>
            <a:t>- 1 unit is approximately 1 hour or less of time. </a:t>
          </a:r>
          <a:endParaRPr sz="1400"/>
        </a:p>
        <a:p>
          <a:pPr indent="0" lvl="0" marL="0" rtl="0" algn="l">
            <a:spcBef>
              <a:spcPts val="0"/>
            </a:spcBef>
            <a:spcAft>
              <a:spcPts val="0"/>
            </a:spcAft>
            <a:buClr>
              <a:schemeClr val="dk1"/>
            </a:buClr>
            <a:buSzPts val="1400"/>
            <a:buFont typeface="Calibri"/>
            <a:buNone/>
          </a:pPr>
          <a:r>
            <a:rPr lang="en-US" sz="1400">
              <a:solidFill>
                <a:schemeClr val="dk1"/>
              </a:solidFill>
              <a:latin typeface="Calibri"/>
              <a:ea typeface="Calibri"/>
              <a:cs typeface="Calibri"/>
              <a:sym typeface="Calibri"/>
            </a:rPr>
            <a:t>- this is based on a working week (5 days), not a full 7 day week</a:t>
          </a:r>
          <a:endParaRPr sz="1400"/>
        </a:p>
      </xdr:txBody>
    </xdr:sp>
    <xdr:clientData fLocksWithSheet="0"/>
  </xdr:oneCellAnchor>
  <xdr:oneCellAnchor>
    <xdr:from>
      <xdr:col>8</xdr:col>
      <xdr:colOff>542925</xdr:colOff>
      <xdr:row>63</xdr:row>
      <xdr:rowOff>66675</xdr:rowOff>
    </xdr:from>
    <xdr:ext cx="5476875" cy="6686550"/>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1085850</xdr:colOff>
      <xdr:row>0</xdr:row>
      <xdr:rowOff>38100</xdr:rowOff>
    </xdr:from>
    <xdr:ext cx="6905625" cy="2219325"/>
    <xdr:sp>
      <xdr:nvSpPr>
        <xdr:cNvPr id="4" name="Shape 4"/>
        <xdr:cNvSpPr txBox="1"/>
      </xdr:nvSpPr>
      <xdr:spPr>
        <a:xfrm>
          <a:off x="1897950" y="2675100"/>
          <a:ext cx="6896100" cy="22098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To Do:</a:t>
          </a:r>
          <a:endParaRPr sz="1400"/>
        </a:p>
        <a:p>
          <a:pPr indent="0" lvl="0" marL="0" rtl="0" algn="l">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Make macro to run weekly and log data for future analysis. It should ask user to make notes for the week and re-assess where there efforts went and what changes should be made for the next week. Figure out a way so that if you filter on time awareness sheet it updates here too.</a:t>
          </a:r>
          <a:endParaRPr sz="1400"/>
        </a:p>
        <a:p>
          <a:pPr indent="0" lvl="0" marL="0" rtl="0" algn="l">
            <a:spcBef>
              <a:spcPts val="0"/>
            </a:spcBef>
            <a:spcAft>
              <a:spcPts val="0"/>
            </a:spcAft>
            <a:buSzPts val="2400"/>
            <a:buFont typeface="Arial"/>
            <a:buNone/>
          </a:pPr>
          <a:r>
            <a:t/>
          </a:r>
          <a:endParaRPr sz="2400"/>
        </a:p>
        <a:p>
          <a:pPr indent="0" lvl="0" marL="0" rtl="0" algn="l">
            <a:spcBef>
              <a:spcPts val="0"/>
            </a:spcBef>
            <a:spcAft>
              <a:spcPts val="0"/>
            </a:spcAft>
            <a:buSzPts val="2400"/>
            <a:buFont typeface="Arial"/>
            <a:buNone/>
          </a:pPr>
          <a:r>
            <a:t/>
          </a:r>
          <a:endParaRPr sz="2400"/>
        </a:p>
      </xdr:txBody>
    </xdr:sp>
    <xdr:clientData fLocksWithSheet="0"/>
  </xdr:oneCellAnchor>
  <xdr:oneCellAnchor>
    <xdr:from>
      <xdr:col>6</xdr:col>
      <xdr:colOff>1123950</xdr:colOff>
      <xdr:row>0</xdr:row>
      <xdr:rowOff>95250</xdr:rowOff>
    </xdr:from>
    <xdr:ext cx="8991600" cy="2390775"/>
    <xdr:sp>
      <xdr:nvSpPr>
        <xdr:cNvPr id="5" name="Shape 5"/>
        <xdr:cNvSpPr txBox="1"/>
      </xdr:nvSpPr>
      <xdr:spPr>
        <a:xfrm>
          <a:off x="854963" y="2589375"/>
          <a:ext cx="8982075" cy="2381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Instructions: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1) verify that activies carried over from "time awareness" sheet</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2) select the weekday</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3) log your progress as you complete these tasks throughout your day</a:t>
          </a:r>
          <a:endParaRPr sz="1400"/>
        </a:p>
        <a:p>
          <a:pPr indent="0" lvl="0" marL="0" rtl="0" algn="l">
            <a:spcBef>
              <a:spcPts val="0"/>
            </a:spcBef>
            <a:spcAft>
              <a:spcPts val="0"/>
            </a:spcAft>
            <a:buSzPts val="2000"/>
            <a:buFont typeface="Arial"/>
            <a:buNone/>
          </a:pPr>
          <a:r>
            <a:t/>
          </a:r>
          <a:endParaRPr sz="20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Notes:</a:t>
          </a:r>
          <a:endParaRPr sz="1400"/>
        </a:p>
        <a:p>
          <a:pPr indent="0" lvl="0" marL="0" rtl="0" algn="l">
            <a:spcBef>
              <a:spcPts val="0"/>
            </a:spcBef>
            <a:spcAft>
              <a:spcPts val="0"/>
            </a:spcAft>
            <a:buClr>
              <a:schemeClr val="dk1"/>
            </a:buClr>
            <a:buSzPts val="2000"/>
            <a:buFont typeface="Calibri"/>
            <a:buNone/>
          </a:pPr>
          <a:r>
            <a:rPr lang="en-US" sz="2000">
              <a:solidFill>
                <a:schemeClr val="dk1"/>
              </a:solidFill>
              <a:latin typeface="Calibri"/>
              <a:ea typeface="Calibri"/>
              <a:cs typeface="Calibri"/>
              <a:sym typeface="Calibri"/>
            </a:rPr>
            <a:t>- Changing filters on "time awareness" sheet will break the goal tracking. You can change the amount but not the order. If you wish to change the order, do so at the beginning of each week.</a:t>
          </a:r>
          <a:endParaRPr sz="1400"/>
        </a:p>
        <a:p>
          <a:pPr indent="0" lvl="0" marL="0" rtl="0" algn="l">
            <a:spcBef>
              <a:spcPts val="0"/>
            </a:spcBef>
            <a:spcAft>
              <a:spcPts val="0"/>
            </a:spcAft>
            <a:buSzPts val="2000"/>
            <a:buFont typeface="Arial"/>
            <a:buNone/>
          </a:pPr>
          <a:r>
            <a:t/>
          </a:r>
          <a:endParaRPr sz="2000"/>
        </a:p>
      </xdr:txBody>
    </xdr:sp>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4:D26" sheet="WID PivotData"/>
  </cacheSource>
  <cacheFields>
    <cacheField name="Activities in average day" numFmtId="0">
      <sharedItems>
        <s v="Upkeep"/>
        <s v="Job"/>
        <s v="Me"/>
        <s v="Business"/>
        <s v="Health"/>
        <s v="Learning"/>
      </sharedItems>
    </cacheField>
    <cacheField name="Individual activities" numFmtId="0">
      <sharedItems>
        <s v="Cooking"/>
        <s v="Teaching"/>
        <s v="Personal Hygeine"/>
        <s v="Grocery Shopping"/>
        <s v="Browse internet"/>
        <s v="Socializing"/>
        <s v="Journaling"/>
        <s v="Coffee"/>
        <s v="Dressing"/>
        <s v="Cleaning"/>
        <s v="Networking"/>
        <s v="Business Dev"/>
        <s v="Creating content"/>
        <s v="Marketing"/>
        <s v="Yoga"/>
        <s v="Rings"/>
        <s v="Other"/>
        <s v="Relax"/>
        <s v="Communicating"/>
        <s v="Business"/>
        <s v="Reading"/>
        <s v="Romanian"/>
      </sharedItems>
    </cacheField>
    <cacheField name="Time by activity" numFmtId="0">
      <sharedItems containsSemiMixedTypes="0" containsString="0" containsNumber="1" containsInteger="1">
        <n v="90.0"/>
        <n v="60.0"/>
        <n v="30.0"/>
        <n v="15.0"/>
      </sharedItems>
    </cacheField>
    <cacheField name="% by activity" numFmtId="9">
      <sharedItems containsSemiMixedTypes="0" containsString="0" containsNumber="1">
        <n v="0.1016949152542373"/>
        <n v="0.06779661016949153"/>
        <n v="0.03389830508474576"/>
        <n v="0.01694915254237288"/>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4:D18" sheet="FT PivotData"/>
  </cacheSource>
  <cacheFields>
    <cacheField name="Activities in average day" numFmtId="0">
      <sharedItems>
        <s v="Upkeep"/>
        <s v="Job"/>
        <s v="Business"/>
        <s v="Health"/>
        <s v="Me"/>
        <s v="Learning"/>
      </sharedItems>
    </cacheField>
    <cacheField name="Individual activities" numFmtId="0">
      <sharedItems containsBlank="1">
        <s v="Personal Hygeine"/>
        <s v="Journaling"/>
        <s v="Coffee"/>
        <s v="Dressing"/>
        <s v="Shopping"/>
        <s v="Cleaning"/>
        <s v="Transportation"/>
        <s v="Job"/>
        <m/>
        <s v="Yoga"/>
        <s v="Rings"/>
        <s v="Relax"/>
        <s v="Communicating"/>
      </sharedItems>
    </cacheField>
    <cacheField name="Time by activity" numFmtId="0">
      <sharedItems containsSemiMixedTypes="0" containsString="0" containsNumber="1" containsInteger="1">
        <n v="60.0"/>
        <n v="30.0"/>
        <n v="120.0"/>
        <n v="480.0"/>
        <n v="0.0"/>
      </sharedItems>
    </cacheField>
    <cacheField name="% by activity" numFmtId="9">
      <sharedItems containsSemiMixedTypes="0" containsString="0" containsNumber="1">
        <n v="0.041666666666666664"/>
        <n v="0.020833333333333332"/>
        <n v="0.08333333333333333"/>
        <n v="0.3333333333333333"/>
        <n v="0.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4:G22" sheet="PivotData WIWTBD"/>
  </cacheSource>
  <cacheFields>
    <cacheField name="Key" numFmtId="0">
      <sharedItems containsString="0" containsBlank="1" containsNumber="1" containsInteger="1">
        <n v="1.0"/>
        <n v="2.0"/>
        <n v="8.0"/>
        <n v="3.0"/>
        <n v="4.0"/>
        <n v="5.0"/>
        <n v="6.0"/>
        <n v="15.0"/>
        <n v="7.0"/>
        <n v="10.0"/>
        <n v="11.0"/>
        <n v="12.0"/>
        <n v="13.0"/>
        <n v="14.0"/>
        <n v="9.0"/>
        <n v="16.0"/>
        <n v="17.0"/>
        <m/>
      </sharedItems>
    </cacheField>
    <cacheField name="Primary Purpose" numFmtId="0">
      <sharedItems containsBlank="1">
        <s v="Job"/>
        <s v="Health"/>
        <s v="Me"/>
        <s v="Business"/>
        <s v="Upkeep"/>
        <s v="Learning"/>
        <m/>
      </sharedItems>
    </cacheField>
    <cacheField name="Secondary Purpose" numFmtId="0">
      <sharedItems containsBlank="1">
        <s v="Business"/>
        <s v="Upkeep"/>
        <s v="Health"/>
        <s v="Learning"/>
        <s v="Job"/>
        <m/>
        <s v="Me"/>
        <s v="Hobby"/>
      </sharedItems>
    </cacheField>
    <cacheField name="Tertiary Purpose" numFmtId="0">
      <sharedItems containsBlank="1">
        <m/>
        <s v="Hobby"/>
      </sharedItems>
    </cacheField>
    <cacheField name="Individual Activities" numFmtId="0">
      <sharedItems>
        <s v="Teaching"/>
        <s v="Cook"/>
        <s v="Friends/Family"/>
        <s v="Business Development"/>
        <s v="Create Content"/>
        <s v="Chores"/>
        <s v="Journal"/>
        <s v="Read/Audiobook"/>
        <s v="Rings/stretching/light exercises"/>
        <s v="Marketing"/>
        <s v="Networking"/>
        <s v="Games"/>
        <s v="Intense Exercise"/>
        <s v="Romanian Practice"/>
        <s v="Other jobs"/>
        <s v=" "/>
      </sharedItems>
    </cacheField>
    <cacheField name="Weekly Activity Count" numFmtId="0">
      <sharedItems containsSemiMixedTypes="0" containsString="0" containsNumber="1" containsInteger="1">
        <n v="5.0"/>
        <n v="10.0"/>
        <n v="6.0"/>
        <n v="3.0"/>
        <n v="0.0"/>
      </sharedItems>
    </cacheField>
    <cacheField name="% by Activity" numFmtId="9">
      <sharedItems containsSemiMixedTypes="0" containsString="0" containsNumber="1">
        <n v="0.06756756756756757"/>
        <n v="0.13513513513513514"/>
        <n v="0.08108108108108109"/>
        <n v="0.04054054054054054"/>
        <n v="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WID Pivot" cacheId="0" dataCaption="" compact="0" compactData="0">
  <location ref="A3:D32" firstHeaderRow="0" firstDataRow="3" firstDataCol="0"/>
  <pivotFields>
    <pivotField name="Activities in average day" axis="axisRow" compact="0" outline="0" multipleItemSelectionAllowed="1" showAll="0" sortType="ascending">
      <items>
        <item x="3"/>
        <item x="4"/>
        <item x="1"/>
        <item x="5"/>
        <item x="2"/>
        <item x="0"/>
        <item t="default"/>
      </items>
    </pivotField>
    <pivotField name="Individual activities" axis="axisRow" compact="0" outline="0" multipleItemSelectionAllowed="1" showAll="0" sortType="ascending">
      <items>
        <item x="4"/>
        <item x="19"/>
        <item x="11"/>
        <item x="9"/>
        <item x="7"/>
        <item x="18"/>
        <item x="0"/>
        <item x="12"/>
        <item x="8"/>
        <item x="3"/>
        <item x="6"/>
        <item x="13"/>
        <item x="10"/>
        <item x="16"/>
        <item x="2"/>
        <item x="20"/>
        <item x="17"/>
        <item x="15"/>
        <item x="21"/>
        <item x="5"/>
        <item x="1"/>
        <item x="14"/>
        <item t="default"/>
      </items>
    </pivotField>
    <pivotField name="Time by activity" dataField="1" compact="0" outline="0" multipleItemSelectionAllowed="1" showAll="0">
      <items>
        <item x="0"/>
        <item x="1"/>
        <item x="2"/>
        <item x="3"/>
        <item t="default"/>
      </items>
    </pivotField>
    <pivotField name="% by activity" compact="0" numFmtId="9" outline="0" multipleItemSelectionAllowed="1" showAll="0">
      <items>
        <item x="0"/>
        <item x="1"/>
        <item x="2"/>
        <item x="3"/>
        <item t="default"/>
      </items>
    </pivotField>
  </pivotFields>
  <rowFields>
    <field x="0"/>
    <field x="1"/>
  </rowFields>
  <colFields>
    <field x="-2"/>
  </colFields>
  <dataFields>
    <dataField name="Sum of Time by activity" fld="2" showDataAs="percentOfTotal" baseField="0" numFmtId="10"/>
    <dataField name="Sum of Time by activity2" fld="2" baseField="0"/>
  </dataFields>
</pivotTableDefinition>
</file>

<file path=xl/pivotTables/pivotTable2.xml><?xml version="1.0" encoding="utf-8"?>
<pivotTableDefinition xmlns="http://schemas.openxmlformats.org/spreadsheetml/2006/main" name="FT Pivot" cacheId="1" dataCaption="" compact="0" compactData="0">
  <location ref="A3:D24" firstHeaderRow="0" firstDataRow="3" firstDataCol="0"/>
  <pivotFields>
    <pivotField name="Activities in average day" axis="axisRow" compact="0" outline="0" multipleItemSelectionAllowed="1" showAll="0" sortType="ascending">
      <items>
        <item x="2"/>
        <item x="3"/>
        <item x="1"/>
        <item x="5"/>
        <item x="4"/>
        <item x="0"/>
        <item t="default"/>
      </items>
    </pivotField>
    <pivotField name="Individual activities" axis="axisRow" compact="0" outline="0" multipleItemSelectionAllowed="1" showAll="0" sortType="ascending">
      <items>
        <item x="8"/>
        <item x="5"/>
        <item x="2"/>
        <item x="12"/>
        <item x="3"/>
        <item x="7"/>
        <item x="1"/>
        <item x="0"/>
        <item x="11"/>
        <item x="10"/>
        <item x="4"/>
        <item x="6"/>
        <item x="9"/>
        <item t="default"/>
      </items>
    </pivotField>
    <pivotField name="Time by activity" dataField="1" compact="0" outline="0" multipleItemSelectionAllowed="1" showAll="0">
      <items>
        <item x="0"/>
        <item x="1"/>
        <item x="2"/>
        <item x="3"/>
        <item x="4"/>
        <item t="default"/>
      </items>
    </pivotField>
    <pivotField name="% by activity" compact="0" numFmtId="9" outline="0" multipleItemSelectionAllowed="1" showAll="0">
      <items>
        <item x="0"/>
        <item x="1"/>
        <item x="2"/>
        <item x="3"/>
        <item x="4"/>
        <item t="default"/>
      </items>
    </pivotField>
  </pivotFields>
  <rowFields>
    <field x="0"/>
    <field x="1"/>
  </rowFields>
  <colFields>
    <field x="-2"/>
  </colFields>
  <dataFields>
    <dataField name="Sum of Time by activity" fld="2" showDataAs="percentOfTotal" baseField="0" numFmtId="10"/>
    <dataField name="Sum of Time by activity2" fld="2" baseField="0"/>
  </dataFields>
</pivotTableDefinition>
</file>

<file path=xl/pivotTables/pivotTable3.xml><?xml version="1.0" encoding="utf-8"?>
<pivotTableDefinition xmlns="http://schemas.openxmlformats.org/spreadsheetml/2006/main" name="PivotData WIWTBD" cacheId="2" dataCaption="" compact="0" compactData="0">
  <location ref="J4:L30" firstHeaderRow="0" firstDataRow="2" firstDataCol="0"/>
  <pivotFields>
    <pivotField name="Key" compact="0" outline="0" multipleItemSelectionAllowed="1" showAll="0">
      <items>
        <item x="0"/>
        <item x="1"/>
        <item x="2"/>
        <item x="3"/>
        <item x="4"/>
        <item x="5"/>
        <item x="6"/>
        <item x="7"/>
        <item x="8"/>
        <item x="9"/>
        <item x="10"/>
        <item x="11"/>
        <item x="12"/>
        <item x="13"/>
        <item x="14"/>
        <item x="15"/>
        <item x="16"/>
        <item x="17"/>
        <item t="default"/>
      </items>
    </pivotField>
    <pivotField name="Primary Purpose" axis="axisRow" compact="0" outline="0" multipleItemSelectionAllowed="1" showAll="0" sortType="ascending">
      <items>
        <item x="6"/>
        <item x="3"/>
        <item x="1"/>
        <item x="0"/>
        <item x="5"/>
        <item x="2"/>
        <item x="4"/>
        <item t="default"/>
      </items>
    </pivotField>
    <pivotField name="Secondary Purpose" compact="0" outline="0" multipleItemSelectionAllowed="1" showAll="0">
      <items>
        <item x="0"/>
        <item x="1"/>
        <item x="2"/>
        <item x="3"/>
        <item x="4"/>
        <item x="5"/>
        <item x="6"/>
        <item x="7"/>
        <item t="default"/>
      </items>
    </pivotField>
    <pivotField name="Tertiary Purpose" compact="0" outline="0" multipleItemSelectionAllowed="1" showAll="0">
      <items>
        <item x="0"/>
        <item x="1"/>
        <item t="default"/>
      </items>
    </pivotField>
    <pivotField name="Individual Activities" axis="axisRow" compact="0" outline="0" multipleItemSelectionAllowed="1" showAll="0" sortType="ascending">
      <items>
        <item x="15"/>
        <item x="3"/>
        <item x="5"/>
        <item x="1"/>
        <item x="4"/>
        <item x="2"/>
        <item x="11"/>
        <item x="12"/>
        <item x="6"/>
        <item x="9"/>
        <item x="10"/>
        <item x="14"/>
        <item x="7"/>
        <item x="8"/>
        <item x="13"/>
        <item x="0"/>
        <item t="default"/>
      </items>
    </pivotField>
    <pivotField name="Weekly Activity Count" dataField="1" compact="0" outline="0" multipleItemSelectionAllowed="1" showAll="0">
      <items>
        <item x="0"/>
        <item x="1"/>
        <item x="2"/>
        <item x="3"/>
        <item x="4"/>
        <item t="default"/>
      </items>
    </pivotField>
    <pivotField name="% by Activity" compact="0" numFmtId="9" outline="0" multipleItemSelectionAllowed="1" showAll="0">
      <items>
        <item x="0"/>
        <item x="1"/>
        <item x="2"/>
        <item x="3"/>
        <item x="4"/>
        <item t="default"/>
      </items>
    </pivotField>
  </pivotFields>
  <rowFields>
    <field x="1"/>
    <field x="4"/>
  </rowFields>
  <dataFields>
    <dataField name="Sum of Weekly Activity Count" fld="5" baseField="0"/>
  </dataFields>
</pivotTableDefinition>
</file>

<file path=xl/pivotTables/pivotTable4.xml><?xml version="1.0" encoding="utf-8"?>
<pivotTableDefinition xmlns="http://schemas.openxmlformats.org/spreadsheetml/2006/main" name="PivotData WIWTBD 2" cacheId="2" dataCaption="" compact="0" compactData="0">
  <location ref="M4:O29" firstHeaderRow="0" firstDataRow="2" firstDataCol="0"/>
  <pivotFields>
    <pivotField name="Key" compact="0" outline="0" multipleItemSelectionAllowed="1" showAll="0">
      <items>
        <item x="0"/>
        <item x="1"/>
        <item x="2"/>
        <item x="3"/>
        <item x="4"/>
        <item x="5"/>
        <item x="6"/>
        <item x="7"/>
        <item x="8"/>
        <item x="9"/>
        <item x="10"/>
        <item x="11"/>
        <item x="12"/>
        <item x="13"/>
        <item x="14"/>
        <item x="15"/>
        <item x="16"/>
        <item x="17"/>
        <item t="default"/>
      </items>
    </pivotField>
    <pivotField name="Primary Purpose" compact="0" outline="0" multipleItemSelectionAllowed="1" showAll="0">
      <items>
        <item x="0"/>
        <item x="1"/>
        <item x="2"/>
        <item x="3"/>
        <item x="4"/>
        <item x="5"/>
        <item x="6"/>
        <item t="default"/>
      </items>
    </pivotField>
    <pivotField name="Secondary Purpose" axis="axisRow" compact="0" outline="0" multipleItemSelectionAllowed="1" showAll="0" sortType="ascending">
      <items>
        <item x="5"/>
        <item x="0"/>
        <item x="2"/>
        <item x="7"/>
        <item x="4"/>
        <item x="3"/>
        <item x="6"/>
        <item x="1"/>
        <item t="default"/>
      </items>
    </pivotField>
    <pivotField name="Tertiary Purpose" compact="0" outline="0" multipleItemSelectionAllowed="1" showAll="0">
      <items>
        <item x="0"/>
        <item x="1"/>
        <item t="default"/>
      </items>
    </pivotField>
    <pivotField name="Individual Activities" axis="axisRow" compact="0" outline="0" multipleItemSelectionAllowed="1" showAll="0" sortType="ascending">
      <items>
        <item x="15"/>
        <item x="3"/>
        <item x="5"/>
        <item x="1"/>
        <item x="4"/>
        <item x="2"/>
        <item x="11"/>
        <item x="12"/>
        <item x="6"/>
        <item x="9"/>
        <item x="10"/>
        <item x="14"/>
        <item x="7"/>
        <item x="8"/>
        <item x="13"/>
        <item x="0"/>
        <item t="default"/>
      </items>
    </pivotField>
    <pivotField name="Weekly Activity Count" dataField="1" compact="0" outline="0" multipleItemSelectionAllowed="1" showAll="0">
      <items>
        <item x="0"/>
        <item x="1"/>
        <item x="2"/>
        <item x="3"/>
        <item x="4"/>
        <item t="default"/>
      </items>
    </pivotField>
    <pivotField name="% by Activity" compact="0" numFmtId="9" outline="0" multipleItemSelectionAllowed="1" showAll="0">
      <items>
        <item x="0"/>
        <item x="1"/>
        <item x="2"/>
        <item x="3"/>
        <item x="4"/>
        <item t="default"/>
      </items>
    </pivotField>
  </pivotFields>
  <rowFields>
    <field x="2"/>
    <field x="4"/>
  </rowFields>
  <dataFields>
    <dataField name="Sum of Weekly Activity Count" fld="5" baseField="0"/>
  </dataFields>
</pivotTableDefinition>
</file>

<file path=xl/pivotTables/pivotTable5.xml><?xml version="1.0" encoding="utf-8"?>
<pivotTableDefinition xmlns="http://schemas.openxmlformats.org/spreadsheetml/2006/main" name="PivotData WIWTBD 3" cacheId="2" dataCaption="" compact="0" compactData="0">
  <location ref="P4:R23" firstHeaderRow="0" firstDataRow="2" firstDataCol="0"/>
  <pivotFields>
    <pivotField name="Key" compact="0" outline="0" multipleItemSelectionAllowed="1" showAll="0">
      <items>
        <item x="0"/>
        <item x="1"/>
        <item x="2"/>
        <item x="3"/>
        <item x="4"/>
        <item x="5"/>
        <item x="6"/>
        <item x="7"/>
        <item x="8"/>
        <item x="9"/>
        <item x="10"/>
        <item x="11"/>
        <item x="12"/>
        <item x="13"/>
        <item x="14"/>
        <item x="15"/>
        <item x="16"/>
        <item x="17"/>
        <item t="default"/>
      </items>
    </pivotField>
    <pivotField name="Primary Purpose" compact="0" outline="0" multipleItemSelectionAllowed="1" showAll="0">
      <items>
        <item x="0"/>
        <item x="1"/>
        <item x="2"/>
        <item x="3"/>
        <item x="4"/>
        <item x="5"/>
        <item x="6"/>
        <item t="default"/>
      </items>
    </pivotField>
    <pivotField name="Secondary Purpose" compact="0" outline="0" multipleItemSelectionAllowed="1" showAll="0">
      <items>
        <item x="0"/>
        <item x="1"/>
        <item x="2"/>
        <item x="3"/>
        <item x="4"/>
        <item x="5"/>
        <item x="6"/>
        <item x="7"/>
        <item t="default"/>
      </items>
    </pivotField>
    <pivotField name="Tertiary Purpose" axis="axisRow" compact="0" outline="0" multipleItemSelectionAllowed="1" showAll="0" sortType="ascending">
      <items>
        <item x="0"/>
        <item x="1"/>
        <item t="default"/>
      </items>
    </pivotField>
    <pivotField name="Individual Activities" axis="axisRow" compact="0" outline="0" multipleItemSelectionAllowed="1" showAll="0" sortType="ascending">
      <items>
        <item x="15"/>
        <item x="3"/>
        <item x="5"/>
        <item x="1"/>
        <item x="4"/>
        <item x="2"/>
        <item x="11"/>
        <item x="12"/>
        <item x="6"/>
        <item x="9"/>
        <item x="10"/>
        <item x="14"/>
        <item x="7"/>
        <item x="8"/>
        <item x="13"/>
        <item x="0"/>
        <item t="default"/>
      </items>
    </pivotField>
    <pivotField name="Weekly Activity Count" dataField="1" compact="0" outline="0" multipleItemSelectionAllowed="1" showAll="0">
      <items>
        <item x="0"/>
        <item x="1"/>
        <item x="2"/>
        <item x="3"/>
        <item x="4"/>
        <item t="default"/>
      </items>
    </pivotField>
    <pivotField name="% by Activity" compact="0" numFmtId="9" outline="0" multipleItemSelectionAllowed="1" showAll="0">
      <items>
        <item x="0"/>
        <item x="1"/>
        <item x="2"/>
        <item x="3"/>
        <item x="4"/>
        <item t="default"/>
      </items>
    </pivotField>
  </pivotFields>
  <rowFields>
    <field x="3"/>
    <field x="4"/>
  </rowFields>
  <dataFields>
    <dataField name="Sum of Weekly Activity Count" fld="5"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4.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pivotTable" Target="../pivotTables/pivotTable4.xml"/><Relationship Id="rId3" Type="http://schemas.openxmlformats.org/officeDocument/2006/relationships/pivotTable" Target="../pivotTables/pivotTable5.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8.xml"/><Relationship Id="rId3"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14"/>
    <col customWidth="1" min="2" max="2" width="31.57"/>
    <col customWidth="1" min="3" max="3" width="13.43"/>
    <col customWidth="1" min="4" max="4" width="9.14"/>
    <col customWidth="1" min="5" max="5" width="8.71"/>
    <col customWidth="1" min="6" max="7" width="5.29"/>
    <col customWidth="1" min="8" max="8" width="8.71"/>
    <col customWidth="1" min="9" max="9" width="11.71"/>
    <col customWidth="1" min="10" max="10" width="8.71"/>
  </cols>
  <sheetData>
    <row r="1" ht="14.25" customHeight="1">
      <c r="F1" s="1"/>
      <c r="I1" s="2" t="s">
        <v>0</v>
      </c>
    </row>
    <row r="2" ht="14.25" customHeight="1">
      <c r="A2" s="2" t="s">
        <v>1</v>
      </c>
      <c r="F2" s="1"/>
      <c r="I2" s="2" t="s">
        <v>2</v>
      </c>
      <c r="J2" s="1">
        <f t="shared" ref="J2:J7" si="1">SUMIFS($G:$G,$A:$A,I2)</f>
        <v>0</v>
      </c>
    </row>
    <row r="3" ht="14.25" customHeight="1">
      <c r="F3" s="1"/>
      <c r="I3" s="2" t="s">
        <v>3</v>
      </c>
      <c r="J3" s="1">
        <f t="shared" si="1"/>
        <v>0.3333333333</v>
      </c>
    </row>
    <row r="4" ht="14.25" customHeight="1">
      <c r="F4" s="1"/>
      <c r="I4" s="2" t="s">
        <v>4</v>
      </c>
      <c r="J4" s="1">
        <f t="shared" si="1"/>
        <v>0</v>
      </c>
    </row>
    <row r="5" ht="14.25" customHeight="1">
      <c r="A5" s="2" t="s">
        <v>5</v>
      </c>
      <c r="B5" s="2" t="s">
        <v>6</v>
      </c>
      <c r="C5" s="2" t="s">
        <v>7</v>
      </c>
      <c r="D5" s="2" t="s">
        <v>8</v>
      </c>
      <c r="F5" s="1"/>
      <c r="I5" s="2" t="s">
        <v>9</v>
      </c>
      <c r="J5" s="1">
        <f t="shared" si="1"/>
        <v>0.5833333333</v>
      </c>
    </row>
    <row r="6" ht="14.25" customHeight="1">
      <c r="F6" s="1"/>
      <c r="I6" s="2" t="s">
        <v>10</v>
      </c>
      <c r="J6" s="1">
        <f t="shared" si="1"/>
        <v>0.04166666667</v>
      </c>
    </row>
    <row r="7" ht="14.25" customHeight="1">
      <c r="A7" s="3" t="s">
        <v>9</v>
      </c>
      <c r="C7" s="2">
        <f>SUM(D8:D16)</f>
        <v>840</v>
      </c>
      <c r="F7" s="1">
        <f t="shared" ref="F7:G7" si="2">IF(C7/$C$44 = 0,"",C7/$C$44)</f>
        <v>0.5833333333</v>
      </c>
      <c r="G7" s="1" t="str">
        <f t="shared" si="2"/>
        <v/>
      </c>
      <c r="I7" s="2" t="s">
        <v>11</v>
      </c>
      <c r="J7" s="1">
        <f t="shared" si="1"/>
        <v>0.04166666667</v>
      </c>
    </row>
    <row r="8" ht="14.25" customHeight="1">
      <c r="A8" s="2" t="s">
        <v>9</v>
      </c>
      <c r="B8" s="2" t="s">
        <v>12</v>
      </c>
      <c r="D8" s="2">
        <v>60.0</v>
      </c>
      <c r="F8" s="1" t="str">
        <f t="shared" ref="F8:G8" si="3">IF(C8/$C$44 = 0,"",C8/$C$44)</f>
        <v/>
      </c>
      <c r="G8" s="1">
        <f t="shared" si="3"/>
        <v>0.04166666667</v>
      </c>
    </row>
    <row r="9" ht="14.25" customHeight="1">
      <c r="A9" s="2" t="s">
        <v>9</v>
      </c>
      <c r="B9" s="2" t="s">
        <v>13</v>
      </c>
      <c r="D9" s="2">
        <v>30.0</v>
      </c>
      <c r="F9" s="1" t="str">
        <f t="shared" ref="F9:G9" si="4">IF(C9/$C$44 = 0,"",C9/$C$44)</f>
        <v/>
      </c>
      <c r="G9" s="1">
        <f t="shared" si="4"/>
        <v>0.02083333333</v>
      </c>
      <c r="I9" s="2" t="s">
        <v>14</v>
      </c>
      <c r="J9" s="1">
        <f>SUM(J2:J7)</f>
        <v>1</v>
      </c>
    </row>
    <row r="10" ht="14.25" customHeight="1">
      <c r="A10" s="2" t="s">
        <v>9</v>
      </c>
      <c r="B10" s="2" t="s">
        <v>15</v>
      </c>
      <c r="D10" s="2">
        <v>30.0</v>
      </c>
      <c r="F10" s="1" t="str">
        <f t="shared" ref="F10:G10" si="5">IF(C10/$C$44 = 0,"",C10/$C$44)</f>
        <v/>
      </c>
      <c r="G10" s="1">
        <f t="shared" si="5"/>
        <v>0.02083333333</v>
      </c>
    </row>
    <row r="11" ht="14.25" customHeight="1">
      <c r="A11" s="2" t="s">
        <v>9</v>
      </c>
      <c r="B11" s="2" t="s">
        <v>16</v>
      </c>
      <c r="D11" s="2">
        <v>30.0</v>
      </c>
      <c r="F11" s="1" t="str">
        <f t="shared" ref="F11:G11" si="6">IF(C11/$C$44 = 0,"",C11/$C$44)</f>
        <v/>
      </c>
      <c r="G11" s="1">
        <f t="shared" si="6"/>
        <v>0.02083333333</v>
      </c>
    </row>
    <row r="12" ht="14.25" customHeight="1">
      <c r="A12" s="2" t="s">
        <v>9</v>
      </c>
      <c r="B12" s="2" t="s">
        <v>17</v>
      </c>
      <c r="D12" s="2">
        <v>60.0</v>
      </c>
      <c r="F12" s="1" t="str">
        <f t="shared" ref="F12:G12" si="7">IF(C12/$C$44 = 0,"",C12/$C$44)</f>
        <v/>
      </c>
      <c r="G12" s="1">
        <f t="shared" si="7"/>
        <v>0.04166666667</v>
      </c>
    </row>
    <row r="13" ht="14.25" customHeight="1">
      <c r="A13" s="2" t="s">
        <v>9</v>
      </c>
      <c r="B13" s="2" t="s">
        <v>18</v>
      </c>
      <c r="D13" s="2">
        <v>0.0</v>
      </c>
      <c r="F13" s="1" t="str">
        <f t="shared" ref="F13:G13" si="8">IF(C13/$C$44 = 0,"",C13/$C$44)</f>
        <v/>
      </c>
      <c r="G13" s="1" t="str">
        <f t="shared" si="8"/>
        <v/>
      </c>
    </row>
    <row r="14" ht="14.25" customHeight="1">
      <c r="A14" s="2" t="s">
        <v>9</v>
      </c>
      <c r="B14" s="2" t="s">
        <v>19</v>
      </c>
      <c r="D14" s="2">
        <v>30.0</v>
      </c>
      <c r="F14" s="1" t="str">
        <f t="shared" ref="F14:G14" si="9">IF(C14/$C$44 = 0,"",C14/$C$44)</f>
        <v/>
      </c>
      <c r="G14" s="1">
        <f t="shared" si="9"/>
        <v>0.02083333333</v>
      </c>
    </row>
    <row r="15" ht="14.25" customHeight="1">
      <c r="A15" s="2" t="s">
        <v>9</v>
      </c>
      <c r="B15" s="2" t="s">
        <v>20</v>
      </c>
      <c r="D15" s="2">
        <v>480.0</v>
      </c>
      <c r="F15" s="1" t="str">
        <f t="shared" ref="F15:G15" si="10">IF(C15/$C$44 = 0,"",C15/$C$44)</f>
        <v/>
      </c>
      <c r="G15" s="1">
        <f t="shared" si="10"/>
        <v>0.3333333333</v>
      </c>
    </row>
    <row r="16" ht="14.25" customHeight="1">
      <c r="A16" s="2" t="s">
        <v>9</v>
      </c>
      <c r="B16" s="2" t="s">
        <v>21</v>
      </c>
      <c r="D16" s="2">
        <v>120.0</v>
      </c>
      <c r="F16" s="1" t="str">
        <f t="shared" ref="F16:G16" si="11">IF(C16/$C$44 = 0,"",C16/$C$44)</f>
        <v/>
      </c>
      <c r="G16" s="1">
        <f t="shared" si="11"/>
        <v>0.08333333333</v>
      </c>
    </row>
    <row r="17" ht="14.25" customHeight="1">
      <c r="F17" s="1" t="str">
        <f t="shared" ref="F17:G17" si="12">IF(C17/$C$44 = 0,"",C17/$C$44)</f>
        <v/>
      </c>
      <c r="G17" s="1" t="str">
        <f t="shared" si="12"/>
        <v/>
      </c>
    </row>
    <row r="18" ht="14.25" customHeight="1">
      <c r="A18" s="3" t="s">
        <v>3</v>
      </c>
      <c r="C18" s="2">
        <f>SUM(D19)</f>
        <v>480</v>
      </c>
      <c r="F18" s="1">
        <f t="shared" ref="F18:G18" si="13">IF(C18/$C$44 = 0,"",C18/$C$44)</f>
        <v>0.3333333333</v>
      </c>
      <c r="G18" s="1" t="str">
        <f t="shared" si="13"/>
        <v/>
      </c>
    </row>
    <row r="19" ht="14.25" customHeight="1">
      <c r="A19" s="2" t="s">
        <v>3</v>
      </c>
      <c r="B19" s="2" t="s">
        <v>3</v>
      </c>
      <c r="D19" s="2">
        <v>480.0</v>
      </c>
      <c r="F19" s="1" t="str">
        <f t="shared" ref="F19:G19" si="14">IF(C19/$C$44 = 0,"",C19/$C$44)</f>
        <v/>
      </c>
      <c r="G19" s="1">
        <f t="shared" si="14"/>
        <v>0.3333333333</v>
      </c>
    </row>
    <row r="20" ht="14.25" customHeight="1">
      <c r="F20" s="1" t="str">
        <f t="shared" ref="F20:G20" si="15">IF(C20/$C$44 = 0,"",C20/$C$44)</f>
        <v/>
      </c>
      <c r="G20" s="1" t="str">
        <f t="shared" si="15"/>
        <v/>
      </c>
    </row>
    <row r="21" ht="13.5" customHeight="1">
      <c r="A21" s="3" t="s">
        <v>4</v>
      </c>
      <c r="C21" s="2">
        <f>SUM(D22:D25)</f>
        <v>0</v>
      </c>
      <c r="F21" s="1" t="str">
        <f t="shared" ref="F21:G21" si="16">IF(C21/$C$44 = 0,"",C21/$C$44)</f>
        <v/>
      </c>
      <c r="G21" s="1" t="str">
        <f t="shared" si="16"/>
        <v/>
      </c>
    </row>
    <row r="22" ht="14.25" customHeight="1">
      <c r="A22" s="2" t="s">
        <v>4</v>
      </c>
      <c r="B22" s="2" t="s">
        <v>22</v>
      </c>
      <c r="D22" s="2">
        <v>0.0</v>
      </c>
      <c r="F22" s="1" t="str">
        <f t="shared" ref="F22:G22" si="17">IF(C22/$C$44 = 0,"",C22/$C$44)</f>
        <v/>
      </c>
      <c r="G22" s="1" t="str">
        <f t="shared" si="17"/>
        <v/>
      </c>
    </row>
    <row r="23" ht="14.25" customHeight="1">
      <c r="A23" s="2" t="s">
        <v>4</v>
      </c>
      <c r="B23" s="2" t="s">
        <v>23</v>
      </c>
      <c r="D23" s="2">
        <v>0.0</v>
      </c>
      <c r="F23" s="1" t="str">
        <f t="shared" ref="F23:G23" si="18">IF(C23/$C$44 = 0,"",C23/$C$44)</f>
        <v/>
      </c>
      <c r="G23" s="1" t="str">
        <f t="shared" si="18"/>
        <v/>
      </c>
    </row>
    <row r="24" ht="14.25" customHeight="1">
      <c r="A24" s="2" t="s">
        <v>4</v>
      </c>
      <c r="B24" s="2" t="s">
        <v>24</v>
      </c>
      <c r="D24" s="2">
        <v>0.0</v>
      </c>
      <c r="F24" s="1" t="str">
        <f t="shared" ref="F24:G24" si="19">IF(C24/$C$44 = 0,"",C24/$C$44)</f>
        <v/>
      </c>
      <c r="G24" s="1" t="str">
        <f t="shared" si="19"/>
        <v/>
      </c>
    </row>
    <row r="25" ht="14.25" customHeight="1">
      <c r="B25" s="2" t="s">
        <v>25</v>
      </c>
      <c r="D25" s="2">
        <v>0.0</v>
      </c>
      <c r="F25" s="1" t="str">
        <f t="shared" ref="F25:G25" si="20">IF(C25/$C$44 = 0,"",C25/$C$44)</f>
        <v/>
      </c>
      <c r="G25" s="1" t="str">
        <f t="shared" si="20"/>
        <v/>
      </c>
    </row>
    <row r="26" ht="14.25" customHeight="1">
      <c r="A26" s="3" t="s">
        <v>10</v>
      </c>
      <c r="C26" s="2">
        <f>SUM(D27:D29)</f>
        <v>60</v>
      </c>
      <c r="F26" s="1">
        <f t="shared" ref="F26:G26" si="21">IF(C26/$C$44 = 0,"",C26/$C$44)</f>
        <v>0.04166666667</v>
      </c>
      <c r="G26" s="1" t="str">
        <f t="shared" si="21"/>
        <v/>
      </c>
    </row>
    <row r="27" ht="14.25" customHeight="1">
      <c r="A27" s="2" t="s">
        <v>10</v>
      </c>
      <c r="B27" s="2" t="s">
        <v>26</v>
      </c>
      <c r="D27" s="2">
        <v>30.0</v>
      </c>
      <c r="F27" s="1" t="str">
        <f t="shared" ref="F27:G27" si="22">IF(C27/$C$44 = 0,"",C27/$C$44)</f>
        <v/>
      </c>
      <c r="G27" s="1">
        <f t="shared" si="22"/>
        <v>0.02083333333</v>
      </c>
    </row>
    <row r="28" ht="14.25" customHeight="1">
      <c r="A28" s="2" t="s">
        <v>10</v>
      </c>
      <c r="B28" s="2" t="s">
        <v>27</v>
      </c>
      <c r="D28" s="2">
        <v>30.0</v>
      </c>
      <c r="F28" s="1" t="str">
        <f t="shared" ref="F28:G28" si="23">IF(C28/$C$44 = 0,"",C28/$C$44)</f>
        <v/>
      </c>
      <c r="G28" s="1">
        <f t="shared" si="23"/>
        <v>0.02083333333</v>
      </c>
    </row>
    <row r="29" ht="14.25" customHeight="1">
      <c r="A29" s="2" t="s">
        <v>10</v>
      </c>
      <c r="B29" s="2" t="s">
        <v>28</v>
      </c>
      <c r="D29" s="2">
        <v>0.0</v>
      </c>
      <c r="F29" s="1" t="str">
        <f t="shared" ref="F29:G29" si="24">IF(C29/$C$44 = 0,"",C29/$C$44)</f>
        <v/>
      </c>
      <c r="G29" s="1" t="str">
        <f t="shared" si="24"/>
        <v/>
      </c>
    </row>
    <row r="30" ht="14.25" customHeight="1">
      <c r="F30" s="1"/>
      <c r="G30" s="1"/>
    </row>
    <row r="31" ht="14.25" customHeight="1">
      <c r="A31" s="3" t="s">
        <v>11</v>
      </c>
      <c r="C31" s="2">
        <f>SUM(D32:D35)</f>
        <v>60</v>
      </c>
      <c r="F31" s="1">
        <f t="shared" ref="F31:G31" si="25">IF(C31/$C$44 = 0,"",C31/$C$44)</f>
        <v>0.04166666667</v>
      </c>
      <c r="G31" s="1" t="str">
        <f t="shared" si="25"/>
        <v/>
      </c>
    </row>
    <row r="32" ht="14.25" customHeight="1">
      <c r="A32" s="2" t="s">
        <v>11</v>
      </c>
      <c r="B32" s="2" t="s">
        <v>29</v>
      </c>
      <c r="D32" s="2">
        <v>0.0</v>
      </c>
      <c r="F32" s="1" t="str">
        <f t="shared" ref="F32:G32" si="26">IF(C32/$C$44 = 0,"",C32/$C$44)</f>
        <v/>
      </c>
      <c r="G32" s="1" t="str">
        <f t="shared" si="26"/>
        <v/>
      </c>
    </row>
    <row r="33" ht="14.25" customHeight="1">
      <c r="A33" s="2" t="s">
        <v>11</v>
      </c>
      <c r="B33" s="2" t="s">
        <v>30</v>
      </c>
      <c r="D33" s="2">
        <v>30.0</v>
      </c>
      <c r="F33" s="1" t="str">
        <f t="shared" ref="F33:G33" si="27">IF(C33/$C$44 = 0,"",C33/$C$44)</f>
        <v/>
      </c>
      <c r="G33" s="1">
        <f t="shared" si="27"/>
        <v>0.02083333333</v>
      </c>
    </row>
    <row r="34" ht="14.25" customHeight="1">
      <c r="A34" s="2" t="s">
        <v>11</v>
      </c>
      <c r="B34" s="2" t="s">
        <v>31</v>
      </c>
      <c r="D34" s="2">
        <v>30.0</v>
      </c>
      <c r="F34" s="1" t="str">
        <f t="shared" ref="F34:G34" si="28">IF(C34/$C$44 = 0,"",C34/$C$44)</f>
        <v/>
      </c>
      <c r="G34" s="1">
        <f t="shared" si="28"/>
        <v>0.02083333333</v>
      </c>
    </row>
    <row r="35" ht="14.25" customHeight="1">
      <c r="A35" s="2" t="s">
        <v>11</v>
      </c>
      <c r="B35" s="2" t="s">
        <v>32</v>
      </c>
      <c r="D35" s="2">
        <v>0.0</v>
      </c>
      <c r="F35" s="1" t="str">
        <f t="shared" ref="F35:G35" si="29">IF(C35/$C$44 = 0,"",C35/$C$44)</f>
        <v/>
      </c>
      <c r="G35" s="1" t="str">
        <f t="shared" si="29"/>
        <v/>
      </c>
    </row>
    <row r="36" ht="14.25" customHeight="1">
      <c r="F36" s="1" t="str">
        <f t="shared" ref="F36:G36" si="30">IF(C36/$C$44 = 0,"",C36/$C$44)</f>
        <v/>
      </c>
      <c r="G36" s="1" t="str">
        <f t="shared" si="30"/>
        <v/>
      </c>
    </row>
    <row r="37" ht="14.25" customHeight="1">
      <c r="A37" s="3" t="s">
        <v>2</v>
      </c>
      <c r="C37" s="2">
        <f>SUM(D38:D41)</f>
        <v>0</v>
      </c>
      <c r="F37" s="1" t="str">
        <f t="shared" ref="F37:G37" si="31">IF(C37/$C$44 = 0,"",C37/$C$44)</f>
        <v/>
      </c>
      <c r="G37" s="1" t="str">
        <f t="shared" si="31"/>
        <v/>
      </c>
    </row>
    <row r="38" ht="14.25" customHeight="1">
      <c r="A38" s="2" t="s">
        <v>2</v>
      </c>
      <c r="B38" s="2" t="s">
        <v>33</v>
      </c>
      <c r="D38" s="2">
        <v>0.0</v>
      </c>
      <c r="F38" s="1" t="str">
        <f t="shared" ref="F38:G38" si="32">IF(C38/$C$44 = 0,"",C38/$C$44)</f>
        <v/>
      </c>
      <c r="G38" s="1" t="str">
        <f t="shared" si="32"/>
        <v/>
      </c>
    </row>
    <row r="39" ht="14.25" customHeight="1">
      <c r="A39" s="2" t="s">
        <v>2</v>
      </c>
      <c r="B39" s="2" t="s">
        <v>34</v>
      </c>
      <c r="D39" s="2">
        <v>0.0</v>
      </c>
      <c r="F39" s="1" t="str">
        <f t="shared" ref="F39:G39" si="33">IF(C39/$C$44 = 0,"",C39/$C$44)</f>
        <v/>
      </c>
      <c r="G39" s="1" t="str">
        <f t="shared" si="33"/>
        <v/>
      </c>
    </row>
    <row r="40" ht="14.25" customHeight="1">
      <c r="A40" s="2" t="s">
        <v>2</v>
      </c>
      <c r="B40" s="2" t="s">
        <v>4</v>
      </c>
      <c r="D40" s="2">
        <v>0.0</v>
      </c>
      <c r="F40" s="1" t="str">
        <f t="shared" ref="F40:G40" si="34">IF(C40/$C$44 = 0,"",C40/$C$44)</f>
        <v/>
      </c>
      <c r="G40" s="1" t="str">
        <f t="shared" si="34"/>
        <v/>
      </c>
    </row>
    <row r="41" ht="14.25" customHeight="1">
      <c r="A41" s="2" t="s">
        <v>2</v>
      </c>
      <c r="B41" s="2" t="s">
        <v>35</v>
      </c>
      <c r="D41" s="2">
        <v>0.0</v>
      </c>
      <c r="F41" s="1" t="str">
        <f t="shared" ref="F41:G41" si="35">IF(C41/$C$44 = 0,"",C41/$C$44)</f>
        <v/>
      </c>
      <c r="G41" s="1" t="str">
        <f t="shared" si="35"/>
        <v/>
      </c>
    </row>
    <row r="42" ht="14.25" customHeight="1">
      <c r="F42" s="1"/>
      <c r="G42" s="1"/>
    </row>
    <row r="43" ht="14.25" customHeight="1">
      <c r="F43" s="1"/>
      <c r="G43" s="1"/>
    </row>
    <row r="44" ht="14.25" customHeight="1">
      <c r="C44" s="2">
        <f>SUM(C7:C40)</f>
        <v>1440</v>
      </c>
      <c r="F44" s="1">
        <f t="shared" ref="F44:G44" si="36">SUM(F7:F43)</f>
        <v>1</v>
      </c>
      <c r="G44" s="1">
        <f t="shared" si="36"/>
        <v>1</v>
      </c>
    </row>
    <row r="45" ht="14.25" customHeight="1">
      <c r="C45" s="2">
        <f>C44/60</f>
        <v>24</v>
      </c>
      <c r="F45" s="1"/>
    </row>
    <row r="46" ht="14.25" customHeight="1">
      <c r="F46" s="1"/>
    </row>
    <row r="47" ht="14.25" customHeight="1">
      <c r="F47" s="1"/>
    </row>
    <row r="48" ht="14.25" customHeight="1">
      <c r="F48" s="1"/>
    </row>
    <row r="49" ht="14.25" customHeight="1">
      <c r="F49" s="1"/>
    </row>
    <row r="50" ht="14.25" customHeight="1">
      <c r="F50" s="1"/>
    </row>
    <row r="51" ht="14.25" customHeight="1">
      <c r="F51" s="1"/>
    </row>
    <row r="52" ht="14.25" customHeight="1">
      <c r="F52" s="1"/>
    </row>
    <row r="53" ht="14.25" customHeight="1">
      <c r="F53" s="1"/>
    </row>
    <row r="54" ht="14.25" customHeight="1">
      <c r="F54" s="1"/>
    </row>
    <row r="55" ht="14.25" customHeight="1">
      <c r="F55" s="1"/>
    </row>
    <row r="56" ht="14.25" customHeight="1">
      <c r="F56" s="1"/>
    </row>
    <row r="57" ht="14.25" customHeight="1">
      <c r="F57" s="1"/>
    </row>
    <row r="58" ht="14.25" customHeight="1">
      <c r="F58" s="1"/>
    </row>
    <row r="59" ht="14.25" customHeight="1">
      <c r="F59" s="1"/>
    </row>
    <row r="60" ht="14.25" customHeight="1">
      <c r="F60" s="1"/>
    </row>
    <row r="61" ht="14.25" customHeight="1">
      <c r="F61" s="1"/>
    </row>
    <row r="62" ht="14.25" customHeight="1">
      <c r="F62" s="1"/>
    </row>
    <row r="63" ht="14.25" customHeight="1">
      <c r="F63" s="1"/>
    </row>
    <row r="64" ht="14.25" customHeight="1">
      <c r="F64" s="1"/>
    </row>
    <row r="65" ht="14.25" customHeight="1">
      <c r="F65" s="1"/>
    </row>
    <row r="66" ht="14.25" customHeight="1">
      <c r="F66" s="1"/>
    </row>
    <row r="67" ht="14.25" customHeight="1">
      <c r="F67" s="1"/>
    </row>
    <row r="68" ht="14.25" customHeight="1">
      <c r="F68" s="1"/>
    </row>
    <row r="69" ht="14.25" customHeight="1">
      <c r="F69" s="1"/>
    </row>
    <row r="70" ht="14.25" customHeight="1">
      <c r="F70" s="1"/>
    </row>
    <row r="71" ht="14.25" customHeight="1">
      <c r="F71" s="1"/>
    </row>
    <row r="72" ht="14.25" customHeight="1">
      <c r="F72" s="1"/>
    </row>
    <row r="73" ht="14.25" customHeight="1">
      <c r="F73" s="1"/>
    </row>
    <row r="74" ht="14.25" customHeight="1">
      <c r="F74" s="1"/>
    </row>
    <row r="75" ht="14.25" customHeight="1">
      <c r="F75" s="1"/>
    </row>
    <row r="76" ht="14.25" customHeight="1">
      <c r="F76" s="1"/>
    </row>
    <row r="77" ht="14.25" customHeight="1">
      <c r="F77" s="1"/>
    </row>
    <row r="78" ht="14.25" customHeight="1">
      <c r="F78" s="1"/>
    </row>
    <row r="79" ht="14.25" customHeight="1">
      <c r="F79" s="1"/>
    </row>
    <row r="80" ht="14.25" customHeight="1">
      <c r="F80" s="1"/>
    </row>
    <row r="81" ht="14.25" customHeight="1">
      <c r="F81" s="1"/>
    </row>
    <row r="82" ht="14.25" customHeight="1">
      <c r="F82" s="1"/>
    </row>
    <row r="83" ht="14.25" customHeight="1">
      <c r="F83" s="1"/>
    </row>
    <row r="84" ht="14.25" customHeight="1">
      <c r="F84" s="1"/>
    </row>
    <row r="85" ht="14.25" customHeight="1">
      <c r="F85" s="1"/>
    </row>
    <row r="86" ht="14.25" customHeight="1">
      <c r="F86" s="1"/>
    </row>
    <row r="87" ht="14.25" customHeight="1">
      <c r="F87" s="1"/>
    </row>
    <row r="88" ht="14.25" customHeight="1">
      <c r="F88" s="1"/>
    </row>
    <row r="89" ht="14.25" customHeight="1">
      <c r="F89" s="1"/>
    </row>
    <row r="90" ht="14.25" customHeight="1">
      <c r="F90" s="1"/>
    </row>
    <row r="91" ht="14.25" customHeight="1">
      <c r="F91" s="1"/>
    </row>
    <row r="92" ht="14.25" customHeight="1">
      <c r="F92" s="1"/>
    </row>
    <row r="93" ht="14.25" customHeight="1">
      <c r="F93" s="1"/>
    </row>
    <row r="94" ht="14.25" customHeight="1">
      <c r="F94" s="1"/>
    </row>
    <row r="95" ht="14.25" customHeight="1">
      <c r="F95" s="1"/>
    </row>
    <row r="96" ht="14.25" customHeight="1">
      <c r="F96" s="1"/>
    </row>
    <row r="97" ht="14.25" customHeight="1">
      <c r="F97" s="1"/>
    </row>
    <row r="98" ht="14.25" customHeight="1">
      <c r="F98" s="1"/>
    </row>
    <row r="99" ht="14.25" customHeight="1">
      <c r="F99" s="1"/>
    </row>
    <row r="100" ht="14.25" customHeight="1">
      <c r="F100" s="1"/>
    </row>
    <row r="101" ht="14.25" customHeight="1">
      <c r="F101" s="1"/>
    </row>
    <row r="102" ht="14.25" customHeight="1">
      <c r="F102" s="1"/>
    </row>
    <row r="103" ht="14.25" customHeight="1">
      <c r="F103" s="1"/>
    </row>
    <row r="104" ht="14.25" customHeight="1">
      <c r="F104" s="1"/>
    </row>
    <row r="105" ht="14.25" customHeight="1">
      <c r="F105" s="1"/>
    </row>
    <row r="106" ht="14.25" customHeight="1">
      <c r="F106" s="1"/>
    </row>
    <row r="107" ht="14.25" customHeight="1">
      <c r="F107" s="1"/>
    </row>
    <row r="108" ht="14.25" customHeight="1">
      <c r="F108" s="1"/>
    </row>
    <row r="109" ht="14.25" customHeight="1">
      <c r="F109" s="1"/>
    </row>
    <row r="110" ht="14.25" customHeight="1">
      <c r="F110" s="1"/>
    </row>
    <row r="111" ht="14.25" customHeight="1">
      <c r="F111" s="1"/>
    </row>
    <row r="112" ht="14.25" customHeight="1">
      <c r="F112" s="1"/>
    </row>
    <row r="113" ht="14.25" customHeight="1">
      <c r="F113" s="1"/>
    </row>
    <row r="114" ht="14.25" customHeight="1">
      <c r="F114" s="1"/>
    </row>
    <row r="115" ht="14.25" customHeight="1">
      <c r="F115" s="1"/>
    </row>
    <row r="116" ht="14.25" customHeight="1">
      <c r="F116" s="1"/>
    </row>
    <row r="117" ht="14.25" customHeight="1">
      <c r="F117" s="1"/>
    </row>
    <row r="118" ht="14.25" customHeight="1">
      <c r="F118" s="1"/>
    </row>
    <row r="119" ht="14.25" customHeight="1">
      <c r="F119" s="1"/>
    </row>
    <row r="120" ht="14.25" customHeight="1">
      <c r="F120" s="1"/>
    </row>
    <row r="121" ht="14.25" customHeight="1">
      <c r="F121" s="1"/>
    </row>
    <row r="122" ht="14.25" customHeight="1">
      <c r="F122" s="1"/>
    </row>
    <row r="123" ht="14.25" customHeight="1">
      <c r="F123" s="1"/>
    </row>
    <row r="124" ht="14.25" customHeight="1">
      <c r="F124" s="1"/>
    </row>
    <row r="125" ht="14.25" customHeight="1">
      <c r="F125" s="1"/>
    </row>
    <row r="126" ht="14.25" customHeight="1">
      <c r="F126" s="1"/>
    </row>
    <row r="127" ht="14.25" customHeight="1">
      <c r="F127" s="1"/>
    </row>
    <row r="128" ht="14.25" customHeight="1">
      <c r="F128" s="1"/>
    </row>
    <row r="129" ht="14.25" customHeight="1">
      <c r="F129" s="1"/>
    </row>
    <row r="130" ht="14.25" customHeight="1">
      <c r="F130" s="1"/>
    </row>
    <row r="131" ht="14.25" customHeight="1">
      <c r="F131" s="1"/>
    </row>
    <row r="132" ht="14.25" customHeight="1">
      <c r="F132" s="1"/>
    </row>
    <row r="133" ht="14.25" customHeight="1">
      <c r="F133" s="1"/>
    </row>
    <row r="134" ht="14.25" customHeight="1">
      <c r="F134" s="1"/>
    </row>
    <row r="135" ht="14.25" customHeight="1">
      <c r="F135" s="1"/>
    </row>
    <row r="136" ht="14.25" customHeight="1">
      <c r="F136" s="1"/>
    </row>
    <row r="137" ht="14.25" customHeight="1">
      <c r="F137" s="1"/>
    </row>
    <row r="138" ht="14.25" customHeight="1">
      <c r="F138" s="1"/>
    </row>
    <row r="139" ht="14.25" customHeight="1">
      <c r="F139" s="1"/>
    </row>
    <row r="140" ht="14.25" customHeight="1">
      <c r="F140" s="1"/>
    </row>
    <row r="141" ht="14.25" customHeight="1">
      <c r="F141" s="1"/>
    </row>
    <row r="142" ht="14.25" customHeight="1">
      <c r="F142" s="1"/>
    </row>
    <row r="143" ht="14.25" customHeight="1">
      <c r="F143" s="1"/>
    </row>
    <row r="144" ht="14.25" customHeight="1">
      <c r="F144" s="1"/>
    </row>
    <row r="145" ht="14.25" customHeight="1">
      <c r="F145" s="1"/>
    </row>
    <row r="146" ht="14.25" customHeight="1">
      <c r="F146" s="1"/>
    </row>
    <row r="147" ht="14.25" customHeight="1">
      <c r="F147" s="1"/>
    </row>
    <row r="148" ht="14.25" customHeight="1">
      <c r="F148" s="1"/>
    </row>
    <row r="149" ht="14.25" customHeight="1">
      <c r="F149" s="1"/>
    </row>
    <row r="150" ht="14.25" customHeight="1">
      <c r="F150" s="1"/>
    </row>
    <row r="151" ht="14.25" customHeight="1">
      <c r="F151" s="1"/>
    </row>
    <row r="152" ht="14.25" customHeight="1">
      <c r="F152" s="1"/>
    </row>
    <row r="153" ht="14.25" customHeight="1">
      <c r="F153" s="1"/>
    </row>
    <row r="154" ht="14.25" customHeight="1">
      <c r="F154" s="1"/>
    </row>
    <row r="155" ht="14.25" customHeight="1">
      <c r="F155" s="1"/>
    </row>
    <row r="156" ht="14.25" customHeight="1">
      <c r="F156" s="1"/>
    </row>
    <row r="157" ht="14.25" customHeight="1">
      <c r="F157" s="1"/>
    </row>
    <row r="158" ht="14.25" customHeight="1">
      <c r="F158" s="1"/>
    </row>
    <row r="159" ht="14.25" customHeight="1">
      <c r="F159" s="1"/>
    </row>
    <row r="160" ht="14.25" customHeight="1">
      <c r="F160" s="1"/>
    </row>
    <row r="161" ht="14.25" customHeight="1">
      <c r="F161" s="1"/>
    </row>
    <row r="162" ht="14.25" customHeight="1">
      <c r="F162" s="1"/>
    </row>
    <row r="163" ht="14.25" customHeight="1">
      <c r="F163" s="1"/>
    </row>
    <row r="164" ht="14.25" customHeight="1">
      <c r="F164" s="1"/>
    </row>
    <row r="165" ht="14.25" customHeight="1">
      <c r="F165" s="1"/>
    </row>
    <row r="166" ht="14.25" customHeight="1">
      <c r="F166" s="1"/>
    </row>
    <row r="167" ht="14.25" customHeight="1">
      <c r="F167" s="1"/>
    </row>
    <row r="168" ht="14.25" customHeight="1">
      <c r="F168" s="1"/>
    </row>
    <row r="169" ht="14.25" customHeight="1">
      <c r="F169" s="1"/>
    </row>
    <row r="170" ht="14.25" customHeight="1">
      <c r="F170" s="1"/>
    </row>
    <row r="171" ht="14.25" customHeight="1">
      <c r="F171" s="1"/>
    </row>
    <row r="172" ht="14.25" customHeight="1">
      <c r="F172" s="1"/>
    </row>
    <row r="173" ht="14.25" customHeight="1">
      <c r="F173" s="1"/>
    </row>
    <row r="174" ht="14.25" customHeight="1">
      <c r="F174" s="1"/>
    </row>
    <row r="175" ht="14.25" customHeight="1">
      <c r="F175" s="1"/>
    </row>
    <row r="176" ht="14.25" customHeight="1">
      <c r="F176" s="1"/>
    </row>
    <row r="177" ht="14.25" customHeight="1">
      <c r="F177" s="1"/>
    </row>
    <row r="178" ht="14.25" customHeight="1">
      <c r="F178" s="1"/>
    </row>
    <row r="179" ht="14.25" customHeight="1">
      <c r="F179" s="1"/>
    </row>
    <row r="180" ht="14.25" customHeight="1">
      <c r="F180" s="1"/>
    </row>
    <row r="181" ht="14.25" customHeight="1">
      <c r="F181" s="1"/>
    </row>
    <row r="182" ht="14.25" customHeight="1">
      <c r="F182" s="1"/>
    </row>
    <row r="183" ht="14.25" customHeight="1">
      <c r="F183" s="1"/>
    </row>
    <row r="184" ht="14.25" customHeight="1">
      <c r="F184" s="1"/>
    </row>
    <row r="185" ht="14.25" customHeight="1">
      <c r="F185" s="1"/>
    </row>
    <row r="186" ht="14.25" customHeight="1">
      <c r="F186" s="1"/>
    </row>
    <row r="187" ht="14.25" customHeight="1">
      <c r="F187" s="1"/>
    </row>
    <row r="188" ht="14.25" customHeight="1">
      <c r="F188" s="1"/>
    </row>
    <row r="189" ht="14.25" customHeight="1">
      <c r="F189" s="1"/>
    </row>
    <row r="190" ht="14.25" customHeight="1">
      <c r="F190" s="1"/>
    </row>
    <row r="191" ht="14.25" customHeight="1">
      <c r="F191" s="1"/>
    </row>
    <row r="192" ht="14.25" customHeight="1">
      <c r="F192" s="1"/>
    </row>
    <row r="193" ht="14.25" customHeight="1">
      <c r="F193" s="1"/>
    </row>
    <row r="194" ht="14.25" customHeight="1">
      <c r="F194" s="1"/>
    </row>
    <row r="195" ht="14.25" customHeight="1">
      <c r="F195" s="1"/>
    </row>
    <row r="196" ht="14.25" customHeight="1">
      <c r="F196" s="1"/>
    </row>
    <row r="197" ht="14.25" customHeight="1">
      <c r="F197" s="1"/>
    </row>
    <row r="198" ht="14.25" customHeight="1">
      <c r="F198" s="1"/>
    </row>
    <row r="199" ht="14.25" customHeight="1">
      <c r="F199" s="1"/>
    </row>
    <row r="200" ht="14.25" customHeight="1">
      <c r="F200" s="1"/>
    </row>
    <row r="201" ht="14.25" customHeight="1">
      <c r="F201" s="1"/>
    </row>
    <row r="202" ht="14.25" customHeight="1">
      <c r="F202" s="1"/>
    </row>
    <row r="203" ht="14.25" customHeight="1">
      <c r="F203" s="1"/>
    </row>
    <row r="204" ht="14.25" customHeight="1">
      <c r="F204" s="1"/>
    </row>
    <row r="205" ht="14.25" customHeight="1">
      <c r="F205" s="1"/>
    </row>
    <row r="206" ht="14.25" customHeight="1">
      <c r="F206" s="1"/>
    </row>
    <row r="207" ht="14.25" customHeight="1">
      <c r="F207" s="1"/>
    </row>
    <row r="208" ht="14.25" customHeight="1">
      <c r="F208" s="1"/>
    </row>
    <row r="209" ht="14.25" customHeight="1">
      <c r="F209" s="1"/>
    </row>
    <row r="210" ht="14.25" customHeight="1">
      <c r="F210" s="1"/>
    </row>
    <row r="211" ht="14.25" customHeight="1">
      <c r="F211" s="1"/>
    </row>
    <row r="212" ht="14.25" customHeight="1">
      <c r="F212" s="1"/>
    </row>
    <row r="213" ht="14.25" customHeight="1">
      <c r="F213" s="1"/>
    </row>
    <row r="214" ht="14.25" customHeight="1">
      <c r="F214" s="1"/>
    </row>
    <row r="215" ht="14.25" customHeight="1">
      <c r="F215" s="1"/>
    </row>
    <row r="216" ht="14.25" customHeight="1">
      <c r="F216" s="1"/>
    </row>
    <row r="217" ht="14.25" customHeight="1">
      <c r="F217" s="1"/>
    </row>
    <row r="218" ht="14.25" customHeight="1">
      <c r="F218" s="1"/>
    </row>
    <row r="219" ht="14.25" customHeight="1">
      <c r="F219" s="1"/>
    </row>
    <row r="220" ht="14.25" customHeight="1">
      <c r="F220" s="1"/>
    </row>
    <row r="221" ht="14.25" customHeight="1">
      <c r="F221" s="1"/>
    </row>
    <row r="222" ht="14.25" customHeight="1">
      <c r="F222" s="1"/>
    </row>
    <row r="223" ht="14.25" customHeight="1">
      <c r="F223" s="1"/>
    </row>
    <row r="224" ht="14.25" customHeight="1">
      <c r="F224" s="1"/>
    </row>
    <row r="225" ht="14.25" customHeight="1">
      <c r="F225" s="1"/>
    </row>
    <row r="226" ht="14.25" customHeight="1">
      <c r="F226" s="1"/>
    </row>
    <row r="227" ht="14.25" customHeight="1">
      <c r="F227" s="1"/>
    </row>
    <row r="228" ht="14.25" customHeight="1">
      <c r="F228" s="1"/>
    </row>
    <row r="229" ht="14.25" customHeight="1">
      <c r="F229" s="1"/>
    </row>
    <row r="230" ht="14.25" customHeight="1">
      <c r="F230" s="1"/>
    </row>
    <row r="231" ht="14.25" customHeight="1">
      <c r="F231" s="1"/>
    </row>
    <row r="232" ht="14.25" customHeight="1">
      <c r="F232" s="1"/>
    </row>
    <row r="233" ht="14.25" customHeight="1">
      <c r="F233" s="1"/>
    </row>
    <row r="234" ht="14.25" customHeight="1">
      <c r="F234" s="1"/>
    </row>
    <row r="235" ht="14.25" customHeight="1">
      <c r="F235" s="1"/>
    </row>
    <row r="236" ht="14.25" customHeight="1">
      <c r="F236" s="1"/>
    </row>
    <row r="237" ht="14.25" customHeight="1">
      <c r="F237" s="1"/>
    </row>
    <row r="238" ht="14.25" customHeight="1">
      <c r="F238" s="1"/>
    </row>
    <row r="239" ht="14.25" customHeight="1">
      <c r="F239" s="1"/>
    </row>
    <row r="240" ht="14.25" customHeight="1">
      <c r="F240" s="1"/>
    </row>
    <row r="241" ht="14.25" customHeight="1">
      <c r="F241" s="1"/>
    </row>
    <row r="242" ht="14.25" customHeight="1">
      <c r="F242" s="1"/>
    </row>
    <row r="243" ht="14.25" customHeight="1">
      <c r="F243" s="1"/>
    </row>
    <row r="244" ht="14.25" customHeight="1">
      <c r="F244" s="1"/>
    </row>
    <row r="245" ht="14.25" customHeight="1">
      <c r="F245" s="1"/>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44.29"/>
    <col customWidth="1" min="3" max="3" width="1.43"/>
    <col customWidth="1" hidden="1" min="4" max="5" width="16.0"/>
    <col customWidth="1" min="6" max="6" width="2.29"/>
    <col customWidth="1" min="7" max="9" width="18.57"/>
    <col customWidth="1" min="10" max="10" width="20.14"/>
    <col customWidth="1" min="11" max="13" width="18.57"/>
    <col customWidth="1" min="14" max="14" width="8.71"/>
    <col customWidth="1" min="15" max="16" width="24.14"/>
    <col customWidth="1" min="17" max="17" width="13.14"/>
  </cols>
  <sheetData>
    <row r="1" ht="14.25" customHeight="1">
      <c r="A1" s="111" t="s">
        <v>130</v>
      </c>
    </row>
    <row r="2" ht="14.25" customHeight="1"/>
    <row r="3" ht="14.25" customHeight="1"/>
    <row r="4" ht="14.25" customHeight="1">
      <c r="B4" s="112" t="s">
        <v>131</v>
      </c>
    </row>
    <row r="5" ht="76.5" customHeight="1">
      <c r="B5" s="113" t="s">
        <v>132</v>
      </c>
    </row>
    <row r="6" ht="14.25" customHeight="1">
      <c r="D6" s="114"/>
      <c r="E6" s="114"/>
      <c r="O6" s="114"/>
    </row>
    <row r="7" ht="14.25" hidden="1" customHeight="1">
      <c r="B7" s="115" t="s">
        <v>133</v>
      </c>
      <c r="C7" s="116"/>
      <c r="D7" s="11"/>
      <c r="E7" s="114"/>
      <c r="O7" s="114"/>
    </row>
    <row r="8" ht="14.25" hidden="1" customHeight="1">
      <c r="B8" s="117"/>
      <c r="C8" s="117"/>
      <c r="D8" s="117"/>
      <c r="E8" s="114"/>
      <c r="O8" s="114"/>
    </row>
    <row r="9" ht="48.75" customHeight="1">
      <c r="D9" s="114"/>
      <c r="E9" s="114"/>
      <c r="O9" s="114"/>
    </row>
    <row r="10" ht="34.5" customHeight="1">
      <c r="D10" s="118" t="s">
        <v>134</v>
      </c>
      <c r="E10" s="114"/>
      <c r="G10" s="84" t="s">
        <v>135</v>
      </c>
      <c r="O10" s="119" t="s">
        <v>136</v>
      </c>
      <c r="P10" s="120"/>
      <c r="T10" s="84" t="s">
        <v>137</v>
      </c>
    </row>
    <row r="11" ht="42.0" customHeight="1">
      <c r="A11" s="121" t="s">
        <v>138</v>
      </c>
      <c r="B11" s="122" t="s">
        <v>94</v>
      </c>
      <c r="C11" s="123"/>
      <c r="D11" s="121" t="s">
        <v>139</v>
      </c>
      <c r="E11" s="124" t="s">
        <v>140</v>
      </c>
      <c r="G11" s="125" t="s">
        <v>141</v>
      </c>
      <c r="H11" s="126" t="s">
        <v>142</v>
      </c>
      <c r="I11" s="126" t="s">
        <v>143</v>
      </c>
      <c r="J11" s="126" t="s">
        <v>144</v>
      </c>
      <c r="K11" s="126" t="s">
        <v>145</v>
      </c>
      <c r="L11" s="126" t="s">
        <v>146</v>
      </c>
      <c r="M11" s="127" t="s">
        <v>132</v>
      </c>
      <c r="N11" s="84" t="s">
        <v>147</v>
      </c>
      <c r="O11" s="119" t="s">
        <v>148</v>
      </c>
      <c r="P11" s="128" t="s">
        <v>149</v>
      </c>
      <c r="Q11" s="84" t="s">
        <v>150</v>
      </c>
      <c r="T11" s="84" t="s">
        <v>151</v>
      </c>
    </row>
    <row r="12" ht="14.25" customHeight="1">
      <c r="B12" s="129"/>
      <c r="C12" s="4"/>
      <c r="D12" s="130"/>
      <c r="E12" s="131"/>
      <c r="O12" s="130"/>
      <c r="P12" s="132"/>
    </row>
    <row r="13" ht="30.75" customHeight="1">
      <c r="A13" s="33">
        <v>1.0</v>
      </c>
      <c r="B13" s="133" t="str">
        <f>'Time Awareness'!B12</f>
        <v>Teaching</v>
      </c>
      <c r="C13" s="4"/>
      <c r="D13" s="134">
        <f>SUMIFS('Time Awareness'!$C$12:$C$28,'Time Awareness'!$B$12:$B$28,'Weekly Tracking Jan 12th'!B13)</f>
        <v>0</v>
      </c>
      <c r="E13" s="135">
        <f>SUMIFS('Time Awareness'!$D$12:$D$28,'Time Awareness'!$B$12:$B$28,'Weekly Tracking Jan 12th'!B13)</f>
        <v>5</v>
      </c>
      <c r="F13" s="4"/>
      <c r="G13" s="136"/>
      <c r="H13" s="137">
        <v>3.0</v>
      </c>
      <c r="I13" s="137">
        <v>2.0</v>
      </c>
      <c r="J13" s="136"/>
      <c r="K13" s="137"/>
      <c r="L13" s="137"/>
      <c r="M13" s="136"/>
      <c r="O13" s="138">
        <f t="shared" ref="O13:O30" si="1">SUM(G13:M13)</f>
        <v>5</v>
      </c>
      <c r="P13" s="135">
        <f t="shared" ref="P13:P29" si="2">(E13+(D13*5))-SUM(G13:M13)</f>
        <v>0</v>
      </c>
      <c r="Q13" s="139">
        <f t="shared" ref="Q13:Q29" si="3">O13/(P13+O13)</f>
        <v>1</v>
      </c>
      <c r="T13" s="84" t="s">
        <v>153</v>
      </c>
    </row>
    <row r="14" ht="30.75" customHeight="1">
      <c r="A14" s="33">
        <v>2.0</v>
      </c>
      <c r="B14" s="133" t="str">
        <f>'Time Awareness'!B13</f>
        <v>Cook</v>
      </c>
      <c r="C14" s="4"/>
      <c r="D14" s="134">
        <f>SUMIFS('Time Awareness'!$C$12:$C$28,'Time Awareness'!$B$12:$B$28,'Weekly Tracking Jan 12th'!B14)</f>
        <v>2</v>
      </c>
      <c r="E14" s="135">
        <f>SUMIFS('Time Awareness'!$D$12:$D$28,'Time Awareness'!$B$12:$B$28,'Weekly Tracking Jan 12th'!B14)</f>
        <v>0</v>
      </c>
      <c r="F14" s="4"/>
      <c r="G14" s="136"/>
      <c r="H14" s="137">
        <v>2.0</v>
      </c>
      <c r="I14" s="137">
        <v>1.0</v>
      </c>
      <c r="J14" s="137">
        <v>1.0</v>
      </c>
      <c r="K14" s="137"/>
      <c r="L14" s="136"/>
      <c r="M14" s="137"/>
      <c r="O14" s="138">
        <f t="shared" si="1"/>
        <v>4</v>
      </c>
      <c r="P14" s="135">
        <f t="shared" si="2"/>
        <v>6</v>
      </c>
      <c r="Q14" s="139">
        <f t="shared" si="3"/>
        <v>0.4</v>
      </c>
    </row>
    <row r="15" ht="30.75" customHeight="1">
      <c r="A15" s="33">
        <v>3.0</v>
      </c>
      <c r="B15" s="133" t="str">
        <f>'Time Awareness'!B14</f>
        <v>Friends/Family</v>
      </c>
      <c r="C15" s="4"/>
      <c r="D15" s="134">
        <f>SUMIFS('Time Awareness'!$C$12:$C$28,'Time Awareness'!$B$12:$B$28,'Weekly Tracking Jan 12th'!B15)</f>
        <v>0</v>
      </c>
      <c r="E15" s="135">
        <f>SUMIFS('Time Awareness'!$D$12:$D$28,'Time Awareness'!$B$12:$B$28,'Weekly Tracking Jan 12th'!B15)</f>
        <v>8</v>
      </c>
      <c r="F15" s="4"/>
      <c r="G15" s="137">
        <v>8.0</v>
      </c>
      <c r="H15" s="137"/>
      <c r="I15" s="140"/>
      <c r="J15" s="137">
        <v>3.0</v>
      </c>
      <c r="K15" s="137">
        <v>4.0</v>
      </c>
      <c r="L15" s="137">
        <v>4.0</v>
      </c>
      <c r="M15" s="137"/>
      <c r="O15" s="138">
        <f t="shared" si="1"/>
        <v>19</v>
      </c>
      <c r="P15" s="135">
        <f t="shared" si="2"/>
        <v>-11</v>
      </c>
      <c r="Q15" s="139">
        <f t="shared" si="3"/>
        <v>2.375</v>
      </c>
    </row>
    <row r="16" ht="30.75" customHeight="1">
      <c r="A16" s="33">
        <v>4.0</v>
      </c>
      <c r="B16" s="133" t="str">
        <f>'Time Awareness'!B15</f>
        <v>Business Development</v>
      </c>
      <c r="C16" s="4"/>
      <c r="D16" s="134">
        <f>SUMIFS('Time Awareness'!$C$12:$C$28,'Time Awareness'!$B$12:$B$28,'Weekly Tracking Jan 12th'!B16)</f>
        <v>0</v>
      </c>
      <c r="E16" s="135">
        <f>SUMIFS('Time Awareness'!$D$12:$D$28,'Time Awareness'!$B$12:$B$28,'Weekly Tracking Jan 12th'!B16)</f>
        <v>6</v>
      </c>
      <c r="F16" s="4"/>
      <c r="G16" s="136"/>
      <c r="H16" s="137">
        <v>4.0</v>
      </c>
      <c r="I16" s="140">
        <v>4.0</v>
      </c>
      <c r="J16" s="137">
        <v>5.0</v>
      </c>
      <c r="K16" s="137">
        <v>3.0</v>
      </c>
      <c r="L16" s="137">
        <v>1.0</v>
      </c>
      <c r="M16" s="136"/>
      <c r="O16" s="138">
        <f t="shared" si="1"/>
        <v>17</v>
      </c>
      <c r="P16" s="135">
        <f t="shared" si="2"/>
        <v>-11</v>
      </c>
      <c r="Q16" s="139">
        <f t="shared" si="3"/>
        <v>2.833333333</v>
      </c>
    </row>
    <row r="17" ht="30.75" customHeight="1">
      <c r="A17" s="33">
        <v>5.0</v>
      </c>
      <c r="B17" s="133" t="str">
        <f>'Time Awareness'!B16</f>
        <v>Create Content</v>
      </c>
      <c r="C17" s="4"/>
      <c r="D17" s="134">
        <f>SUMIFS('Time Awareness'!$C$12:$C$28,'Time Awareness'!$B$12:$B$28,'Weekly Tracking Jan 12th'!B17)</f>
        <v>0</v>
      </c>
      <c r="E17" s="135">
        <f>SUMIFS('Time Awareness'!$D$12:$D$28,'Time Awareness'!$B$12:$B$28,'Weekly Tracking Jan 12th'!B17)</f>
        <v>6</v>
      </c>
      <c r="F17" s="4"/>
      <c r="G17" s="136"/>
      <c r="H17" s="136"/>
      <c r="I17" s="137">
        <v>4.0</v>
      </c>
      <c r="J17" s="137"/>
      <c r="K17" s="137">
        <v>2.0</v>
      </c>
      <c r="L17" s="136"/>
      <c r="M17" s="137">
        <v>2.0</v>
      </c>
      <c r="O17" s="138">
        <f t="shared" si="1"/>
        <v>8</v>
      </c>
      <c r="P17" s="135">
        <f t="shared" si="2"/>
        <v>-2</v>
      </c>
      <c r="Q17" s="139">
        <f t="shared" si="3"/>
        <v>1.333333333</v>
      </c>
    </row>
    <row r="18" ht="30.75" customHeight="1">
      <c r="A18" s="33">
        <v>6.0</v>
      </c>
      <c r="B18" s="133" t="str">
        <f>'Time Awareness'!B17</f>
        <v>Chores</v>
      </c>
      <c r="C18" s="4"/>
      <c r="D18" s="134">
        <f>SUMIFS('Time Awareness'!$C$12:$C$28,'Time Awareness'!$B$12:$B$28,'Weekly Tracking Jan 12th'!B18)</f>
        <v>0</v>
      </c>
      <c r="E18" s="135">
        <f>SUMIFS('Time Awareness'!$D$12:$D$28,'Time Awareness'!$B$12:$B$28,'Weekly Tracking Jan 12th'!B18)</f>
        <v>5</v>
      </c>
      <c r="F18" s="4"/>
      <c r="G18" s="136"/>
      <c r="H18" s="137"/>
      <c r="I18" s="136"/>
      <c r="J18" s="136"/>
      <c r="K18" s="137">
        <v>1.0</v>
      </c>
      <c r="L18" s="136"/>
      <c r="M18" s="136"/>
      <c r="O18" s="138">
        <f t="shared" si="1"/>
        <v>1</v>
      </c>
      <c r="P18" s="135">
        <f t="shared" si="2"/>
        <v>4</v>
      </c>
      <c r="Q18" s="139">
        <f t="shared" si="3"/>
        <v>0.2</v>
      </c>
    </row>
    <row r="19" ht="30.75" customHeight="1">
      <c r="A19" s="33">
        <v>7.0</v>
      </c>
      <c r="B19" s="133" t="str">
        <f>'Time Awareness'!B18</f>
        <v>Journal</v>
      </c>
      <c r="C19" s="4"/>
      <c r="D19" s="134">
        <f>SUMIFS('Time Awareness'!$C$12:$C$28,'Time Awareness'!$B$12:$B$28,'Weekly Tracking Jan 12th'!B19)</f>
        <v>1</v>
      </c>
      <c r="E19" s="135">
        <f>SUMIFS('Time Awareness'!$D$12:$D$28,'Time Awareness'!$B$12:$B$28,'Weekly Tracking Jan 12th'!B19)</f>
        <v>0</v>
      </c>
      <c r="F19" s="4"/>
      <c r="G19" s="136"/>
      <c r="H19" s="137">
        <v>1.0</v>
      </c>
      <c r="I19" s="137">
        <v>1.0</v>
      </c>
      <c r="J19" s="137">
        <v>1.0</v>
      </c>
      <c r="K19" s="137">
        <v>1.0</v>
      </c>
      <c r="L19" s="137">
        <v>1.0</v>
      </c>
      <c r="M19" s="136"/>
      <c r="O19" s="138">
        <f t="shared" si="1"/>
        <v>5</v>
      </c>
      <c r="P19" s="135">
        <f t="shared" si="2"/>
        <v>0</v>
      </c>
      <c r="Q19" s="139">
        <f t="shared" si="3"/>
        <v>1</v>
      </c>
    </row>
    <row r="20" ht="30.75" customHeight="1">
      <c r="A20" s="33">
        <v>8.0</v>
      </c>
      <c r="B20" s="133" t="str">
        <f>'Time Awareness'!B19</f>
        <v>Read/Audiobook</v>
      </c>
      <c r="C20" s="4"/>
      <c r="D20" s="134">
        <f>SUMIFS('Time Awareness'!$C$12:$C$28,'Time Awareness'!$B$12:$B$28,'Weekly Tracking Jan 12th'!B20)</f>
        <v>1</v>
      </c>
      <c r="E20" s="135">
        <f>SUMIFS('Time Awareness'!$D$12:$D$28,'Time Awareness'!$B$12:$B$28,'Weekly Tracking Jan 12th'!B20)</f>
        <v>0</v>
      </c>
      <c r="F20" s="4"/>
      <c r="G20" s="136"/>
      <c r="H20" s="137"/>
      <c r="I20" s="136"/>
      <c r="J20" s="137"/>
      <c r="K20" s="137"/>
      <c r="L20" s="136"/>
      <c r="M20" s="137">
        <v>2.0</v>
      </c>
      <c r="O20" s="138">
        <f t="shared" si="1"/>
        <v>2</v>
      </c>
      <c r="P20" s="135">
        <f t="shared" si="2"/>
        <v>3</v>
      </c>
      <c r="Q20" s="139">
        <f t="shared" si="3"/>
        <v>0.4</v>
      </c>
    </row>
    <row r="21" ht="30.75" customHeight="1">
      <c r="A21" s="33">
        <v>9.0</v>
      </c>
      <c r="B21" s="133" t="str">
        <f>'Time Awareness'!B20</f>
        <v>Rings/stretching/light exercises</v>
      </c>
      <c r="C21" s="4"/>
      <c r="D21" s="134">
        <f>SUMIFS('Time Awareness'!$C$12:$C$28,'Time Awareness'!$B$12:$B$28,'Weekly Tracking Jan 12th'!B21)</f>
        <v>0</v>
      </c>
      <c r="E21" s="135">
        <f>SUMIFS('Time Awareness'!$D$12:$D$28,'Time Awareness'!$B$12:$B$28,'Weekly Tracking Jan 12th'!B21)</f>
        <v>6</v>
      </c>
      <c r="F21" s="4"/>
      <c r="G21" s="136"/>
      <c r="H21" s="137"/>
      <c r="I21" s="137">
        <v>1.0</v>
      </c>
      <c r="J21" s="137">
        <v>1.0</v>
      </c>
      <c r="K21" s="136"/>
      <c r="L21" s="137">
        <v>1.0</v>
      </c>
      <c r="M21" s="136"/>
      <c r="O21" s="138">
        <f t="shared" si="1"/>
        <v>3</v>
      </c>
      <c r="P21" s="135">
        <f t="shared" si="2"/>
        <v>3</v>
      </c>
      <c r="Q21" s="139">
        <f t="shared" si="3"/>
        <v>0.5</v>
      </c>
    </row>
    <row r="22" ht="30.75" customHeight="1">
      <c r="A22" s="33">
        <v>10.0</v>
      </c>
      <c r="B22" s="133" t="str">
        <f>'Time Awareness'!B21</f>
        <v>Marketing</v>
      </c>
      <c r="C22" s="4"/>
      <c r="D22" s="134">
        <f>SUMIFS('Time Awareness'!$C$12:$C$28,'Time Awareness'!$B$12:$B$28,'Weekly Tracking Jan 12th'!B22)</f>
        <v>0</v>
      </c>
      <c r="E22" s="135">
        <f>SUMIFS('Time Awareness'!$D$12:$D$28,'Time Awareness'!$B$12:$B$28,'Weekly Tracking Jan 12th'!B22)</f>
        <v>3</v>
      </c>
      <c r="F22" s="4"/>
      <c r="G22" s="136"/>
      <c r="H22" s="136"/>
      <c r="I22" s="136"/>
      <c r="J22" s="137">
        <v>1.0</v>
      </c>
      <c r="K22" s="136"/>
      <c r="L22" s="137">
        <v>1.0</v>
      </c>
      <c r="M22" s="136"/>
      <c r="O22" s="138">
        <f t="shared" si="1"/>
        <v>2</v>
      </c>
      <c r="P22" s="135">
        <f t="shared" si="2"/>
        <v>1</v>
      </c>
      <c r="Q22" s="139">
        <f t="shared" si="3"/>
        <v>0.6666666667</v>
      </c>
    </row>
    <row r="23" ht="30.75" customHeight="1">
      <c r="A23" s="33">
        <v>11.0</v>
      </c>
      <c r="B23" s="133" t="str">
        <f>'Time Awareness'!B22</f>
        <v>Networking</v>
      </c>
      <c r="C23" s="4"/>
      <c r="D23" s="134">
        <f>SUMIFS('Time Awareness'!$C$12:$C$28,'Time Awareness'!$B$12:$B$28,'Weekly Tracking Jan 12th'!B23)</f>
        <v>0</v>
      </c>
      <c r="E23" s="135">
        <f>SUMIFS('Time Awareness'!$D$12:$D$28,'Time Awareness'!$B$12:$B$28,'Weekly Tracking Jan 12th'!B23)</f>
        <v>3</v>
      </c>
      <c r="F23" s="4"/>
      <c r="G23" s="136"/>
      <c r="H23" s="136"/>
      <c r="I23" s="136"/>
      <c r="J23" s="136"/>
      <c r="K23" s="136"/>
      <c r="L23" s="136"/>
      <c r="M23" s="136"/>
      <c r="O23" s="138">
        <f t="shared" si="1"/>
        <v>0</v>
      </c>
      <c r="P23" s="135">
        <f t="shared" si="2"/>
        <v>3</v>
      </c>
      <c r="Q23" s="139">
        <f t="shared" si="3"/>
        <v>0</v>
      </c>
    </row>
    <row r="24" ht="30.75" customHeight="1">
      <c r="A24" s="33">
        <v>12.0</v>
      </c>
      <c r="B24" s="133" t="str">
        <f>'Time Awareness'!B23</f>
        <v>Games</v>
      </c>
      <c r="C24" s="4"/>
      <c r="D24" s="134">
        <f>SUMIFS('Time Awareness'!$C$12:$C$28,'Time Awareness'!$B$12:$B$28,'Weekly Tracking Jan 12th'!B24)</f>
        <v>0</v>
      </c>
      <c r="E24" s="135">
        <f>SUMIFS('Time Awareness'!$D$12:$D$28,'Time Awareness'!$B$12:$B$28,'Weekly Tracking Jan 12th'!B24)</f>
        <v>4</v>
      </c>
      <c r="F24" s="4"/>
      <c r="G24" s="136"/>
      <c r="H24" s="137"/>
      <c r="I24" s="137"/>
      <c r="J24" s="137"/>
      <c r="K24" s="137"/>
      <c r="L24" s="136"/>
      <c r="M24" s="137"/>
      <c r="O24" s="138">
        <f t="shared" si="1"/>
        <v>0</v>
      </c>
      <c r="P24" s="135">
        <f t="shared" si="2"/>
        <v>4</v>
      </c>
      <c r="Q24" s="139">
        <f t="shared" si="3"/>
        <v>0</v>
      </c>
    </row>
    <row r="25" ht="30.75" customHeight="1">
      <c r="A25" s="33">
        <v>13.0</v>
      </c>
      <c r="B25" s="133" t="str">
        <f>'Time Awareness'!B24</f>
        <v>Intense Exercise</v>
      </c>
      <c r="C25" s="4"/>
      <c r="D25" s="134">
        <f>SUMIFS('Time Awareness'!$C$12:$C$28,'Time Awareness'!$B$12:$B$28,'Weekly Tracking Jan 12th'!B25)</f>
        <v>0</v>
      </c>
      <c r="E25" s="135">
        <f>SUMIFS('Time Awareness'!$D$12:$D$28,'Time Awareness'!$B$12:$B$28,'Weekly Tracking Jan 12th'!B25)</f>
        <v>2</v>
      </c>
      <c r="F25" s="4"/>
      <c r="G25" s="136"/>
      <c r="H25" s="136"/>
      <c r="I25" s="136"/>
      <c r="J25" s="136"/>
      <c r="K25" s="136"/>
      <c r="L25" s="136"/>
      <c r="M25" s="137"/>
      <c r="O25" s="138">
        <f t="shared" si="1"/>
        <v>0</v>
      </c>
      <c r="P25" s="135">
        <f t="shared" si="2"/>
        <v>2</v>
      </c>
      <c r="Q25" s="139">
        <f t="shared" si="3"/>
        <v>0</v>
      </c>
    </row>
    <row r="26" ht="30.75" customHeight="1">
      <c r="A26" s="33">
        <v>14.0</v>
      </c>
      <c r="B26" s="133" t="str">
        <f>'Time Awareness'!B25</f>
        <v>Romanian Practice</v>
      </c>
      <c r="C26" s="4"/>
      <c r="D26" s="134">
        <f>SUMIFS('Time Awareness'!$C$12:$C$28,'Time Awareness'!$B$12:$B$28,'Weekly Tracking Jan 12th'!B26)</f>
        <v>0</v>
      </c>
      <c r="E26" s="135">
        <f>SUMIFS('Time Awareness'!$D$12:$D$28,'Time Awareness'!$B$12:$B$28,'Weekly Tracking Jan 12th'!B26)</f>
        <v>1</v>
      </c>
      <c r="F26" s="4"/>
      <c r="G26" s="136"/>
      <c r="H26" s="136"/>
      <c r="I26" s="136"/>
      <c r="J26" s="136"/>
      <c r="K26" s="136"/>
      <c r="L26" s="136"/>
      <c r="M26" s="136"/>
      <c r="O26" s="138">
        <f t="shared" si="1"/>
        <v>0</v>
      </c>
      <c r="P26" s="135">
        <f t="shared" si="2"/>
        <v>1</v>
      </c>
      <c r="Q26" s="139">
        <f t="shared" si="3"/>
        <v>0</v>
      </c>
    </row>
    <row r="27" ht="30.75" customHeight="1">
      <c r="A27" s="33">
        <v>15.0</v>
      </c>
      <c r="B27" s="133" t="str">
        <f>'Time Awareness'!B26</f>
        <v>Other jobs</v>
      </c>
      <c r="C27" s="4"/>
      <c r="D27" s="134">
        <f>SUMIFS('Time Awareness'!$C$12:$C$28,'Time Awareness'!$B$12:$B$28,'Weekly Tracking Jan 12th'!B27)</f>
        <v>0</v>
      </c>
      <c r="E27" s="135">
        <f>SUMIFS('Time Awareness'!$D$12:$D$28,'Time Awareness'!$B$12:$B$28,'Weekly Tracking Jan 12th'!B27)</f>
        <v>3</v>
      </c>
      <c r="F27" s="4"/>
      <c r="G27" s="136"/>
      <c r="H27" s="137"/>
      <c r="I27" s="136"/>
      <c r="J27" s="137"/>
      <c r="K27" s="137"/>
      <c r="L27" s="136"/>
      <c r="M27" s="136"/>
      <c r="O27" s="138">
        <f t="shared" si="1"/>
        <v>0</v>
      </c>
      <c r="P27" s="135">
        <f t="shared" si="2"/>
        <v>3</v>
      </c>
      <c r="Q27" s="139">
        <f t="shared" si="3"/>
        <v>0</v>
      </c>
    </row>
    <row r="28" ht="30.75" customHeight="1">
      <c r="A28" s="33">
        <v>16.0</v>
      </c>
      <c r="B28" s="133" t="str">
        <f>'Time Awareness'!B27</f>
        <v>Upkeep (redundant, use chores)</v>
      </c>
      <c r="C28" s="4"/>
      <c r="D28" s="134">
        <f>SUMIFS('Time Awareness'!$C$12:$C$28,'Time Awareness'!$B$12:$B$28,'Weekly Tracking Jan 12th'!B28)</f>
        <v>0</v>
      </c>
      <c r="E28" s="135">
        <f>SUMIFS('Time Awareness'!$D$12:$D$28,'Time Awareness'!$B$12:$B$28,'Weekly Tracking Jan 12th'!B28)</f>
        <v>0</v>
      </c>
      <c r="F28" s="4"/>
      <c r="G28" s="137">
        <v>2.0</v>
      </c>
      <c r="H28" s="137">
        <v>1.0</v>
      </c>
      <c r="I28" s="137"/>
      <c r="J28" s="136"/>
      <c r="K28" s="136"/>
      <c r="L28" s="137">
        <v>3.0</v>
      </c>
      <c r="M28" s="137">
        <v>10.0</v>
      </c>
      <c r="O28" s="138">
        <f t="shared" si="1"/>
        <v>16</v>
      </c>
      <c r="P28" s="135">
        <f t="shared" si="2"/>
        <v>-16</v>
      </c>
      <c r="Q28" s="139" t="str">
        <f t="shared" si="3"/>
        <v>#DIV/0!</v>
      </c>
    </row>
    <row r="29" ht="30.75" customHeight="1">
      <c r="A29" s="33">
        <v>17.0</v>
      </c>
      <c r="B29" s="133" t="str">
        <f>'Time Awareness'!B28</f>
        <v>Learning</v>
      </c>
      <c r="C29" s="4"/>
      <c r="D29" s="134">
        <f>SUMIFS('Time Awareness'!$C$12:$C$28,'Time Awareness'!$B$12:$B$28,'Weekly Tracking Jan 12th'!B29)</f>
        <v>1</v>
      </c>
      <c r="E29" s="135">
        <f>SUMIFS('Time Awareness'!$D$12:$D$28,'Time Awareness'!$B$12:$B$28,'Weekly Tracking Jan 12th'!B29)</f>
        <v>0</v>
      </c>
      <c r="F29" s="4"/>
      <c r="G29" s="137">
        <v>1.0</v>
      </c>
      <c r="H29" s="136"/>
      <c r="I29" s="136"/>
      <c r="J29" s="136"/>
      <c r="K29" s="137"/>
      <c r="L29" s="137"/>
      <c r="M29" s="137">
        <v>2.0</v>
      </c>
      <c r="O29" s="138">
        <f t="shared" si="1"/>
        <v>3</v>
      </c>
      <c r="P29" s="135">
        <f t="shared" si="2"/>
        <v>2</v>
      </c>
      <c r="Q29" s="139">
        <f t="shared" si="3"/>
        <v>0.6</v>
      </c>
      <c r="R29" s="84" t="s">
        <v>152</v>
      </c>
    </row>
    <row r="30" ht="14.25" customHeight="1">
      <c r="G30" s="4">
        <f t="shared" ref="G30:M30" si="4">SUM(G13:G29)</f>
        <v>11</v>
      </c>
      <c r="H30" s="4">
        <f t="shared" si="4"/>
        <v>11</v>
      </c>
      <c r="I30" s="4">
        <f t="shared" si="4"/>
        <v>13</v>
      </c>
      <c r="J30" s="4">
        <f t="shared" si="4"/>
        <v>12</v>
      </c>
      <c r="K30" s="4">
        <f t="shared" si="4"/>
        <v>11</v>
      </c>
      <c r="L30" s="4">
        <f t="shared" si="4"/>
        <v>11</v>
      </c>
      <c r="M30" s="4">
        <f t="shared" si="4"/>
        <v>16</v>
      </c>
      <c r="O30" s="7">
        <f t="shared" si="1"/>
        <v>85</v>
      </c>
    </row>
    <row r="31" ht="14.25" customHeight="1">
      <c r="G31" s="4"/>
      <c r="H31" s="4"/>
      <c r="I31" s="4"/>
      <c r="J31" s="4"/>
      <c r="K31" s="4"/>
      <c r="L31" s="4"/>
      <c r="M31" s="4"/>
    </row>
    <row r="32" ht="14.25" customHeight="1">
      <c r="G32" s="4"/>
      <c r="H32" s="4"/>
      <c r="I32" s="4"/>
      <c r="J32" s="4"/>
      <c r="K32" s="4"/>
      <c r="L32" s="4"/>
      <c r="M32" s="4"/>
    </row>
    <row r="33" ht="14.25" customHeight="1">
      <c r="B33" s="84" t="s">
        <v>154</v>
      </c>
    </row>
    <row r="34" ht="14.25" customHeight="1">
      <c r="B34" s="84" t="s">
        <v>155</v>
      </c>
    </row>
    <row r="35" ht="14.25" customHeight="1"/>
    <row r="36" ht="14.25" customHeight="1">
      <c r="B36" s="84" t="s">
        <v>156</v>
      </c>
    </row>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7:D7"/>
    <mergeCell ref="O10:P10"/>
  </mergeCells>
  <conditionalFormatting sqref="G11">
    <cfRule type="expression" dxfId="0" priority="1">
      <formula>CELL("contents",B5)=G11</formula>
    </cfRule>
  </conditionalFormatting>
  <conditionalFormatting sqref="J11">
    <cfRule type="expression" dxfId="0" priority="2">
      <formula>CELL("contents",B5)=J11</formula>
    </cfRule>
  </conditionalFormatting>
  <conditionalFormatting sqref="H11">
    <cfRule type="expression" dxfId="0" priority="3">
      <formula>CELL("contents",B5)=H11</formula>
    </cfRule>
  </conditionalFormatting>
  <conditionalFormatting sqref="I11">
    <cfRule type="expression" dxfId="0" priority="4">
      <formula>CELL("contents",B5)=I11</formula>
    </cfRule>
  </conditionalFormatting>
  <conditionalFormatting sqref="K11">
    <cfRule type="expression" dxfId="0" priority="5">
      <formula>CELL("contents",B5)=K11</formula>
    </cfRule>
  </conditionalFormatting>
  <conditionalFormatting sqref="L11">
    <cfRule type="expression" dxfId="0" priority="6">
      <formula>CELL("contents",B5)=L11</formula>
    </cfRule>
  </conditionalFormatting>
  <conditionalFormatting sqref="M11">
    <cfRule type="expression" dxfId="0" priority="7">
      <formula>CELL("contents",B5)=M11</formula>
    </cfRule>
  </conditionalFormatting>
  <conditionalFormatting sqref="Q13:Q29">
    <cfRule type="colorScale" priority="8">
      <colorScale>
        <cfvo type="formula" val="0"/>
        <cfvo type="formula" val="0.99"/>
        <cfvo type="formula" val="1"/>
        <color rgb="FFFFFF00"/>
        <color theme="9"/>
        <color theme="4"/>
      </colorScale>
    </cfRule>
  </conditionalFormatting>
  <dataValidations>
    <dataValidation type="list" allowBlank="1" showErrorMessage="1" sqref="B5">
      <formula1>$G$11:$M$11</formula1>
    </dataValidation>
  </dataValidation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44.29"/>
    <col customWidth="1" min="3" max="3" width="1.43"/>
    <col customWidth="1" hidden="1" min="4" max="5" width="16.0"/>
    <col customWidth="1" min="6" max="6" width="2.29"/>
    <col customWidth="1" min="7" max="9" width="18.57"/>
    <col customWidth="1" min="10" max="10" width="20.14"/>
    <col customWidth="1" min="11" max="13" width="18.57"/>
    <col customWidth="1" min="14" max="14" width="8.71"/>
    <col customWidth="1" min="15" max="16" width="24.14"/>
    <col customWidth="1" min="17" max="17" width="13.14"/>
  </cols>
  <sheetData>
    <row r="1" ht="14.25" customHeight="1">
      <c r="A1" s="111" t="s">
        <v>130</v>
      </c>
    </row>
    <row r="2" ht="14.25" customHeight="1"/>
    <row r="3" ht="14.25" customHeight="1"/>
    <row r="4" ht="14.25" customHeight="1">
      <c r="B4" s="112" t="s">
        <v>131</v>
      </c>
    </row>
    <row r="5" ht="76.5" customHeight="1">
      <c r="B5" s="113" t="s">
        <v>132</v>
      </c>
    </row>
    <row r="6" ht="14.25" customHeight="1">
      <c r="D6" s="114"/>
      <c r="E6" s="114"/>
      <c r="O6" s="114"/>
    </row>
    <row r="7" ht="14.25" hidden="1" customHeight="1">
      <c r="B7" s="115" t="s">
        <v>133</v>
      </c>
      <c r="C7" s="116"/>
      <c r="D7" s="11"/>
      <c r="E7" s="114"/>
      <c r="O7" s="114"/>
    </row>
    <row r="8" ht="14.25" hidden="1" customHeight="1">
      <c r="B8" s="117"/>
      <c r="C8" s="117"/>
      <c r="D8" s="117"/>
      <c r="E8" s="114"/>
      <c r="O8" s="114"/>
    </row>
    <row r="9" ht="48.75" customHeight="1">
      <c r="D9" s="114"/>
      <c r="E9" s="114"/>
      <c r="O9" s="114"/>
    </row>
    <row r="10" ht="34.5" customHeight="1">
      <c r="D10" s="118" t="s">
        <v>134</v>
      </c>
      <c r="E10" s="114"/>
      <c r="G10" s="84" t="s">
        <v>135</v>
      </c>
      <c r="O10" s="119" t="s">
        <v>136</v>
      </c>
      <c r="P10" s="120"/>
      <c r="T10" s="84" t="s">
        <v>137</v>
      </c>
    </row>
    <row r="11" ht="42.0" customHeight="1">
      <c r="A11" s="121" t="s">
        <v>138</v>
      </c>
      <c r="B11" s="122" t="s">
        <v>94</v>
      </c>
      <c r="C11" s="123"/>
      <c r="D11" s="121" t="s">
        <v>139</v>
      </c>
      <c r="E11" s="124" t="s">
        <v>140</v>
      </c>
      <c r="G11" s="125" t="s">
        <v>141</v>
      </c>
      <c r="H11" s="126" t="s">
        <v>142</v>
      </c>
      <c r="I11" s="126" t="s">
        <v>143</v>
      </c>
      <c r="J11" s="126" t="s">
        <v>144</v>
      </c>
      <c r="K11" s="126" t="s">
        <v>145</v>
      </c>
      <c r="L11" s="126" t="s">
        <v>146</v>
      </c>
      <c r="M11" s="127" t="s">
        <v>132</v>
      </c>
      <c r="N11" s="84" t="s">
        <v>147</v>
      </c>
      <c r="O11" s="119" t="s">
        <v>148</v>
      </c>
      <c r="P11" s="128" t="s">
        <v>149</v>
      </c>
      <c r="Q11" s="84" t="s">
        <v>150</v>
      </c>
      <c r="T11" s="84" t="s">
        <v>151</v>
      </c>
    </row>
    <row r="12" ht="14.25" customHeight="1">
      <c r="B12" s="129"/>
      <c r="C12" s="4"/>
      <c r="D12" s="130"/>
      <c r="E12" s="131"/>
      <c r="O12" s="130"/>
      <c r="P12" s="132"/>
    </row>
    <row r="13" ht="30.75" customHeight="1">
      <c r="A13" s="33">
        <v>1.0</v>
      </c>
      <c r="B13" s="133" t="str">
        <f>'Time Awareness'!B12</f>
        <v>Teaching</v>
      </c>
      <c r="C13" s="4"/>
      <c r="D13" s="134">
        <f>SUMIFS('Time Awareness'!$C$12:$C$28,'Time Awareness'!$B$12:$B$28,'Weekly Tracking Jan 19th'!B13)</f>
        <v>0</v>
      </c>
      <c r="E13" s="135">
        <f>SUMIFS('Time Awareness'!$D$12:$D$28,'Time Awareness'!$B$12:$B$28,'Weekly Tracking Jan 19th'!B13)</f>
        <v>5</v>
      </c>
      <c r="F13" s="4"/>
      <c r="G13" s="136"/>
      <c r="H13" s="137"/>
      <c r="I13" s="137">
        <v>1.0</v>
      </c>
      <c r="J13" s="137">
        <v>1.0</v>
      </c>
      <c r="K13" s="137">
        <v>1.0</v>
      </c>
      <c r="L13" s="137">
        <v>2.0</v>
      </c>
      <c r="M13" s="136"/>
      <c r="O13" s="138">
        <f t="shared" ref="O13:O30" si="1">SUM(G13:M13)</f>
        <v>5</v>
      </c>
      <c r="P13" s="135">
        <f t="shared" ref="P13:P29" si="2">(E13+(D13*5))-SUM(G13:M13)</f>
        <v>0</v>
      </c>
      <c r="Q13" s="139">
        <f t="shared" ref="Q13:Q29" si="3">O13/(P13+O13)</f>
        <v>1</v>
      </c>
      <c r="T13" s="84" t="s">
        <v>153</v>
      </c>
    </row>
    <row r="14" ht="30.75" customHeight="1">
      <c r="A14" s="33">
        <v>2.0</v>
      </c>
      <c r="B14" s="133" t="str">
        <f>'Time Awareness'!B13</f>
        <v>Cook</v>
      </c>
      <c r="C14" s="4"/>
      <c r="D14" s="134">
        <f>SUMIFS('Time Awareness'!$C$12:$C$28,'Time Awareness'!$B$12:$B$28,'Weekly Tracking Jan 19th'!B14)</f>
        <v>2</v>
      </c>
      <c r="E14" s="135">
        <f>SUMIFS('Time Awareness'!$D$12:$D$28,'Time Awareness'!$B$12:$B$28,'Weekly Tracking Jan 19th'!B14)</f>
        <v>0</v>
      </c>
      <c r="F14" s="4"/>
      <c r="G14" s="136"/>
      <c r="H14" s="137"/>
      <c r="I14" s="137">
        <v>1.0</v>
      </c>
      <c r="J14" s="137">
        <v>2.0</v>
      </c>
      <c r="K14" s="137">
        <v>1.0</v>
      </c>
      <c r="L14" s="137">
        <v>2.0</v>
      </c>
      <c r="M14" s="137">
        <v>1.0</v>
      </c>
      <c r="O14" s="138">
        <f t="shared" si="1"/>
        <v>7</v>
      </c>
      <c r="P14" s="135">
        <f t="shared" si="2"/>
        <v>3</v>
      </c>
      <c r="Q14" s="139">
        <f t="shared" si="3"/>
        <v>0.7</v>
      </c>
    </row>
    <row r="15" ht="30.75" customHeight="1">
      <c r="A15" s="33">
        <v>3.0</v>
      </c>
      <c r="B15" s="133" t="str">
        <f>'Time Awareness'!B14</f>
        <v>Friends/Family</v>
      </c>
      <c r="C15" s="4"/>
      <c r="D15" s="134">
        <f>SUMIFS('Time Awareness'!$C$12:$C$28,'Time Awareness'!$B$12:$B$28,'Weekly Tracking Jan 19th'!B15)</f>
        <v>0</v>
      </c>
      <c r="E15" s="135">
        <f>SUMIFS('Time Awareness'!$D$12:$D$28,'Time Awareness'!$B$12:$B$28,'Weekly Tracking Jan 19th'!B15)</f>
        <v>8</v>
      </c>
      <c r="F15" s="4"/>
      <c r="G15" s="137"/>
      <c r="H15" s="137">
        <v>8.0</v>
      </c>
      <c r="I15" s="140"/>
      <c r="J15" s="137">
        <v>2.0</v>
      </c>
      <c r="K15" s="137">
        <v>4.0</v>
      </c>
      <c r="L15" s="137">
        <v>7.0</v>
      </c>
      <c r="M15" s="137"/>
      <c r="O15" s="138">
        <f t="shared" si="1"/>
        <v>21</v>
      </c>
      <c r="P15" s="135">
        <f t="shared" si="2"/>
        <v>-13</v>
      </c>
      <c r="Q15" s="139">
        <f t="shared" si="3"/>
        <v>2.625</v>
      </c>
    </row>
    <row r="16" ht="30.75" customHeight="1">
      <c r="A16" s="33">
        <v>4.0</v>
      </c>
      <c r="B16" s="133" t="str">
        <f>'Time Awareness'!B15</f>
        <v>Business Development</v>
      </c>
      <c r="C16" s="4"/>
      <c r="D16" s="134">
        <f>SUMIFS('Time Awareness'!$C$12:$C$28,'Time Awareness'!$B$12:$B$28,'Weekly Tracking Jan 19th'!B16)</f>
        <v>0</v>
      </c>
      <c r="E16" s="135">
        <f>SUMIFS('Time Awareness'!$D$12:$D$28,'Time Awareness'!$B$12:$B$28,'Weekly Tracking Jan 19th'!B16)</f>
        <v>6</v>
      </c>
      <c r="F16" s="4"/>
      <c r="G16" s="136"/>
      <c r="H16" s="137">
        <v>2.0</v>
      </c>
      <c r="I16" s="140">
        <v>3.0</v>
      </c>
      <c r="J16" s="137"/>
      <c r="K16" s="137"/>
      <c r="L16" s="137"/>
      <c r="M16" s="136"/>
      <c r="O16" s="138">
        <f t="shared" si="1"/>
        <v>5</v>
      </c>
      <c r="P16" s="135">
        <f t="shared" si="2"/>
        <v>1</v>
      </c>
      <c r="Q16" s="139">
        <f t="shared" si="3"/>
        <v>0.8333333333</v>
      </c>
    </row>
    <row r="17" ht="30.75" customHeight="1">
      <c r="A17" s="33">
        <v>5.0</v>
      </c>
      <c r="B17" s="133" t="str">
        <f>'Time Awareness'!B16</f>
        <v>Create Content</v>
      </c>
      <c r="C17" s="4"/>
      <c r="D17" s="134">
        <f>SUMIFS('Time Awareness'!$C$12:$C$28,'Time Awareness'!$B$12:$B$28,'Weekly Tracking Jan 19th'!B17)</f>
        <v>0</v>
      </c>
      <c r="E17" s="135">
        <f>SUMIFS('Time Awareness'!$D$12:$D$28,'Time Awareness'!$B$12:$B$28,'Weekly Tracking Jan 19th'!B17)</f>
        <v>6</v>
      </c>
      <c r="F17" s="4"/>
      <c r="G17" s="137">
        <v>6.0</v>
      </c>
      <c r="H17" s="136"/>
      <c r="I17" s="137"/>
      <c r="J17" s="137"/>
      <c r="K17" s="137"/>
      <c r="L17" s="136"/>
      <c r="M17" s="137"/>
      <c r="O17" s="138">
        <f t="shared" si="1"/>
        <v>6</v>
      </c>
      <c r="P17" s="135">
        <f t="shared" si="2"/>
        <v>0</v>
      </c>
      <c r="Q17" s="139">
        <f t="shared" si="3"/>
        <v>1</v>
      </c>
    </row>
    <row r="18" ht="30.75" customHeight="1">
      <c r="A18" s="33">
        <v>6.0</v>
      </c>
      <c r="B18" s="133" t="str">
        <f>'Time Awareness'!B17</f>
        <v>Chores</v>
      </c>
      <c r="C18" s="4"/>
      <c r="D18" s="134">
        <f>SUMIFS('Time Awareness'!$C$12:$C$28,'Time Awareness'!$B$12:$B$28,'Weekly Tracking Jan 19th'!B18)</f>
        <v>0</v>
      </c>
      <c r="E18" s="135">
        <f>SUMIFS('Time Awareness'!$D$12:$D$28,'Time Awareness'!$B$12:$B$28,'Weekly Tracking Jan 19th'!B18)</f>
        <v>5</v>
      </c>
      <c r="F18" s="4"/>
      <c r="G18" s="136"/>
      <c r="H18" s="137"/>
      <c r="I18" s="137">
        <v>1.0</v>
      </c>
      <c r="J18" s="137"/>
      <c r="K18" s="137"/>
      <c r="L18" s="136"/>
      <c r="M18" s="136"/>
      <c r="O18" s="138">
        <f t="shared" si="1"/>
        <v>1</v>
      </c>
      <c r="P18" s="135">
        <f t="shared" si="2"/>
        <v>4</v>
      </c>
      <c r="Q18" s="139">
        <f t="shared" si="3"/>
        <v>0.2</v>
      </c>
    </row>
    <row r="19" ht="30.75" customHeight="1">
      <c r="A19" s="33">
        <v>7.0</v>
      </c>
      <c r="B19" s="133" t="str">
        <f>'Time Awareness'!B18</f>
        <v>Journal</v>
      </c>
      <c r="C19" s="4"/>
      <c r="D19" s="134">
        <f>SUMIFS('Time Awareness'!$C$12:$C$28,'Time Awareness'!$B$12:$B$28,'Weekly Tracking Jan 19th'!B19)</f>
        <v>1</v>
      </c>
      <c r="E19" s="135">
        <f>SUMIFS('Time Awareness'!$D$12:$D$28,'Time Awareness'!$B$12:$B$28,'Weekly Tracking Jan 19th'!B19)</f>
        <v>0</v>
      </c>
      <c r="F19" s="4"/>
      <c r="G19" s="137">
        <v>1.0</v>
      </c>
      <c r="H19" s="137">
        <v>1.0</v>
      </c>
      <c r="I19" s="137">
        <v>1.0</v>
      </c>
      <c r="J19" s="137">
        <v>1.0</v>
      </c>
      <c r="K19" s="137">
        <v>1.0</v>
      </c>
      <c r="L19" s="137">
        <v>1.0</v>
      </c>
      <c r="M19" s="137">
        <v>1.0</v>
      </c>
      <c r="O19" s="138">
        <f t="shared" si="1"/>
        <v>7</v>
      </c>
      <c r="P19" s="135">
        <f t="shared" si="2"/>
        <v>-2</v>
      </c>
      <c r="Q19" s="139">
        <f t="shared" si="3"/>
        <v>1.4</v>
      </c>
    </row>
    <row r="20" ht="30.75" customHeight="1">
      <c r="A20" s="33">
        <v>8.0</v>
      </c>
      <c r="B20" s="133" t="str">
        <f>'Time Awareness'!B19</f>
        <v>Read/Audiobook</v>
      </c>
      <c r="C20" s="4"/>
      <c r="D20" s="134">
        <f>SUMIFS('Time Awareness'!$C$12:$C$28,'Time Awareness'!$B$12:$B$28,'Weekly Tracking Jan 19th'!B20)</f>
        <v>1</v>
      </c>
      <c r="E20" s="135">
        <f>SUMIFS('Time Awareness'!$D$12:$D$28,'Time Awareness'!$B$12:$B$28,'Weekly Tracking Jan 19th'!B20)</f>
        <v>0</v>
      </c>
      <c r="F20" s="4"/>
      <c r="G20" s="137">
        <v>1.0</v>
      </c>
      <c r="H20" s="137"/>
      <c r="I20" s="136"/>
      <c r="J20" s="137"/>
      <c r="K20" s="137"/>
      <c r="L20" s="136"/>
      <c r="M20" s="137"/>
      <c r="O20" s="138">
        <f t="shared" si="1"/>
        <v>1</v>
      </c>
      <c r="P20" s="135">
        <f t="shared" si="2"/>
        <v>4</v>
      </c>
      <c r="Q20" s="139">
        <f t="shared" si="3"/>
        <v>0.2</v>
      </c>
    </row>
    <row r="21" ht="30.75" customHeight="1">
      <c r="A21" s="33">
        <v>9.0</v>
      </c>
      <c r="B21" s="133" t="str">
        <f>'Time Awareness'!B20</f>
        <v>Rings/stretching/light exercises</v>
      </c>
      <c r="C21" s="4"/>
      <c r="D21" s="134">
        <f>SUMIFS('Time Awareness'!$C$12:$C$28,'Time Awareness'!$B$12:$B$28,'Weekly Tracking Jan 19th'!B21)</f>
        <v>0</v>
      </c>
      <c r="E21" s="135">
        <f>SUMIFS('Time Awareness'!$D$12:$D$28,'Time Awareness'!$B$12:$B$28,'Weekly Tracking Jan 19th'!B21)</f>
        <v>6</v>
      </c>
      <c r="F21" s="4"/>
      <c r="G21" s="136"/>
      <c r="H21" s="137"/>
      <c r="I21" s="137">
        <v>1.0</v>
      </c>
      <c r="J21" s="137"/>
      <c r="K21" s="136"/>
      <c r="L21" s="137">
        <v>1.0</v>
      </c>
      <c r="M21" s="137">
        <v>2.0</v>
      </c>
      <c r="O21" s="138">
        <f t="shared" si="1"/>
        <v>4</v>
      </c>
      <c r="P21" s="135">
        <f t="shared" si="2"/>
        <v>2</v>
      </c>
      <c r="Q21" s="139">
        <f t="shared" si="3"/>
        <v>0.6666666667</v>
      </c>
    </row>
    <row r="22" ht="30.75" customHeight="1">
      <c r="A22" s="33">
        <v>10.0</v>
      </c>
      <c r="B22" s="133" t="str">
        <f>'Time Awareness'!B21</f>
        <v>Marketing</v>
      </c>
      <c r="C22" s="4"/>
      <c r="D22" s="134">
        <f>SUMIFS('Time Awareness'!$C$12:$C$28,'Time Awareness'!$B$12:$B$28,'Weekly Tracking Jan 19th'!B22)</f>
        <v>0</v>
      </c>
      <c r="E22" s="135">
        <f>SUMIFS('Time Awareness'!$D$12:$D$28,'Time Awareness'!$B$12:$B$28,'Weekly Tracking Jan 19th'!B22)</f>
        <v>3</v>
      </c>
      <c r="F22" s="4"/>
      <c r="G22" s="137">
        <v>1.0</v>
      </c>
      <c r="H22" s="136"/>
      <c r="I22" s="136"/>
      <c r="J22" s="137"/>
      <c r="K22" s="136"/>
      <c r="L22" s="137"/>
      <c r="M22" s="136"/>
      <c r="O22" s="138">
        <f t="shared" si="1"/>
        <v>1</v>
      </c>
      <c r="P22" s="135">
        <f t="shared" si="2"/>
        <v>2</v>
      </c>
      <c r="Q22" s="139">
        <f t="shared" si="3"/>
        <v>0.3333333333</v>
      </c>
    </row>
    <row r="23" ht="30.75" customHeight="1">
      <c r="A23" s="33">
        <v>11.0</v>
      </c>
      <c r="B23" s="133" t="str">
        <f>'Time Awareness'!B22</f>
        <v>Networking</v>
      </c>
      <c r="C23" s="4"/>
      <c r="D23" s="134">
        <f>SUMIFS('Time Awareness'!$C$12:$C$28,'Time Awareness'!$B$12:$B$28,'Weekly Tracking Jan 19th'!B23)</f>
        <v>0</v>
      </c>
      <c r="E23" s="135">
        <f>SUMIFS('Time Awareness'!$D$12:$D$28,'Time Awareness'!$B$12:$B$28,'Weekly Tracking Jan 19th'!B23)</f>
        <v>3</v>
      </c>
      <c r="F23" s="4"/>
      <c r="G23" s="136"/>
      <c r="H23" s="136"/>
      <c r="I23" s="136"/>
      <c r="J23" s="137">
        <v>1.0</v>
      </c>
      <c r="K23" s="137">
        <v>2.0</v>
      </c>
      <c r="L23" s="136"/>
      <c r="M23" s="136"/>
      <c r="O23" s="138">
        <f t="shared" si="1"/>
        <v>3</v>
      </c>
      <c r="P23" s="135">
        <f t="shared" si="2"/>
        <v>0</v>
      </c>
      <c r="Q23" s="139">
        <f t="shared" si="3"/>
        <v>1</v>
      </c>
    </row>
    <row r="24" ht="30.75" customHeight="1">
      <c r="A24" s="33">
        <v>12.0</v>
      </c>
      <c r="B24" s="133" t="str">
        <f>'Time Awareness'!B23</f>
        <v>Games</v>
      </c>
      <c r="C24" s="4"/>
      <c r="D24" s="134">
        <f>SUMIFS('Time Awareness'!$C$12:$C$28,'Time Awareness'!$B$12:$B$28,'Weekly Tracking Jan 19th'!B24)</f>
        <v>0</v>
      </c>
      <c r="E24" s="135">
        <f>SUMIFS('Time Awareness'!$D$12:$D$28,'Time Awareness'!$B$12:$B$28,'Weekly Tracking Jan 19th'!B24)</f>
        <v>4</v>
      </c>
      <c r="F24" s="4"/>
      <c r="G24" s="136"/>
      <c r="H24" s="137"/>
      <c r="I24" s="137"/>
      <c r="J24" s="137"/>
      <c r="K24" s="137">
        <v>3.0</v>
      </c>
      <c r="L24" s="136"/>
      <c r="M24" s="137"/>
      <c r="O24" s="138">
        <f t="shared" si="1"/>
        <v>3</v>
      </c>
      <c r="P24" s="135">
        <f t="shared" si="2"/>
        <v>1</v>
      </c>
      <c r="Q24" s="139">
        <f t="shared" si="3"/>
        <v>0.75</v>
      </c>
    </row>
    <row r="25" ht="30.75" customHeight="1">
      <c r="A25" s="33">
        <v>13.0</v>
      </c>
      <c r="B25" s="133" t="str">
        <f>'Time Awareness'!B24</f>
        <v>Intense Exercise</v>
      </c>
      <c r="C25" s="4"/>
      <c r="D25" s="134">
        <f>SUMIFS('Time Awareness'!$C$12:$C$28,'Time Awareness'!$B$12:$B$28,'Weekly Tracking Jan 19th'!B25)</f>
        <v>0</v>
      </c>
      <c r="E25" s="135">
        <f>SUMIFS('Time Awareness'!$D$12:$D$28,'Time Awareness'!$B$12:$B$28,'Weekly Tracking Jan 19th'!B25)</f>
        <v>2</v>
      </c>
      <c r="F25" s="4"/>
      <c r="G25" s="136"/>
      <c r="H25" s="136"/>
      <c r="I25" s="136"/>
      <c r="J25" s="136"/>
      <c r="K25" s="136"/>
      <c r="L25" s="136"/>
      <c r="M25" s="137"/>
      <c r="O25" s="138">
        <f t="shared" si="1"/>
        <v>0</v>
      </c>
      <c r="P25" s="135">
        <f t="shared" si="2"/>
        <v>2</v>
      </c>
      <c r="Q25" s="139">
        <f t="shared" si="3"/>
        <v>0</v>
      </c>
    </row>
    <row r="26" ht="30.75" customHeight="1">
      <c r="A26" s="33">
        <v>14.0</v>
      </c>
      <c r="B26" s="133" t="str">
        <f>'Time Awareness'!B25</f>
        <v>Romanian Practice</v>
      </c>
      <c r="C26" s="4"/>
      <c r="D26" s="134">
        <f>SUMIFS('Time Awareness'!$C$12:$C$28,'Time Awareness'!$B$12:$B$28,'Weekly Tracking Jan 19th'!B26)</f>
        <v>0</v>
      </c>
      <c r="E26" s="135">
        <f>SUMIFS('Time Awareness'!$D$12:$D$28,'Time Awareness'!$B$12:$B$28,'Weekly Tracking Jan 19th'!B26)</f>
        <v>1</v>
      </c>
      <c r="F26" s="4"/>
      <c r="G26" s="136"/>
      <c r="H26" s="136"/>
      <c r="I26" s="136"/>
      <c r="J26" s="136"/>
      <c r="K26" s="136"/>
      <c r="L26" s="136"/>
      <c r="M26" s="136"/>
      <c r="O26" s="138">
        <f t="shared" si="1"/>
        <v>0</v>
      </c>
      <c r="P26" s="135">
        <f t="shared" si="2"/>
        <v>1</v>
      </c>
      <c r="Q26" s="139">
        <f t="shared" si="3"/>
        <v>0</v>
      </c>
    </row>
    <row r="27" ht="30.75" customHeight="1">
      <c r="A27" s="33">
        <v>15.0</v>
      </c>
      <c r="B27" s="133" t="str">
        <f>'Time Awareness'!B26</f>
        <v>Other jobs</v>
      </c>
      <c r="C27" s="4"/>
      <c r="D27" s="134">
        <f>SUMIFS('Time Awareness'!$C$12:$C$28,'Time Awareness'!$B$12:$B$28,'Weekly Tracking Jan 19th'!B27)</f>
        <v>0</v>
      </c>
      <c r="E27" s="135">
        <f>SUMIFS('Time Awareness'!$D$12:$D$28,'Time Awareness'!$B$12:$B$28,'Weekly Tracking Jan 19th'!B27)</f>
        <v>3</v>
      </c>
      <c r="F27" s="4"/>
      <c r="G27" s="136"/>
      <c r="H27" s="137"/>
      <c r="I27" s="136"/>
      <c r="J27" s="137"/>
      <c r="K27" s="137"/>
      <c r="L27" s="136"/>
      <c r="M27" s="136"/>
      <c r="O27" s="138">
        <f t="shared" si="1"/>
        <v>0</v>
      </c>
      <c r="P27" s="135">
        <f t="shared" si="2"/>
        <v>3</v>
      </c>
      <c r="Q27" s="139">
        <f t="shared" si="3"/>
        <v>0</v>
      </c>
    </row>
    <row r="28" ht="30.75" customHeight="1">
      <c r="A28" s="33">
        <v>16.0</v>
      </c>
      <c r="B28" s="133" t="str">
        <f>'Time Awareness'!B27</f>
        <v>Upkeep (redundant, use chores)</v>
      </c>
      <c r="C28" s="4"/>
      <c r="D28" s="134">
        <f>SUMIFS('Time Awareness'!$C$12:$C$28,'Time Awareness'!$B$12:$B$28,'Weekly Tracking Jan 19th'!B28)</f>
        <v>0</v>
      </c>
      <c r="E28" s="135">
        <f>SUMIFS('Time Awareness'!$D$12:$D$28,'Time Awareness'!$B$12:$B$28,'Weekly Tracking Jan 19th'!B28)</f>
        <v>0</v>
      </c>
      <c r="F28" s="4"/>
      <c r="G28" s="137">
        <v>3.0</v>
      </c>
      <c r="H28" s="137">
        <v>1.0</v>
      </c>
      <c r="I28" s="137">
        <v>2.0</v>
      </c>
      <c r="J28" s="137">
        <v>3.0</v>
      </c>
      <c r="K28" s="137">
        <v>4.0</v>
      </c>
      <c r="L28" s="137">
        <v>1.0</v>
      </c>
      <c r="M28" s="137"/>
      <c r="O28" s="138">
        <f t="shared" si="1"/>
        <v>14</v>
      </c>
      <c r="P28" s="135">
        <f t="shared" si="2"/>
        <v>-14</v>
      </c>
      <c r="Q28" s="139" t="str">
        <f t="shared" si="3"/>
        <v>#DIV/0!</v>
      </c>
    </row>
    <row r="29" ht="30.75" customHeight="1">
      <c r="A29" s="33">
        <v>17.0</v>
      </c>
      <c r="B29" s="133" t="str">
        <f>'Time Awareness'!B28</f>
        <v>Learning</v>
      </c>
      <c r="C29" s="4"/>
      <c r="D29" s="134">
        <f>SUMIFS('Time Awareness'!$C$12:$C$28,'Time Awareness'!$B$12:$B$28,'Weekly Tracking Jan 19th'!B29)</f>
        <v>1</v>
      </c>
      <c r="E29" s="135">
        <f>SUMIFS('Time Awareness'!$D$12:$D$28,'Time Awareness'!$B$12:$B$28,'Weekly Tracking Jan 19th'!B29)</f>
        <v>0</v>
      </c>
      <c r="F29" s="4"/>
      <c r="G29" s="137"/>
      <c r="H29" s="136"/>
      <c r="I29" s="136"/>
      <c r="J29" s="137">
        <v>2.0</v>
      </c>
      <c r="K29" s="137"/>
      <c r="L29" s="137"/>
      <c r="M29" s="137">
        <v>1.0</v>
      </c>
      <c r="O29" s="138">
        <f t="shared" si="1"/>
        <v>3</v>
      </c>
      <c r="P29" s="135">
        <f t="shared" si="2"/>
        <v>2</v>
      </c>
      <c r="Q29" s="139">
        <f t="shared" si="3"/>
        <v>0.6</v>
      </c>
      <c r="R29" s="84" t="s">
        <v>152</v>
      </c>
    </row>
    <row r="30" ht="14.25" customHeight="1">
      <c r="G30" s="4">
        <f t="shared" ref="G30:M30" si="4">SUM(G13:G29)</f>
        <v>12</v>
      </c>
      <c r="H30" s="4">
        <f t="shared" si="4"/>
        <v>12</v>
      </c>
      <c r="I30" s="4">
        <f t="shared" si="4"/>
        <v>10</v>
      </c>
      <c r="J30" s="4">
        <f t="shared" si="4"/>
        <v>12</v>
      </c>
      <c r="K30" s="4">
        <f t="shared" si="4"/>
        <v>16</v>
      </c>
      <c r="L30" s="4">
        <f t="shared" si="4"/>
        <v>14</v>
      </c>
      <c r="M30" s="4">
        <f t="shared" si="4"/>
        <v>5</v>
      </c>
      <c r="O30" s="7">
        <f t="shared" si="1"/>
        <v>81</v>
      </c>
    </row>
    <row r="31" ht="14.25" customHeight="1">
      <c r="G31" s="4"/>
      <c r="H31" s="4"/>
      <c r="I31" s="4"/>
      <c r="J31" s="4"/>
      <c r="K31" s="4"/>
      <c r="L31" s="4"/>
      <c r="M31" s="4"/>
    </row>
    <row r="32" ht="14.25" customHeight="1">
      <c r="G32" s="4"/>
      <c r="H32" s="4"/>
      <c r="I32" s="4"/>
      <c r="J32" s="4"/>
      <c r="K32" s="4"/>
      <c r="L32" s="4"/>
      <c r="M32" s="4"/>
    </row>
    <row r="33" ht="14.25" customHeight="1">
      <c r="B33" s="84" t="s">
        <v>154</v>
      </c>
    </row>
    <row r="34" ht="14.25" customHeight="1">
      <c r="B34" s="84" t="s">
        <v>155</v>
      </c>
    </row>
    <row r="35" ht="14.25" customHeight="1"/>
    <row r="36" ht="14.25" customHeight="1">
      <c r="B36" s="84" t="s">
        <v>156</v>
      </c>
    </row>
    <row r="37" ht="14.25" customHeight="1"/>
    <row r="38" ht="14.25" customHeight="1"/>
    <row r="39" ht="14.25" customHeight="1">
      <c r="B39" s="84" t="s">
        <v>157</v>
      </c>
    </row>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7:D7"/>
    <mergeCell ref="O10:P10"/>
  </mergeCells>
  <conditionalFormatting sqref="G11">
    <cfRule type="expression" dxfId="0" priority="1">
      <formula>CELL("contents",B5)=G11</formula>
    </cfRule>
  </conditionalFormatting>
  <conditionalFormatting sqref="J11">
    <cfRule type="expression" dxfId="0" priority="2">
      <formula>CELL("contents",B5)=J11</formula>
    </cfRule>
  </conditionalFormatting>
  <conditionalFormatting sqref="H11">
    <cfRule type="expression" dxfId="0" priority="3">
      <formula>CELL("contents",B5)=H11</formula>
    </cfRule>
  </conditionalFormatting>
  <conditionalFormatting sqref="I11">
    <cfRule type="expression" dxfId="0" priority="4">
      <formula>CELL("contents",B5)=I11</formula>
    </cfRule>
  </conditionalFormatting>
  <conditionalFormatting sqref="K11">
    <cfRule type="expression" dxfId="0" priority="5">
      <formula>CELL("contents",B5)=K11</formula>
    </cfRule>
  </conditionalFormatting>
  <conditionalFormatting sqref="L11">
    <cfRule type="expression" dxfId="0" priority="6">
      <formula>CELL("contents",B5)=L11</formula>
    </cfRule>
  </conditionalFormatting>
  <conditionalFormatting sqref="M11">
    <cfRule type="expression" dxfId="0" priority="7">
      <formula>CELL("contents",B5)=M11</formula>
    </cfRule>
  </conditionalFormatting>
  <conditionalFormatting sqref="Q13:Q29">
    <cfRule type="colorScale" priority="8">
      <colorScale>
        <cfvo type="formula" val="0"/>
        <cfvo type="formula" val="0.99"/>
        <cfvo type="formula" val="1"/>
        <color rgb="FFFFFF00"/>
        <color theme="9"/>
        <color theme="4"/>
      </colorScale>
    </cfRule>
  </conditionalFormatting>
  <dataValidations>
    <dataValidation type="list" allowBlank="1" showErrorMessage="1" sqref="B5">
      <formula1>$G$11:$M$11</formula1>
    </dataValidation>
  </dataValidations>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44.29"/>
    <col customWidth="1" min="3" max="3" width="1.43"/>
    <col customWidth="1" hidden="1" min="4" max="5" width="16.0"/>
    <col customWidth="1" min="6" max="6" width="2.29"/>
    <col customWidth="1" min="7" max="9" width="18.57"/>
    <col customWidth="1" min="10" max="10" width="20.14"/>
    <col customWidth="1" min="11" max="13" width="18.57"/>
    <col customWidth="1" min="14" max="14" width="8.71"/>
    <col customWidth="1" min="15" max="16" width="24.14"/>
    <col customWidth="1" min="17" max="17" width="13.14"/>
  </cols>
  <sheetData>
    <row r="1" ht="14.25" customHeight="1">
      <c r="A1" s="111" t="s">
        <v>130</v>
      </c>
    </row>
    <row r="2" ht="14.25" customHeight="1"/>
    <row r="3" ht="14.25" customHeight="1"/>
    <row r="4" ht="14.25" customHeight="1">
      <c r="B4" s="112" t="s">
        <v>131</v>
      </c>
    </row>
    <row r="5" ht="76.5" customHeight="1">
      <c r="B5" s="113" t="s">
        <v>146</v>
      </c>
    </row>
    <row r="6" ht="14.25" customHeight="1">
      <c r="D6" s="114"/>
      <c r="E6" s="114"/>
      <c r="O6" s="114"/>
    </row>
    <row r="7" ht="14.25" hidden="1" customHeight="1">
      <c r="B7" s="115" t="s">
        <v>133</v>
      </c>
      <c r="C7" s="116"/>
      <c r="D7" s="11"/>
      <c r="E7" s="114"/>
      <c r="O7" s="114"/>
    </row>
    <row r="8" ht="14.25" hidden="1" customHeight="1">
      <c r="B8" s="117"/>
      <c r="C8" s="117"/>
      <c r="D8" s="117"/>
      <c r="E8" s="114"/>
      <c r="O8" s="114"/>
    </row>
    <row r="9" ht="48.75" customHeight="1">
      <c r="D9" s="114"/>
      <c r="E9" s="114"/>
      <c r="O9" s="114"/>
    </row>
    <row r="10" ht="34.5" customHeight="1">
      <c r="D10" s="118" t="s">
        <v>134</v>
      </c>
      <c r="E10" s="114"/>
      <c r="G10" s="84" t="s">
        <v>135</v>
      </c>
      <c r="O10" s="119" t="s">
        <v>136</v>
      </c>
      <c r="P10" s="120"/>
      <c r="T10" s="84" t="s">
        <v>137</v>
      </c>
    </row>
    <row r="11" ht="42.0" customHeight="1">
      <c r="A11" s="121" t="s">
        <v>138</v>
      </c>
      <c r="B11" s="122" t="s">
        <v>94</v>
      </c>
      <c r="C11" s="123"/>
      <c r="D11" s="121" t="s">
        <v>139</v>
      </c>
      <c r="E11" s="124" t="s">
        <v>140</v>
      </c>
      <c r="G11" s="125" t="s">
        <v>141</v>
      </c>
      <c r="H11" s="126" t="s">
        <v>142</v>
      </c>
      <c r="I11" s="126" t="s">
        <v>143</v>
      </c>
      <c r="J11" s="126" t="s">
        <v>144</v>
      </c>
      <c r="K11" s="126" t="s">
        <v>145</v>
      </c>
      <c r="L11" s="126" t="s">
        <v>146</v>
      </c>
      <c r="M11" s="127" t="s">
        <v>132</v>
      </c>
      <c r="N11" s="84" t="s">
        <v>147</v>
      </c>
      <c r="O11" s="119" t="s">
        <v>148</v>
      </c>
      <c r="P11" s="128" t="s">
        <v>149</v>
      </c>
      <c r="Q11" s="84" t="s">
        <v>150</v>
      </c>
      <c r="T11" s="84" t="s">
        <v>151</v>
      </c>
    </row>
    <row r="12" ht="14.25" customHeight="1">
      <c r="B12" s="129"/>
      <c r="C12" s="4"/>
      <c r="D12" s="130"/>
      <c r="E12" s="131"/>
      <c r="O12" s="130"/>
      <c r="P12" s="132"/>
    </row>
    <row r="13" ht="30.75" customHeight="1">
      <c r="A13" s="33">
        <v>1.0</v>
      </c>
      <c r="B13" s="133" t="str">
        <f>'Time Awareness'!B12</f>
        <v>Teaching</v>
      </c>
      <c r="C13" s="4"/>
      <c r="D13" s="134">
        <f>SUMIFS('Time Awareness'!$C$12:$C$28,'Time Awareness'!$B$12:$B$28,'Weekly Tracking Jan 26th'!B13)</f>
        <v>0</v>
      </c>
      <c r="E13" s="135">
        <f>SUMIFS('Time Awareness'!$D$12:$D$28,'Time Awareness'!$B$12:$B$28,'Weekly Tracking Jan 26th'!B13)</f>
        <v>5</v>
      </c>
      <c r="F13" s="4"/>
      <c r="G13" s="136"/>
      <c r="H13" s="137">
        <v>2.0</v>
      </c>
      <c r="I13" s="137">
        <v>4.0</v>
      </c>
      <c r="J13" s="137">
        <v>3.0</v>
      </c>
      <c r="K13" s="137">
        <v>2.0</v>
      </c>
      <c r="L13" s="137"/>
      <c r="M13" s="136"/>
      <c r="O13" s="138">
        <f t="shared" ref="O13:O30" si="1">SUM(G13:M13)</f>
        <v>11</v>
      </c>
      <c r="P13" s="135">
        <f t="shared" ref="P13:P29" si="2">(E13+(D13*5))-SUM(G13:M13)</f>
        <v>-6</v>
      </c>
      <c r="Q13" s="139">
        <f t="shared" ref="Q13:Q29" si="3">O13/(P13+O13)</f>
        <v>2.2</v>
      </c>
      <c r="T13" s="84" t="s">
        <v>153</v>
      </c>
    </row>
    <row r="14" ht="30.75" customHeight="1">
      <c r="A14" s="33">
        <v>2.0</v>
      </c>
      <c r="B14" s="133" t="str">
        <f>'Time Awareness'!B13</f>
        <v>Cook</v>
      </c>
      <c r="C14" s="4"/>
      <c r="D14" s="134">
        <f>SUMIFS('Time Awareness'!$C$12:$C$28,'Time Awareness'!$B$12:$B$28,'Weekly Tracking Jan 26th'!B14)</f>
        <v>2</v>
      </c>
      <c r="E14" s="135">
        <f>SUMIFS('Time Awareness'!$D$12:$D$28,'Time Awareness'!$B$12:$B$28,'Weekly Tracking Jan 26th'!B14)</f>
        <v>0</v>
      </c>
      <c r="F14" s="4"/>
      <c r="G14" s="137">
        <v>1.0</v>
      </c>
      <c r="H14" s="137">
        <v>1.0</v>
      </c>
      <c r="I14" s="137">
        <v>2.0</v>
      </c>
      <c r="J14" s="140">
        <v>3.0</v>
      </c>
      <c r="K14" s="137">
        <v>1.0</v>
      </c>
      <c r="L14" s="137"/>
      <c r="M14" s="137"/>
      <c r="O14" s="138">
        <f t="shared" si="1"/>
        <v>8</v>
      </c>
      <c r="P14" s="135">
        <f t="shared" si="2"/>
        <v>2</v>
      </c>
      <c r="Q14" s="139">
        <f t="shared" si="3"/>
        <v>0.8</v>
      </c>
    </row>
    <row r="15" ht="30.75" customHeight="1">
      <c r="A15" s="33">
        <v>3.0</v>
      </c>
      <c r="B15" s="133" t="str">
        <f>'Time Awareness'!B14</f>
        <v>Friends/Family</v>
      </c>
      <c r="C15" s="4"/>
      <c r="D15" s="134">
        <f>SUMIFS('Time Awareness'!$C$12:$C$28,'Time Awareness'!$B$12:$B$28,'Weekly Tracking Jan 26th'!B15)</f>
        <v>0</v>
      </c>
      <c r="E15" s="135">
        <f>SUMIFS('Time Awareness'!$D$12:$D$28,'Time Awareness'!$B$12:$B$28,'Weekly Tracking Jan 26th'!B15)</f>
        <v>8</v>
      </c>
      <c r="F15" s="4"/>
      <c r="G15" s="137">
        <v>2.0</v>
      </c>
      <c r="H15" s="137"/>
      <c r="I15" s="140"/>
      <c r="J15" s="137">
        <v>2.0</v>
      </c>
      <c r="K15" s="137">
        <v>3.0</v>
      </c>
      <c r="L15" s="137">
        <v>1.0</v>
      </c>
      <c r="M15" s="137"/>
      <c r="O15" s="138">
        <f t="shared" si="1"/>
        <v>8</v>
      </c>
      <c r="P15" s="135">
        <f t="shared" si="2"/>
        <v>0</v>
      </c>
      <c r="Q15" s="139">
        <f t="shared" si="3"/>
        <v>1</v>
      </c>
    </row>
    <row r="16" ht="30.75" customHeight="1">
      <c r="A16" s="33">
        <v>4.0</v>
      </c>
      <c r="B16" s="133" t="str">
        <f>'Time Awareness'!B15</f>
        <v>Business Development</v>
      </c>
      <c r="C16" s="4"/>
      <c r="D16" s="134">
        <f>SUMIFS('Time Awareness'!$C$12:$C$28,'Time Awareness'!$B$12:$B$28,'Weekly Tracking Jan 26th'!B16)</f>
        <v>0</v>
      </c>
      <c r="E16" s="135">
        <f>SUMIFS('Time Awareness'!$D$12:$D$28,'Time Awareness'!$B$12:$B$28,'Weekly Tracking Jan 26th'!B16)</f>
        <v>6</v>
      </c>
      <c r="F16" s="4"/>
      <c r="G16" s="136"/>
      <c r="H16" s="137">
        <v>2.0</v>
      </c>
      <c r="I16" s="140">
        <v>1.0</v>
      </c>
      <c r="J16" s="137"/>
      <c r="K16" s="137">
        <v>1.0</v>
      </c>
      <c r="L16" s="137"/>
      <c r="M16" s="136"/>
      <c r="O16" s="138">
        <f t="shared" si="1"/>
        <v>4</v>
      </c>
      <c r="P16" s="135">
        <f t="shared" si="2"/>
        <v>2</v>
      </c>
      <c r="Q16" s="139">
        <f t="shared" si="3"/>
        <v>0.6666666667</v>
      </c>
    </row>
    <row r="17" ht="30.75" customHeight="1">
      <c r="A17" s="33">
        <v>5.0</v>
      </c>
      <c r="B17" s="133" t="str">
        <f>'Time Awareness'!B16</f>
        <v>Create Content</v>
      </c>
      <c r="C17" s="4"/>
      <c r="D17" s="134">
        <f>SUMIFS('Time Awareness'!$C$12:$C$28,'Time Awareness'!$B$12:$B$28,'Weekly Tracking Jan 26th'!B17)</f>
        <v>0</v>
      </c>
      <c r="E17" s="135">
        <f>SUMIFS('Time Awareness'!$D$12:$D$28,'Time Awareness'!$B$12:$B$28,'Weekly Tracking Jan 26th'!B17)</f>
        <v>6</v>
      </c>
      <c r="F17" s="4"/>
      <c r="G17" s="137"/>
      <c r="H17" s="136"/>
      <c r="I17" s="137"/>
      <c r="J17" s="137"/>
      <c r="K17" s="137">
        <v>3.0</v>
      </c>
      <c r="L17" s="136"/>
      <c r="M17" s="137"/>
      <c r="O17" s="138">
        <f t="shared" si="1"/>
        <v>3</v>
      </c>
      <c r="P17" s="135">
        <f t="shared" si="2"/>
        <v>3</v>
      </c>
      <c r="Q17" s="139">
        <f t="shared" si="3"/>
        <v>0.5</v>
      </c>
    </row>
    <row r="18" ht="30.75" customHeight="1">
      <c r="A18" s="33">
        <v>6.0</v>
      </c>
      <c r="B18" s="133" t="str">
        <f>'Time Awareness'!B17</f>
        <v>Chores</v>
      </c>
      <c r="C18" s="4"/>
      <c r="D18" s="134">
        <f>SUMIFS('Time Awareness'!$C$12:$C$28,'Time Awareness'!$B$12:$B$28,'Weekly Tracking Jan 26th'!B18)</f>
        <v>0</v>
      </c>
      <c r="E18" s="135">
        <f>SUMIFS('Time Awareness'!$D$12:$D$28,'Time Awareness'!$B$12:$B$28,'Weekly Tracking Jan 26th'!B18)</f>
        <v>5</v>
      </c>
      <c r="F18" s="4"/>
      <c r="G18" s="136"/>
      <c r="H18" s="137"/>
      <c r="I18" s="137"/>
      <c r="J18" s="137"/>
      <c r="K18" s="137"/>
      <c r="L18" s="136"/>
      <c r="M18" s="136"/>
      <c r="O18" s="138">
        <f t="shared" si="1"/>
        <v>0</v>
      </c>
      <c r="P18" s="135">
        <f t="shared" si="2"/>
        <v>5</v>
      </c>
      <c r="Q18" s="139">
        <f t="shared" si="3"/>
        <v>0</v>
      </c>
    </row>
    <row r="19" ht="30.75" customHeight="1">
      <c r="A19" s="33">
        <v>7.0</v>
      </c>
      <c r="B19" s="133" t="str">
        <f>'Time Awareness'!B18</f>
        <v>Journal</v>
      </c>
      <c r="C19" s="4"/>
      <c r="D19" s="134">
        <f>SUMIFS('Time Awareness'!$C$12:$C$28,'Time Awareness'!$B$12:$B$28,'Weekly Tracking Jan 26th'!B19)</f>
        <v>1</v>
      </c>
      <c r="E19" s="135">
        <f>SUMIFS('Time Awareness'!$D$12:$D$28,'Time Awareness'!$B$12:$B$28,'Weekly Tracking Jan 26th'!B19)</f>
        <v>0</v>
      </c>
      <c r="F19" s="4"/>
      <c r="G19" s="137"/>
      <c r="H19" s="137">
        <v>1.0</v>
      </c>
      <c r="I19" s="137">
        <v>1.0</v>
      </c>
      <c r="J19" s="137">
        <v>1.0</v>
      </c>
      <c r="K19" s="137">
        <v>1.0</v>
      </c>
      <c r="L19" s="137">
        <v>1.0</v>
      </c>
      <c r="M19" s="137"/>
      <c r="O19" s="138">
        <f t="shared" si="1"/>
        <v>5</v>
      </c>
      <c r="P19" s="135">
        <f t="shared" si="2"/>
        <v>0</v>
      </c>
      <c r="Q19" s="139">
        <f t="shared" si="3"/>
        <v>1</v>
      </c>
    </row>
    <row r="20" ht="30.75" customHeight="1">
      <c r="A20" s="33">
        <v>8.0</v>
      </c>
      <c r="B20" s="133" t="str">
        <f>'Time Awareness'!B19</f>
        <v>Read/Audiobook</v>
      </c>
      <c r="C20" s="4"/>
      <c r="D20" s="134">
        <f>SUMIFS('Time Awareness'!$C$12:$C$28,'Time Awareness'!$B$12:$B$28,'Weekly Tracking Jan 26th'!B20)</f>
        <v>1</v>
      </c>
      <c r="E20" s="135">
        <f>SUMIFS('Time Awareness'!$D$12:$D$28,'Time Awareness'!$B$12:$B$28,'Weekly Tracking Jan 26th'!B20)</f>
        <v>0</v>
      </c>
      <c r="F20" s="4"/>
      <c r="G20" s="137"/>
      <c r="H20" s="137"/>
      <c r="I20" s="136"/>
      <c r="J20" s="137"/>
      <c r="K20" s="137"/>
      <c r="L20" s="136"/>
      <c r="M20" s="137"/>
      <c r="O20" s="138">
        <f t="shared" si="1"/>
        <v>0</v>
      </c>
      <c r="P20" s="135">
        <f t="shared" si="2"/>
        <v>5</v>
      </c>
      <c r="Q20" s="139">
        <f t="shared" si="3"/>
        <v>0</v>
      </c>
    </row>
    <row r="21" ht="30.75" customHeight="1">
      <c r="A21" s="33">
        <v>9.0</v>
      </c>
      <c r="B21" s="133" t="str">
        <f>'Time Awareness'!B20</f>
        <v>Rings/stretching/light exercises</v>
      </c>
      <c r="C21" s="4"/>
      <c r="D21" s="134">
        <f>SUMIFS('Time Awareness'!$C$12:$C$28,'Time Awareness'!$B$12:$B$28,'Weekly Tracking Jan 26th'!B21)</f>
        <v>0</v>
      </c>
      <c r="E21" s="135">
        <f>SUMIFS('Time Awareness'!$D$12:$D$28,'Time Awareness'!$B$12:$B$28,'Weekly Tracking Jan 26th'!B21)</f>
        <v>6</v>
      </c>
      <c r="F21" s="4"/>
      <c r="G21" s="137">
        <v>1.0</v>
      </c>
      <c r="H21" s="137">
        <v>1.0</v>
      </c>
      <c r="I21" s="137">
        <v>1.0</v>
      </c>
      <c r="J21" s="137">
        <v>1.0</v>
      </c>
      <c r="K21" s="137">
        <v>1.0</v>
      </c>
      <c r="L21" s="137"/>
      <c r="M21" s="137"/>
      <c r="O21" s="138">
        <f t="shared" si="1"/>
        <v>5</v>
      </c>
      <c r="P21" s="135">
        <f t="shared" si="2"/>
        <v>1</v>
      </c>
      <c r="Q21" s="139">
        <f t="shared" si="3"/>
        <v>0.8333333333</v>
      </c>
    </row>
    <row r="22" ht="30.75" customHeight="1">
      <c r="A22" s="33">
        <v>10.0</v>
      </c>
      <c r="B22" s="133" t="str">
        <f>'Time Awareness'!B21</f>
        <v>Marketing</v>
      </c>
      <c r="C22" s="4"/>
      <c r="D22" s="134">
        <f>SUMIFS('Time Awareness'!$C$12:$C$28,'Time Awareness'!$B$12:$B$28,'Weekly Tracking Jan 26th'!B22)</f>
        <v>0</v>
      </c>
      <c r="E22" s="135">
        <f>SUMIFS('Time Awareness'!$D$12:$D$28,'Time Awareness'!$B$12:$B$28,'Weekly Tracking Jan 26th'!B22)</f>
        <v>3</v>
      </c>
      <c r="F22" s="4"/>
      <c r="G22" s="137"/>
      <c r="H22" s="137">
        <v>1.0</v>
      </c>
      <c r="I22" s="137">
        <v>1.0</v>
      </c>
      <c r="J22" s="137"/>
      <c r="K22" s="136"/>
      <c r="L22" s="137"/>
      <c r="M22" s="136"/>
      <c r="O22" s="138">
        <f t="shared" si="1"/>
        <v>2</v>
      </c>
      <c r="P22" s="135">
        <f t="shared" si="2"/>
        <v>1</v>
      </c>
      <c r="Q22" s="139">
        <f t="shared" si="3"/>
        <v>0.6666666667</v>
      </c>
    </row>
    <row r="23" ht="30.75" customHeight="1">
      <c r="A23" s="33">
        <v>11.0</v>
      </c>
      <c r="B23" s="133" t="str">
        <f>'Time Awareness'!B22</f>
        <v>Networking</v>
      </c>
      <c r="C23" s="4"/>
      <c r="D23" s="134">
        <f>SUMIFS('Time Awareness'!$C$12:$C$28,'Time Awareness'!$B$12:$B$28,'Weekly Tracking Jan 26th'!B23)</f>
        <v>0</v>
      </c>
      <c r="E23" s="135">
        <f>SUMIFS('Time Awareness'!$D$12:$D$28,'Time Awareness'!$B$12:$B$28,'Weekly Tracking Jan 26th'!B23)</f>
        <v>3</v>
      </c>
      <c r="F23" s="4"/>
      <c r="G23" s="136"/>
      <c r="H23" s="136"/>
      <c r="I23" s="136"/>
      <c r="J23" s="137">
        <v>2.0</v>
      </c>
      <c r="K23" s="137"/>
      <c r="L23" s="137">
        <v>1.0</v>
      </c>
      <c r="M23" s="136"/>
      <c r="O23" s="138">
        <f t="shared" si="1"/>
        <v>3</v>
      </c>
      <c r="P23" s="135">
        <f t="shared" si="2"/>
        <v>0</v>
      </c>
      <c r="Q23" s="139">
        <f t="shared" si="3"/>
        <v>1</v>
      </c>
    </row>
    <row r="24" ht="30.75" customHeight="1">
      <c r="A24" s="33">
        <v>12.0</v>
      </c>
      <c r="B24" s="133" t="str">
        <f>'Time Awareness'!B23</f>
        <v>Games</v>
      </c>
      <c r="C24" s="4"/>
      <c r="D24" s="134">
        <f>SUMIFS('Time Awareness'!$C$12:$C$28,'Time Awareness'!$B$12:$B$28,'Weekly Tracking Jan 26th'!B24)</f>
        <v>0</v>
      </c>
      <c r="E24" s="135">
        <f>SUMIFS('Time Awareness'!$D$12:$D$28,'Time Awareness'!$B$12:$B$28,'Weekly Tracking Jan 26th'!B24)</f>
        <v>4</v>
      </c>
      <c r="F24" s="4"/>
      <c r="G24" s="136"/>
      <c r="H24" s="137">
        <v>2.0</v>
      </c>
      <c r="I24" s="137"/>
      <c r="J24" s="137"/>
      <c r="K24" s="137">
        <v>1.0</v>
      </c>
      <c r="L24" s="136"/>
      <c r="M24" s="137"/>
      <c r="O24" s="138">
        <f t="shared" si="1"/>
        <v>3</v>
      </c>
      <c r="P24" s="135">
        <f t="shared" si="2"/>
        <v>1</v>
      </c>
      <c r="Q24" s="139">
        <f t="shared" si="3"/>
        <v>0.75</v>
      </c>
    </row>
    <row r="25" ht="30.75" customHeight="1">
      <c r="A25" s="33">
        <v>13.0</v>
      </c>
      <c r="B25" s="133" t="str">
        <f>'Time Awareness'!B24</f>
        <v>Intense Exercise</v>
      </c>
      <c r="C25" s="4"/>
      <c r="D25" s="134">
        <f>SUMIFS('Time Awareness'!$C$12:$C$28,'Time Awareness'!$B$12:$B$28,'Weekly Tracking Jan 26th'!B25)</f>
        <v>0</v>
      </c>
      <c r="E25" s="135">
        <f>SUMIFS('Time Awareness'!$D$12:$D$28,'Time Awareness'!$B$12:$B$28,'Weekly Tracking Jan 26th'!B25)</f>
        <v>2</v>
      </c>
      <c r="F25" s="4"/>
      <c r="G25" s="136"/>
      <c r="H25" s="136"/>
      <c r="I25" s="137">
        <v>1.0</v>
      </c>
      <c r="J25" s="136"/>
      <c r="K25" s="136"/>
      <c r="L25" s="136"/>
      <c r="M25" s="137"/>
      <c r="O25" s="138">
        <f t="shared" si="1"/>
        <v>1</v>
      </c>
      <c r="P25" s="135">
        <f t="shared" si="2"/>
        <v>1</v>
      </c>
      <c r="Q25" s="139">
        <f t="shared" si="3"/>
        <v>0.5</v>
      </c>
    </row>
    <row r="26" ht="30.75" customHeight="1">
      <c r="A26" s="33">
        <v>14.0</v>
      </c>
      <c r="B26" s="133" t="str">
        <f>'Time Awareness'!B25</f>
        <v>Romanian Practice</v>
      </c>
      <c r="C26" s="4"/>
      <c r="D26" s="134">
        <f>SUMIFS('Time Awareness'!$C$12:$C$28,'Time Awareness'!$B$12:$B$28,'Weekly Tracking Jan 26th'!B26)</f>
        <v>0</v>
      </c>
      <c r="E26" s="135">
        <f>SUMIFS('Time Awareness'!$D$12:$D$28,'Time Awareness'!$B$12:$B$28,'Weekly Tracking Jan 26th'!B26)</f>
        <v>1</v>
      </c>
      <c r="F26" s="4"/>
      <c r="G26" s="136"/>
      <c r="H26" s="136"/>
      <c r="I26" s="136"/>
      <c r="J26" s="136"/>
      <c r="K26" s="136"/>
      <c r="L26" s="136"/>
      <c r="M26" s="136"/>
      <c r="O26" s="138">
        <f t="shared" si="1"/>
        <v>0</v>
      </c>
      <c r="P26" s="135">
        <f t="shared" si="2"/>
        <v>1</v>
      </c>
      <c r="Q26" s="139">
        <f t="shared" si="3"/>
        <v>0</v>
      </c>
    </row>
    <row r="27" ht="30.75" customHeight="1">
      <c r="A27" s="33">
        <v>15.0</v>
      </c>
      <c r="B27" s="133" t="str">
        <f>'Time Awareness'!B26</f>
        <v>Other jobs</v>
      </c>
      <c r="C27" s="4"/>
      <c r="D27" s="134">
        <f>SUMIFS('Time Awareness'!$C$12:$C$28,'Time Awareness'!$B$12:$B$28,'Weekly Tracking Jan 26th'!B27)</f>
        <v>0</v>
      </c>
      <c r="E27" s="135">
        <f>SUMIFS('Time Awareness'!$D$12:$D$28,'Time Awareness'!$B$12:$B$28,'Weekly Tracking Jan 26th'!B27)</f>
        <v>3</v>
      </c>
      <c r="F27" s="4"/>
      <c r="G27" s="136"/>
      <c r="H27" s="137"/>
      <c r="I27" s="136"/>
      <c r="J27" s="137"/>
      <c r="K27" s="137">
        <v>1.0</v>
      </c>
      <c r="L27" s="137">
        <v>1.0</v>
      </c>
      <c r="M27" s="136"/>
      <c r="O27" s="138">
        <f t="shared" si="1"/>
        <v>2</v>
      </c>
      <c r="P27" s="135">
        <f t="shared" si="2"/>
        <v>1</v>
      </c>
      <c r="Q27" s="139">
        <f t="shared" si="3"/>
        <v>0.6666666667</v>
      </c>
    </row>
    <row r="28" ht="30.75" customHeight="1">
      <c r="A28" s="33">
        <v>16.0</v>
      </c>
      <c r="B28" s="133" t="str">
        <f>'Time Awareness'!B27</f>
        <v>Upkeep (redundant, use chores)</v>
      </c>
      <c r="C28" s="4"/>
      <c r="D28" s="134">
        <f>SUMIFS('Time Awareness'!$C$12:$C$28,'Time Awareness'!$B$12:$B$28,'Weekly Tracking Jan 26th'!B28)</f>
        <v>0</v>
      </c>
      <c r="E28" s="135">
        <f>SUMIFS('Time Awareness'!$D$12:$D$28,'Time Awareness'!$B$12:$B$28,'Weekly Tracking Jan 26th'!B28)</f>
        <v>0</v>
      </c>
      <c r="F28" s="4"/>
      <c r="G28" s="137"/>
      <c r="H28" s="137">
        <v>1.0</v>
      </c>
      <c r="I28" s="137"/>
      <c r="J28" s="137"/>
      <c r="K28" s="137"/>
      <c r="L28" s="137"/>
      <c r="M28" s="137"/>
      <c r="O28" s="138">
        <f t="shared" si="1"/>
        <v>1</v>
      </c>
      <c r="P28" s="135">
        <f t="shared" si="2"/>
        <v>-1</v>
      </c>
      <c r="Q28" s="139" t="str">
        <f t="shared" si="3"/>
        <v>#DIV/0!</v>
      </c>
    </row>
    <row r="29" ht="30.75" customHeight="1">
      <c r="A29" s="33">
        <v>17.0</v>
      </c>
      <c r="B29" s="133" t="str">
        <f>'Time Awareness'!B28</f>
        <v>Learning</v>
      </c>
      <c r="C29" s="4"/>
      <c r="D29" s="134">
        <f>SUMIFS('Time Awareness'!$C$12:$C$28,'Time Awareness'!$B$12:$B$28,'Weekly Tracking Jan 26th'!B29)</f>
        <v>1</v>
      </c>
      <c r="E29" s="135">
        <f>SUMIFS('Time Awareness'!$D$12:$D$28,'Time Awareness'!$B$12:$B$28,'Weekly Tracking Jan 26th'!B29)</f>
        <v>0</v>
      </c>
      <c r="F29" s="4"/>
      <c r="G29" s="137"/>
      <c r="H29" s="136"/>
      <c r="I29" s="136"/>
      <c r="J29" s="137"/>
      <c r="K29" s="137"/>
      <c r="L29" s="137">
        <v>1.0</v>
      </c>
      <c r="M29" s="137"/>
      <c r="O29" s="138">
        <f t="shared" si="1"/>
        <v>1</v>
      </c>
      <c r="P29" s="135">
        <f t="shared" si="2"/>
        <v>4</v>
      </c>
      <c r="Q29" s="139">
        <f t="shared" si="3"/>
        <v>0.2</v>
      </c>
      <c r="R29" s="84" t="s">
        <v>152</v>
      </c>
    </row>
    <row r="30" ht="14.25" customHeight="1">
      <c r="G30" s="4">
        <f t="shared" ref="G30:M30" si="4">SUM(G13:G29)</f>
        <v>4</v>
      </c>
      <c r="H30" s="4">
        <f t="shared" si="4"/>
        <v>11</v>
      </c>
      <c r="I30" s="4">
        <f t="shared" si="4"/>
        <v>11</v>
      </c>
      <c r="J30" s="4">
        <f t="shared" si="4"/>
        <v>12</v>
      </c>
      <c r="K30" s="4">
        <f t="shared" si="4"/>
        <v>14</v>
      </c>
      <c r="L30" s="4">
        <f t="shared" si="4"/>
        <v>5</v>
      </c>
      <c r="M30" s="4">
        <f t="shared" si="4"/>
        <v>0</v>
      </c>
      <c r="O30" s="7">
        <f t="shared" si="1"/>
        <v>57</v>
      </c>
    </row>
    <row r="31" ht="14.25" customHeight="1">
      <c r="G31" s="4"/>
      <c r="H31" s="4"/>
      <c r="I31" s="4"/>
      <c r="J31" s="4"/>
      <c r="K31" s="4"/>
      <c r="L31" s="4"/>
      <c r="M31" s="4"/>
    </row>
    <row r="32" ht="14.25" customHeight="1">
      <c r="G32" s="4"/>
      <c r="H32" s="4"/>
      <c r="I32" s="4"/>
      <c r="J32" s="4"/>
      <c r="K32" s="4"/>
      <c r="L32" s="4"/>
      <c r="M32" s="4"/>
    </row>
    <row r="33" ht="14.25" customHeight="1">
      <c r="B33" s="84" t="s">
        <v>154</v>
      </c>
    </row>
    <row r="34" ht="14.25" customHeight="1">
      <c r="B34" s="84" t="s">
        <v>155</v>
      </c>
    </row>
    <row r="35" ht="14.25" customHeight="1"/>
    <row r="36" ht="14.25" customHeight="1">
      <c r="B36" s="84" t="s">
        <v>156</v>
      </c>
    </row>
    <row r="37" ht="14.25" customHeight="1"/>
    <row r="38" ht="14.25" customHeight="1"/>
    <row r="39" ht="14.25" customHeight="1">
      <c r="B39" s="84" t="s">
        <v>157</v>
      </c>
    </row>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7:D7"/>
    <mergeCell ref="O10:P10"/>
  </mergeCells>
  <conditionalFormatting sqref="G11">
    <cfRule type="expression" dxfId="0" priority="1">
      <formula>CELL("contents",B5)=G11</formula>
    </cfRule>
  </conditionalFormatting>
  <conditionalFormatting sqref="J11">
    <cfRule type="expression" dxfId="0" priority="2">
      <formula>CELL("contents",B5)=J11</formula>
    </cfRule>
  </conditionalFormatting>
  <conditionalFormatting sqref="H11">
    <cfRule type="expression" dxfId="0" priority="3">
      <formula>CELL("contents",B5)=H11</formula>
    </cfRule>
  </conditionalFormatting>
  <conditionalFormatting sqref="I11">
    <cfRule type="expression" dxfId="0" priority="4">
      <formula>CELL("contents",B5)=I11</formula>
    </cfRule>
  </conditionalFormatting>
  <conditionalFormatting sqref="K11">
    <cfRule type="expression" dxfId="0" priority="5">
      <formula>CELL("contents",B5)=K11</formula>
    </cfRule>
  </conditionalFormatting>
  <conditionalFormatting sqref="L11">
    <cfRule type="expression" dxfId="0" priority="6">
      <formula>CELL("contents",B5)=L11</formula>
    </cfRule>
  </conditionalFormatting>
  <conditionalFormatting sqref="M11">
    <cfRule type="expression" dxfId="0" priority="7">
      <formula>CELL("contents",B5)=M11</formula>
    </cfRule>
  </conditionalFormatting>
  <conditionalFormatting sqref="Q13:Q29">
    <cfRule type="colorScale" priority="8">
      <colorScale>
        <cfvo type="formula" val="0"/>
        <cfvo type="formula" val="0.99"/>
        <cfvo type="formula" val="1"/>
        <color rgb="FFFFFF00"/>
        <color theme="9"/>
        <color theme="4"/>
      </colorScale>
    </cfRule>
  </conditionalFormatting>
  <dataValidations>
    <dataValidation type="list" allowBlank="1" showErrorMessage="1" sqref="B5">
      <formula1>$G$11:$M$11</formula1>
    </dataValidation>
  </dataValidations>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44.29"/>
    <col customWidth="1" min="3" max="3" width="1.43"/>
    <col customWidth="1" hidden="1" min="4" max="5" width="16.0"/>
    <col customWidth="1" min="6" max="6" width="2.29"/>
    <col customWidth="1" min="7" max="9" width="18.57"/>
    <col customWidth="1" min="10" max="10" width="20.14"/>
    <col customWidth="1" min="11" max="13" width="18.57"/>
    <col customWidth="1" min="14" max="14" width="8.71"/>
    <col customWidth="1" min="15" max="16" width="24.14"/>
    <col customWidth="1" min="17" max="17" width="13.14"/>
  </cols>
  <sheetData>
    <row r="1" ht="14.25" customHeight="1">
      <c r="A1" s="111" t="s">
        <v>130</v>
      </c>
    </row>
    <row r="2" ht="14.25" customHeight="1"/>
    <row r="3" ht="14.25" customHeight="1"/>
    <row r="4" ht="14.25" customHeight="1">
      <c r="B4" s="112" t="s">
        <v>131</v>
      </c>
    </row>
    <row r="5" ht="76.5" customHeight="1">
      <c r="B5" s="113" t="s">
        <v>132</v>
      </c>
    </row>
    <row r="6" ht="14.25" customHeight="1">
      <c r="D6" s="114"/>
      <c r="E6" s="114"/>
      <c r="O6" s="114"/>
    </row>
    <row r="7" ht="14.25" hidden="1" customHeight="1">
      <c r="B7" s="115" t="s">
        <v>133</v>
      </c>
      <c r="C7" s="116"/>
      <c r="D7" s="11"/>
      <c r="E7" s="114"/>
      <c r="O7" s="114"/>
    </row>
    <row r="8" ht="14.25" hidden="1" customHeight="1">
      <c r="B8" s="117"/>
      <c r="C8" s="117"/>
      <c r="D8" s="117"/>
      <c r="E8" s="114"/>
      <c r="O8" s="114"/>
    </row>
    <row r="9" ht="48.75" customHeight="1">
      <c r="D9" s="114"/>
      <c r="E9" s="114"/>
      <c r="O9" s="114"/>
    </row>
    <row r="10" ht="34.5" customHeight="1">
      <c r="D10" s="118" t="s">
        <v>134</v>
      </c>
      <c r="E10" s="114"/>
      <c r="G10" s="84" t="s">
        <v>135</v>
      </c>
      <c r="O10" s="119" t="s">
        <v>136</v>
      </c>
      <c r="P10" s="120"/>
      <c r="T10" s="84" t="s">
        <v>137</v>
      </c>
    </row>
    <row r="11" ht="42.0" customHeight="1">
      <c r="A11" s="121" t="s">
        <v>138</v>
      </c>
      <c r="B11" s="122" t="s">
        <v>94</v>
      </c>
      <c r="C11" s="123"/>
      <c r="D11" s="121" t="s">
        <v>139</v>
      </c>
      <c r="E11" s="124" t="s">
        <v>140</v>
      </c>
      <c r="G11" s="125" t="s">
        <v>141</v>
      </c>
      <c r="H11" s="126" t="s">
        <v>142</v>
      </c>
      <c r="I11" s="126" t="s">
        <v>143</v>
      </c>
      <c r="J11" s="126" t="s">
        <v>144</v>
      </c>
      <c r="K11" s="126" t="s">
        <v>145</v>
      </c>
      <c r="L11" s="126" t="s">
        <v>146</v>
      </c>
      <c r="M11" s="127" t="s">
        <v>132</v>
      </c>
      <c r="N11" s="84" t="s">
        <v>147</v>
      </c>
      <c r="O11" s="119" t="s">
        <v>148</v>
      </c>
      <c r="P11" s="128" t="s">
        <v>149</v>
      </c>
      <c r="Q11" s="84" t="s">
        <v>150</v>
      </c>
      <c r="T11" s="84" t="s">
        <v>151</v>
      </c>
    </row>
    <row r="12" ht="14.25" customHeight="1">
      <c r="B12" s="129"/>
      <c r="C12" s="4"/>
      <c r="D12" s="130"/>
      <c r="E12" s="131"/>
      <c r="O12" s="130"/>
      <c r="P12" s="132"/>
    </row>
    <row r="13" ht="30.75" customHeight="1">
      <c r="A13" s="33">
        <v>1.0</v>
      </c>
      <c r="B13" s="133" t="str">
        <f>'Time Awareness'!B12</f>
        <v>Teaching</v>
      </c>
      <c r="C13" s="4"/>
      <c r="D13" s="134">
        <f>SUMIFS('Time Awareness'!$C$12:$C$28,'Time Awareness'!$B$12:$B$28,'Weekly Tracking Feb 3rd'!B13)</f>
        <v>0</v>
      </c>
      <c r="E13" s="135">
        <f>SUMIFS('Time Awareness'!$D$12:$D$28,'Time Awareness'!$B$12:$B$28,'Weekly Tracking Feb 3rd'!B13)</f>
        <v>5</v>
      </c>
      <c r="F13" s="4"/>
      <c r="G13" s="136"/>
      <c r="H13" s="137">
        <v>4.0</v>
      </c>
      <c r="I13" s="137">
        <v>5.0</v>
      </c>
      <c r="J13" s="137">
        <v>1.0</v>
      </c>
      <c r="K13" s="137">
        <v>1.0</v>
      </c>
      <c r="L13" s="137">
        <v>1.0</v>
      </c>
      <c r="M13" s="136"/>
      <c r="O13" s="138">
        <f t="shared" ref="O13:O30" si="1">SUM(G13:M13)</f>
        <v>12</v>
      </c>
      <c r="P13" s="135">
        <f t="shared" ref="P13:P29" si="2">(E13+(D13*5))-SUM(G13:M13)</f>
        <v>-7</v>
      </c>
      <c r="Q13" s="139">
        <f t="shared" ref="Q13:Q29" si="3">O13/(P13+O13)</f>
        <v>2.4</v>
      </c>
      <c r="T13" s="84" t="s">
        <v>153</v>
      </c>
    </row>
    <row r="14" ht="30.75" customHeight="1">
      <c r="A14" s="33">
        <v>2.0</v>
      </c>
      <c r="B14" s="133" t="str">
        <f>'Time Awareness'!B13</f>
        <v>Cook</v>
      </c>
      <c r="C14" s="4"/>
      <c r="D14" s="134">
        <f>SUMIFS('Time Awareness'!$C$12:$C$28,'Time Awareness'!$B$12:$B$28,'Weekly Tracking Feb 3rd'!B14)</f>
        <v>2</v>
      </c>
      <c r="E14" s="135">
        <f>SUMIFS('Time Awareness'!$D$12:$D$28,'Time Awareness'!$B$12:$B$28,'Weekly Tracking Feb 3rd'!B14)</f>
        <v>0</v>
      </c>
      <c r="F14" s="4"/>
      <c r="G14" s="137"/>
      <c r="H14" s="137">
        <v>3.0</v>
      </c>
      <c r="I14" s="137">
        <v>1.0</v>
      </c>
      <c r="J14" s="140">
        <v>3.0</v>
      </c>
      <c r="K14" s="137">
        <v>2.0</v>
      </c>
      <c r="L14" s="137">
        <v>3.0</v>
      </c>
      <c r="M14" s="137">
        <v>1.0</v>
      </c>
      <c r="O14" s="138">
        <f t="shared" si="1"/>
        <v>13</v>
      </c>
      <c r="P14" s="135">
        <f t="shared" si="2"/>
        <v>-3</v>
      </c>
      <c r="Q14" s="139">
        <f t="shared" si="3"/>
        <v>1.3</v>
      </c>
    </row>
    <row r="15" ht="30.75" customHeight="1">
      <c r="A15" s="33">
        <v>3.0</v>
      </c>
      <c r="B15" s="133" t="str">
        <f>'Time Awareness'!B14</f>
        <v>Friends/Family</v>
      </c>
      <c r="C15" s="4"/>
      <c r="D15" s="134">
        <f>SUMIFS('Time Awareness'!$C$12:$C$28,'Time Awareness'!$B$12:$B$28,'Weekly Tracking Feb 3rd'!B15)</f>
        <v>0</v>
      </c>
      <c r="E15" s="135">
        <f>SUMIFS('Time Awareness'!$D$12:$D$28,'Time Awareness'!$B$12:$B$28,'Weekly Tracking Feb 3rd'!B15)</f>
        <v>8</v>
      </c>
      <c r="F15" s="4"/>
      <c r="G15" s="137"/>
      <c r="H15" s="137">
        <v>2.0</v>
      </c>
      <c r="I15" s="140">
        <v>1.0</v>
      </c>
      <c r="J15" s="137">
        <v>3.0</v>
      </c>
      <c r="K15" s="137">
        <v>2.0</v>
      </c>
      <c r="L15" s="137">
        <v>4.0</v>
      </c>
      <c r="M15" s="137">
        <v>3.0</v>
      </c>
      <c r="O15" s="138">
        <f t="shared" si="1"/>
        <v>15</v>
      </c>
      <c r="P15" s="135">
        <f t="shared" si="2"/>
        <v>-7</v>
      </c>
      <c r="Q15" s="139">
        <f t="shared" si="3"/>
        <v>1.875</v>
      </c>
    </row>
    <row r="16" ht="30.75" customHeight="1">
      <c r="A16" s="33">
        <v>4.0</v>
      </c>
      <c r="B16" s="133" t="str">
        <f>'Time Awareness'!B15</f>
        <v>Business Development</v>
      </c>
      <c r="C16" s="4"/>
      <c r="D16" s="134">
        <f>SUMIFS('Time Awareness'!$C$12:$C$28,'Time Awareness'!$B$12:$B$28,'Weekly Tracking Feb 3rd'!B16)</f>
        <v>0</v>
      </c>
      <c r="E16" s="135">
        <f>SUMIFS('Time Awareness'!$D$12:$D$28,'Time Awareness'!$B$12:$B$28,'Weekly Tracking Feb 3rd'!B16)</f>
        <v>6</v>
      </c>
      <c r="F16" s="4"/>
      <c r="G16" s="136"/>
      <c r="H16" s="137">
        <v>3.0</v>
      </c>
      <c r="I16" s="140"/>
      <c r="J16" s="137">
        <v>2.0</v>
      </c>
      <c r="K16" s="137">
        <v>1.0</v>
      </c>
      <c r="L16" s="137">
        <v>2.0</v>
      </c>
      <c r="M16" s="136"/>
      <c r="O16" s="138">
        <f t="shared" si="1"/>
        <v>8</v>
      </c>
      <c r="P16" s="135">
        <f t="shared" si="2"/>
        <v>-2</v>
      </c>
      <c r="Q16" s="139">
        <f t="shared" si="3"/>
        <v>1.333333333</v>
      </c>
    </row>
    <row r="17" ht="30.75" customHeight="1">
      <c r="A17" s="33">
        <v>5.0</v>
      </c>
      <c r="B17" s="133" t="str">
        <f>'Time Awareness'!B16</f>
        <v>Create Content</v>
      </c>
      <c r="C17" s="4"/>
      <c r="D17" s="134">
        <f>SUMIFS('Time Awareness'!$C$12:$C$28,'Time Awareness'!$B$12:$B$28,'Weekly Tracking Feb 3rd'!B17)</f>
        <v>0</v>
      </c>
      <c r="E17" s="135">
        <f>SUMIFS('Time Awareness'!$D$12:$D$28,'Time Awareness'!$B$12:$B$28,'Weekly Tracking Feb 3rd'!B17)</f>
        <v>6</v>
      </c>
      <c r="F17" s="4"/>
      <c r="G17" s="137"/>
      <c r="H17" s="136"/>
      <c r="I17" s="137"/>
      <c r="J17" s="137"/>
      <c r="K17" s="137"/>
      <c r="L17" s="136"/>
      <c r="M17" s="137"/>
      <c r="O17" s="138">
        <f t="shared" si="1"/>
        <v>0</v>
      </c>
      <c r="P17" s="135">
        <f t="shared" si="2"/>
        <v>6</v>
      </c>
      <c r="Q17" s="139">
        <f t="shared" si="3"/>
        <v>0</v>
      </c>
    </row>
    <row r="18" ht="30.75" customHeight="1">
      <c r="A18" s="33">
        <v>6.0</v>
      </c>
      <c r="B18" s="133" t="str">
        <f>'Time Awareness'!B17</f>
        <v>Chores</v>
      </c>
      <c r="C18" s="4"/>
      <c r="D18" s="134">
        <f>SUMIFS('Time Awareness'!$C$12:$C$28,'Time Awareness'!$B$12:$B$28,'Weekly Tracking Feb 3rd'!B18)</f>
        <v>0</v>
      </c>
      <c r="E18" s="135">
        <f>SUMIFS('Time Awareness'!$D$12:$D$28,'Time Awareness'!$B$12:$B$28,'Weekly Tracking Feb 3rd'!B18)</f>
        <v>5</v>
      </c>
      <c r="F18" s="4"/>
      <c r="G18" s="136"/>
      <c r="H18" s="137">
        <v>1.0</v>
      </c>
      <c r="I18" s="137"/>
      <c r="J18" s="137"/>
      <c r="K18" s="137"/>
      <c r="L18" s="136"/>
      <c r="M18" s="136"/>
      <c r="O18" s="138">
        <f t="shared" si="1"/>
        <v>1</v>
      </c>
      <c r="P18" s="135">
        <f t="shared" si="2"/>
        <v>4</v>
      </c>
      <c r="Q18" s="139">
        <f t="shared" si="3"/>
        <v>0.2</v>
      </c>
    </row>
    <row r="19" ht="30.75" customHeight="1">
      <c r="A19" s="33">
        <v>7.0</v>
      </c>
      <c r="B19" s="133" t="str">
        <f>'Time Awareness'!B18</f>
        <v>Journal</v>
      </c>
      <c r="C19" s="4"/>
      <c r="D19" s="134">
        <f>SUMIFS('Time Awareness'!$C$12:$C$28,'Time Awareness'!$B$12:$B$28,'Weekly Tracking Feb 3rd'!B19)</f>
        <v>1</v>
      </c>
      <c r="E19" s="135">
        <f>SUMIFS('Time Awareness'!$D$12:$D$28,'Time Awareness'!$B$12:$B$28,'Weekly Tracking Feb 3rd'!B19)</f>
        <v>0</v>
      </c>
      <c r="F19" s="4"/>
      <c r="G19" s="137"/>
      <c r="H19" s="137">
        <v>1.0</v>
      </c>
      <c r="I19" s="137">
        <v>1.0</v>
      </c>
      <c r="J19" s="137">
        <v>1.0</v>
      </c>
      <c r="K19" s="137">
        <v>1.0</v>
      </c>
      <c r="L19" s="137">
        <v>1.0</v>
      </c>
      <c r="M19" s="137">
        <v>1.0</v>
      </c>
      <c r="O19" s="138">
        <f t="shared" si="1"/>
        <v>6</v>
      </c>
      <c r="P19" s="135">
        <f t="shared" si="2"/>
        <v>-1</v>
      </c>
      <c r="Q19" s="139">
        <f t="shared" si="3"/>
        <v>1.2</v>
      </c>
    </row>
    <row r="20" ht="30.75" customHeight="1">
      <c r="A20" s="33">
        <v>8.0</v>
      </c>
      <c r="B20" s="133" t="str">
        <f>'Time Awareness'!B19</f>
        <v>Read/Audiobook</v>
      </c>
      <c r="C20" s="4"/>
      <c r="D20" s="134">
        <f>SUMIFS('Time Awareness'!$C$12:$C$28,'Time Awareness'!$B$12:$B$28,'Weekly Tracking Feb 3rd'!B20)</f>
        <v>1</v>
      </c>
      <c r="E20" s="135">
        <f>SUMIFS('Time Awareness'!$D$12:$D$28,'Time Awareness'!$B$12:$B$28,'Weekly Tracking Feb 3rd'!B20)</f>
        <v>0</v>
      </c>
      <c r="F20" s="4"/>
      <c r="G20" s="137"/>
      <c r="H20" s="137"/>
      <c r="I20" s="137">
        <v>1.0</v>
      </c>
      <c r="J20" s="137"/>
      <c r="K20" s="137"/>
      <c r="L20" s="136"/>
      <c r="M20" s="137"/>
      <c r="O20" s="138">
        <f t="shared" si="1"/>
        <v>1</v>
      </c>
      <c r="P20" s="135">
        <f t="shared" si="2"/>
        <v>4</v>
      </c>
      <c r="Q20" s="139">
        <f t="shared" si="3"/>
        <v>0.2</v>
      </c>
    </row>
    <row r="21" ht="30.75" customHeight="1">
      <c r="A21" s="33">
        <v>9.0</v>
      </c>
      <c r="B21" s="133" t="str">
        <f>'Time Awareness'!B20</f>
        <v>Rings/stretching/light exercises</v>
      </c>
      <c r="C21" s="4"/>
      <c r="D21" s="134">
        <f>SUMIFS('Time Awareness'!$C$12:$C$28,'Time Awareness'!$B$12:$B$28,'Weekly Tracking Feb 3rd'!B21)</f>
        <v>0</v>
      </c>
      <c r="E21" s="135">
        <f>SUMIFS('Time Awareness'!$D$12:$D$28,'Time Awareness'!$B$12:$B$28,'Weekly Tracking Feb 3rd'!B21)</f>
        <v>6</v>
      </c>
      <c r="F21" s="4"/>
      <c r="G21" s="137"/>
      <c r="H21" s="137"/>
      <c r="I21" s="137">
        <v>2.0</v>
      </c>
      <c r="J21" s="137"/>
      <c r="K21" s="137"/>
      <c r="L21" s="137"/>
      <c r="M21" s="137"/>
      <c r="O21" s="138">
        <f t="shared" si="1"/>
        <v>2</v>
      </c>
      <c r="P21" s="135">
        <f t="shared" si="2"/>
        <v>4</v>
      </c>
      <c r="Q21" s="139">
        <f t="shared" si="3"/>
        <v>0.3333333333</v>
      </c>
    </row>
    <row r="22" ht="30.75" customHeight="1">
      <c r="A22" s="33">
        <v>10.0</v>
      </c>
      <c r="B22" s="133" t="str">
        <f>'Time Awareness'!B21</f>
        <v>Marketing</v>
      </c>
      <c r="C22" s="4"/>
      <c r="D22" s="134">
        <f>SUMIFS('Time Awareness'!$C$12:$C$28,'Time Awareness'!$B$12:$B$28,'Weekly Tracking Feb 3rd'!B22)</f>
        <v>0</v>
      </c>
      <c r="E22" s="135">
        <f>SUMIFS('Time Awareness'!$D$12:$D$28,'Time Awareness'!$B$12:$B$28,'Weekly Tracking Feb 3rd'!B22)</f>
        <v>3</v>
      </c>
      <c r="F22" s="4"/>
      <c r="G22" s="137"/>
      <c r="H22" s="137"/>
      <c r="I22" s="137"/>
      <c r="J22" s="137"/>
      <c r="K22" s="136"/>
      <c r="L22" s="137"/>
      <c r="M22" s="136"/>
      <c r="O22" s="138">
        <f t="shared" si="1"/>
        <v>0</v>
      </c>
      <c r="P22" s="135">
        <f t="shared" si="2"/>
        <v>3</v>
      </c>
      <c r="Q22" s="139">
        <f t="shared" si="3"/>
        <v>0</v>
      </c>
    </row>
    <row r="23" ht="30.75" customHeight="1">
      <c r="A23" s="33">
        <v>11.0</v>
      </c>
      <c r="B23" s="133" t="str">
        <f>'Time Awareness'!B22</f>
        <v>Networking</v>
      </c>
      <c r="C23" s="4"/>
      <c r="D23" s="134">
        <f>SUMIFS('Time Awareness'!$C$12:$C$28,'Time Awareness'!$B$12:$B$28,'Weekly Tracking Feb 3rd'!B23)</f>
        <v>0</v>
      </c>
      <c r="E23" s="135">
        <f>SUMIFS('Time Awareness'!$D$12:$D$28,'Time Awareness'!$B$12:$B$28,'Weekly Tracking Feb 3rd'!B23)</f>
        <v>3</v>
      </c>
      <c r="F23" s="4"/>
      <c r="G23" s="136"/>
      <c r="H23" s="136"/>
      <c r="I23" s="136"/>
      <c r="J23" s="137"/>
      <c r="K23" s="137"/>
      <c r="L23" s="137">
        <v>1.0</v>
      </c>
      <c r="M23" s="136"/>
      <c r="O23" s="138">
        <f t="shared" si="1"/>
        <v>1</v>
      </c>
      <c r="P23" s="135">
        <f t="shared" si="2"/>
        <v>2</v>
      </c>
      <c r="Q23" s="139">
        <f t="shared" si="3"/>
        <v>0.3333333333</v>
      </c>
    </row>
    <row r="24" ht="30.75" customHeight="1">
      <c r="A24" s="33">
        <v>12.0</v>
      </c>
      <c r="B24" s="133" t="str">
        <f>'Time Awareness'!B23</f>
        <v>Games</v>
      </c>
      <c r="C24" s="4"/>
      <c r="D24" s="134">
        <f>SUMIFS('Time Awareness'!$C$12:$C$28,'Time Awareness'!$B$12:$B$28,'Weekly Tracking Feb 3rd'!B24)</f>
        <v>0</v>
      </c>
      <c r="E24" s="135">
        <f>SUMIFS('Time Awareness'!$D$12:$D$28,'Time Awareness'!$B$12:$B$28,'Weekly Tracking Feb 3rd'!B24)</f>
        <v>4</v>
      </c>
      <c r="F24" s="4"/>
      <c r="G24" s="136"/>
      <c r="H24" s="137"/>
      <c r="I24" s="137">
        <v>2.0</v>
      </c>
      <c r="J24" s="137"/>
      <c r="K24" s="137">
        <v>3.0</v>
      </c>
      <c r="L24" s="137">
        <v>2.0</v>
      </c>
      <c r="M24" s="137">
        <v>6.0</v>
      </c>
      <c r="O24" s="138">
        <f t="shared" si="1"/>
        <v>13</v>
      </c>
      <c r="P24" s="135">
        <f t="shared" si="2"/>
        <v>-9</v>
      </c>
      <c r="Q24" s="139">
        <f t="shared" si="3"/>
        <v>3.25</v>
      </c>
    </row>
    <row r="25" ht="30.75" customHeight="1">
      <c r="A25" s="33">
        <v>13.0</v>
      </c>
      <c r="B25" s="133" t="str">
        <f>'Time Awareness'!B24</f>
        <v>Intense Exercise</v>
      </c>
      <c r="C25" s="4"/>
      <c r="D25" s="134">
        <f>SUMIFS('Time Awareness'!$C$12:$C$28,'Time Awareness'!$B$12:$B$28,'Weekly Tracking Feb 3rd'!B25)</f>
        <v>0</v>
      </c>
      <c r="E25" s="135">
        <f>SUMIFS('Time Awareness'!$D$12:$D$28,'Time Awareness'!$B$12:$B$28,'Weekly Tracking Feb 3rd'!B25)</f>
        <v>2</v>
      </c>
      <c r="F25" s="4"/>
      <c r="G25" s="136"/>
      <c r="H25" s="136"/>
      <c r="I25" s="137"/>
      <c r="J25" s="136"/>
      <c r="K25" s="137">
        <v>1.0</v>
      </c>
      <c r="L25" s="136"/>
      <c r="M25" s="137">
        <v>1.0</v>
      </c>
      <c r="O25" s="138">
        <f t="shared" si="1"/>
        <v>2</v>
      </c>
      <c r="P25" s="135">
        <f t="shared" si="2"/>
        <v>0</v>
      </c>
      <c r="Q25" s="139">
        <f t="shared" si="3"/>
        <v>1</v>
      </c>
    </row>
    <row r="26" ht="30.75" customHeight="1">
      <c r="A26" s="33">
        <v>14.0</v>
      </c>
      <c r="B26" s="133" t="str">
        <f>'Time Awareness'!B25</f>
        <v>Romanian Practice</v>
      </c>
      <c r="C26" s="4"/>
      <c r="D26" s="134">
        <f>SUMIFS('Time Awareness'!$C$12:$C$28,'Time Awareness'!$B$12:$B$28,'Weekly Tracking Feb 3rd'!B26)</f>
        <v>0</v>
      </c>
      <c r="E26" s="135">
        <f>SUMIFS('Time Awareness'!$D$12:$D$28,'Time Awareness'!$B$12:$B$28,'Weekly Tracking Feb 3rd'!B26)</f>
        <v>1</v>
      </c>
      <c r="F26" s="4"/>
      <c r="G26" s="136"/>
      <c r="H26" s="136"/>
      <c r="I26" s="136"/>
      <c r="J26" s="136"/>
      <c r="K26" s="136"/>
      <c r="L26" s="136"/>
      <c r="M26" s="136"/>
      <c r="O26" s="138">
        <f t="shared" si="1"/>
        <v>0</v>
      </c>
      <c r="P26" s="135">
        <f t="shared" si="2"/>
        <v>1</v>
      </c>
      <c r="Q26" s="139">
        <f t="shared" si="3"/>
        <v>0</v>
      </c>
    </row>
    <row r="27" ht="30.75" customHeight="1">
      <c r="A27" s="33">
        <v>15.0</v>
      </c>
      <c r="B27" s="133" t="str">
        <f>'Time Awareness'!B26</f>
        <v>Other jobs</v>
      </c>
      <c r="C27" s="4"/>
      <c r="D27" s="134">
        <f>SUMIFS('Time Awareness'!$C$12:$C$28,'Time Awareness'!$B$12:$B$28,'Weekly Tracking Feb 3rd'!B27)</f>
        <v>0</v>
      </c>
      <c r="E27" s="135">
        <f>SUMIFS('Time Awareness'!$D$12:$D$28,'Time Awareness'!$B$12:$B$28,'Weekly Tracking Feb 3rd'!B27)</f>
        <v>3</v>
      </c>
      <c r="F27" s="4"/>
      <c r="G27" s="136"/>
      <c r="H27" s="137">
        <v>2.0</v>
      </c>
      <c r="I27" s="137">
        <v>1.0</v>
      </c>
      <c r="J27" s="137"/>
      <c r="K27" s="137"/>
      <c r="L27" s="137">
        <v>1.0</v>
      </c>
      <c r="M27" s="136"/>
      <c r="O27" s="138">
        <f t="shared" si="1"/>
        <v>4</v>
      </c>
      <c r="P27" s="135">
        <f t="shared" si="2"/>
        <v>-1</v>
      </c>
      <c r="Q27" s="139">
        <f t="shared" si="3"/>
        <v>1.333333333</v>
      </c>
    </row>
    <row r="28" ht="30.75" customHeight="1">
      <c r="A28" s="33">
        <v>16.0</v>
      </c>
      <c r="B28" s="133" t="str">
        <f>'Time Awareness'!B27</f>
        <v>Upkeep (redundant, use chores)</v>
      </c>
      <c r="C28" s="4"/>
      <c r="D28" s="134">
        <f>SUMIFS('Time Awareness'!$C$12:$C$28,'Time Awareness'!$B$12:$B$28,'Weekly Tracking Feb 3rd'!B28)</f>
        <v>0</v>
      </c>
      <c r="E28" s="135">
        <f>SUMIFS('Time Awareness'!$D$12:$D$28,'Time Awareness'!$B$12:$B$28,'Weekly Tracking Feb 3rd'!B28)</f>
        <v>0</v>
      </c>
      <c r="F28" s="4"/>
      <c r="G28" s="137"/>
      <c r="H28" s="137"/>
      <c r="I28" s="137"/>
      <c r="J28" s="137">
        <v>1.0</v>
      </c>
      <c r="K28" s="137"/>
      <c r="L28" s="137"/>
      <c r="M28" s="137"/>
      <c r="O28" s="138">
        <f t="shared" si="1"/>
        <v>1</v>
      </c>
      <c r="P28" s="135">
        <f t="shared" si="2"/>
        <v>-1</v>
      </c>
      <c r="Q28" s="139" t="str">
        <f t="shared" si="3"/>
        <v>#DIV/0!</v>
      </c>
    </row>
    <row r="29" ht="30.75" customHeight="1">
      <c r="A29" s="33">
        <v>17.0</v>
      </c>
      <c r="B29" s="133" t="str">
        <f>'Time Awareness'!B28</f>
        <v>Learning</v>
      </c>
      <c r="C29" s="4"/>
      <c r="D29" s="134">
        <f>SUMIFS('Time Awareness'!$C$12:$C$28,'Time Awareness'!$B$12:$B$28,'Weekly Tracking Feb 3rd'!B29)</f>
        <v>1</v>
      </c>
      <c r="E29" s="135">
        <f>SUMIFS('Time Awareness'!$D$12:$D$28,'Time Awareness'!$B$12:$B$28,'Weekly Tracking Feb 3rd'!B29)</f>
        <v>0</v>
      </c>
      <c r="F29" s="4"/>
      <c r="G29" s="137"/>
      <c r="H29" s="136"/>
      <c r="I29" s="137">
        <v>1.0</v>
      </c>
      <c r="J29" s="137"/>
      <c r="K29" s="137"/>
      <c r="L29" s="137"/>
      <c r="M29" s="137"/>
      <c r="O29" s="138">
        <f t="shared" si="1"/>
        <v>1</v>
      </c>
      <c r="P29" s="135">
        <f t="shared" si="2"/>
        <v>4</v>
      </c>
      <c r="Q29" s="139">
        <f t="shared" si="3"/>
        <v>0.2</v>
      </c>
      <c r="R29" s="84" t="s">
        <v>152</v>
      </c>
    </row>
    <row r="30" ht="14.25" customHeight="1">
      <c r="G30" s="4">
        <f t="shared" ref="G30:M30" si="4">SUM(G13:G29)</f>
        <v>0</v>
      </c>
      <c r="H30" s="4">
        <f t="shared" si="4"/>
        <v>16</v>
      </c>
      <c r="I30" s="4">
        <f t="shared" si="4"/>
        <v>15</v>
      </c>
      <c r="J30" s="4">
        <f t="shared" si="4"/>
        <v>11</v>
      </c>
      <c r="K30" s="4">
        <f t="shared" si="4"/>
        <v>11</v>
      </c>
      <c r="L30" s="4">
        <f t="shared" si="4"/>
        <v>15</v>
      </c>
      <c r="M30" s="4">
        <f t="shared" si="4"/>
        <v>12</v>
      </c>
      <c r="O30" s="7">
        <f t="shared" si="1"/>
        <v>80</v>
      </c>
    </row>
    <row r="31" ht="14.25" customHeight="1">
      <c r="G31" s="4"/>
      <c r="H31" s="4"/>
      <c r="I31" s="4"/>
      <c r="J31" s="4"/>
      <c r="K31" s="4"/>
      <c r="L31" s="4"/>
      <c r="M31" s="4"/>
    </row>
    <row r="32" ht="14.25" customHeight="1">
      <c r="G32" s="4"/>
      <c r="H32" s="4"/>
      <c r="I32" s="4"/>
      <c r="J32" s="4"/>
      <c r="K32" s="4"/>
      <c r="L32" s="4"/>
      <c r="M32" s="4"/>
    </row>
    <row r="33" ht="14.25" customHeight="1">
      <c r="B33" s="84" t="s">
        <v>154</v>
      </c>
    </row>
    <row r="34" ht="14.25" customHeight="1">
      <c r="B34" s="84" t="s">
        <v>155</v>
      </c>
    </row>
    <row r="35" ht="14.25" customHeight="1"/>
    <row r="36" ht="14.25" customHeight="1">
      <c r="B36" s="84" t="s">
        <v>156</v>
      </c>
    </row>
    <row r="37" ht="14.25" customHeight="1"/>
    <row r="38" ht="14.25" customHeight="1"/>
    <row r="39" ht="14.25" customHeight="1">
      <c r="B39" s="84" t="s">
        <v>157</v>
      </c>
    </row>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7:D7"/>
    <mergeCell ref="O10:P10"/>
  </mergeCells>
  <conditionalFormatting sqref="G11">
    <cfRule type="expression" dxfId="0" priority="1">
      <formula>CELL("contents",B5)=G11</formula>
    </cfRule>
  </conditionalFormatting>
  <conditionalFormatting sqref="J11">
    <cfRule type="expression" dxfId="0" priority="2">
      <formula>CELL("contents",B5)=J11</formula>
    </cfRule>
  </conditionalFormatting>
  <conditionalFormatting sqref="H11">
    <cfRule type="expression" dxfId="0" priority="3">
      <formula>CELL("contents",B5)=H11</formula>
    </cfRule>
  </conditionalFormatting>
  <conditionalFormatting sqref="I11">
    <cfRule type="expression" dxfId="0" priority="4">
      <formula>CELL("contents",B5)=I11</formula>
    </cfRule>
  </conditionalFormatting>
  <conditionalFormatting sqref="K11">
    <cfRule type="expression" dxfId="0" priority="5">
      <formula>CELL("contents",B5)=K11</formula>
    </cfRule>
  </conditionalFormatting>
  <conditionalFormatting sqref="L11">
    <cfRule type="expression" dxfId="0" priority="6">
      <formula>CELL("contents",B5)=L11</formula>
    </cfRule>
  </conditionalFormatting>
  <conditionalFormatting sqref="M11">
    <cfRule type="expression" dxfId="0" priority="7">
      <formula>CELL("contents",B5)=M11</formula>
    </cfRule>
  </conditionalFormatting>
  <conditionalFormatting sqref="Q13:Q29">
    <cfRule type="colorScale" priority="8">
      <colorScale>
        <cfvo type="formula" val="0"/>
        <cfvo type="formula" val="0.99"/>
        <cfvo type="formula" val="1"/>
        <color rgb="FFFFFF00"/>
        <color theme="9"/>
        <color theme="4"/>
      </colorScale>
    </cfRule>
  </conditionalFormatting>
  <dataValidations>
    <dataValidation type="list" allowBlank="1" showErrorMessage="1" sqref="B5">
      <formula1>$G$11:$M$11</formula1>
    </dataValidation>
  </dataValidation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44.29"/>
    <col customWidth="1" min="3" max="3" width="1.43"/>
    <col customWidth="1" hidden="1" min="4" max="5" width="16.0"/>
    <col customWidth="1" min="6" max="6" width="2.29"/>
    <col customWidth="1" min="7" max="9" width="18.57"/>
    <col customWidth="1" min="10" max="10" width="20.14"/>
    <col customWidth="1" min="11" max="13" width="18.57"/>
    <col customWidth="1" min="14" max="14" width="8.71"/>
    <col customWidth="1" min="15" max="16" width="24.14"/>
    <col customWidth="1" min="17" max="17" width="13.14"/>
  </cols>
  <sheetData>
    <row r="1" ht="14.25" customHeight="1">
      <c r="A1" s="111" t="s">
        <v>130</v>
      </c>
    </row>
    <row r="2" ht="14.25" customHeight="1"/>
    <row r="3" ht="14.25" customHeight="1"/>
    <row r="4" ht="14.25" customHeight="1">
      <c r="B4" s="112" t="s">
        <v>131</v>
      </c>
    </row>
    <row r="5" ht="76.5" customHeight="1">
      <c r="B5" s="113" t="s">
        <v>132</v>
      </c>
    </row>
    <row r="6" ht="14.25" customHeight="1">
      <c r="D6" s="114"/>
      <c r="E6" s="114"/>
      <c r="O6" s="114"/>
    </row>
    <row r="7" ht="14.25" hidden="1" customHeight="1">
      <c r="B7" s="115" t="s">
        <v>133</v>
      </c>
      <c r="C7" s="116"/>
      <c r="D7" s="11"/>
      <c r="E7" s="114"/>
      <c r="O7" s="114"/>
    </row>
    <row r="8" ht="14.25" hidden="1" customHeight="1">
      <c r="B8" s="117"/>
      <c r="C8" s="117"/>
      <c r="D8" s="117"/>
      <c r="E8" s="114"/>
      <c r="O8" s="114"/>
    </row>
    <row r="9" ht="48.75" customHeight="1">
      <c r="D9" s="114"/>
      <c r="E9" s="114"/>
      <c r="O9" s="114"/>
    </row>
    <row r="10" ht="34.5" customHeight="1">
      <c r="D10" s="118" t="s">
        <v>134</v>
      </c>
      <c r="E10" s="114"/>
      <c r="G10" s="84" t="s">
        <v>135</v>
      </c>
      <c r="O10" s="119" t="s">
        <v>136</v>
      </c>
      <c r="P10" s="120"/>
      <c r="T10" s="84" t="s">
        <v>137</v>
      </c>
    </row>
    <row r="11" ht="42.0" customHeight="1">
      <c r="A11" s="121" t="s">
        <v>138</v>
      </c>
      <c r="B11" s="122" t="s">
        <v>94</v>
      </c>
      <c r="C11" s="123"/>
      <c r="D11" s="121" t="s">
        <v>139</v>
      </c>
      <c r="E11" s="124" t="s">
        <v>140</v>
      </c>
      <c r="G11" s="125" t="s">
        <v>141</v>
      </c>
      <c r="H11" s="126" t="s">
        <v>142</v>
      </c>
      <c r="I11" s="126" t="s">
        <v>143</v>
      </c>
      <c r="J11" s="126" t="s">
        <v>144</v>
      </c>
      <c r="K11" s="126" t="s">
        <v>145</v>
      </c>
      <c r="L11" s="126" t="s">
        <v>146</v>
      </c>
      <c r="M11" s="127" t="s">
        <v>132</v>
      </c>
      <c r="N11" s="84" t="s">
        <v>147</v>
      </c>
      <c r="O11" s="119" t="s">
        <v>148</v>
      </c>
      <c r="P11" s="128" t="s">
        <v>149</v>
      </c>
      <c r="Q11" s="84" t="s">
        <v>150</v>
      </c>
      <c r="T11" s="84" t="s">
        <v>151</v>
      </c>
    </row>
    <row r="12" ht="14.25" customHeight="1">
      <c r="B12" s="129"/>
      <c r="C12" s="4"/>
      <c r="D12" s="130"/>
      <c r="E12" s="131"/>
      <c r="O12" s="130"/>
      <c r="P12" s="132"/>
    </row>
    <row r="13" ht="30.75" customHeight="1">
      <c r="A13" s="33">
        <v>1.0</v>
      </c>
      <c r="B13" s="133" t="str">
        <f>'Time Awareness'!B12</f>
        <v>Teaching</v>
      </c>
      <c r="C13" s="4"/>
      <c r="D13" s="134">
        <f>SUMIFS('Time Awareness'!$C$12:$C$28,'Time Awareness'!$B$12:$B$28,'Weekly Tracking Feb 9th'!B13)</f>
        <v>0</v>
      </c>
      <c r="E13" s="135">
        <f>SUMIFS('Time Awareness'!$D$12:$D$28,'Time Awareness'!$B$12:$B$28,'Weekly Tracking Feb 9th'!B13)</f>
        <v>5</v>
      </c>
      <c r="F13" s="4"/>
      <c r="G13" s="136"/>
      <c r="H13" s="137">
        <v>3.0</v>
      </c>
      <c r="I13" s="137">
        <v>2.0</v>
      </c>
      <c r="J13" s="137">
        <v>2.0</v>
      </c>
      <c r="K13" s="137">
        <v>2.0</v>
      </c>
      <c r="L13" s="137"/>
      <c r="M13" s="136"/>
      <c r="O13" s="138">
        <f t="shared" ref="O13:O30" si="1">SUM(G13:M13)</f>
        <v>9</v>
      </c>
      <c r="P13" s="135">
        <f t="shared" ref="P13:P29" si="2">(E13+(D13*5))-SUM(G13:M13)</f>
        <v>-4</v>
      </c>
      <c r="Q13" s="139">
        <f t="shared" ref="Q13:Q29" si="3">O13/(P13+O13)</f>
        <v>1.8</v>
      </c>
      <c r="T13" s="84" t="s">
        <v>153</v>
      </c>
    </row>
    <row r="14" ht="30.75" customHeight="1">
      <c r="A14" s="33">
        <v>2.0</v>
      </c>
      <c r="B14" s="133" t="str">
        <f>'Time Awareness'!B13</f>
        <v>Cook</v>
      </c>
      <c r="C14" s="4"/>
      <c r="D14" s="134">
        <f>SUMIFS('Time Awareness'!$C$12:$C$28,'Time Awareness'!$B$12:$B$28,'Weekly Tracking Feb 9th'!B14)</f>
        <v>2</v>
      </c>
      <c r="E14" s="135">
        <f>SUMIFS('Time Awareness'!$D$12:$D$28,'Time Awareness'!$B$12:$B$28,'Weekly Tracking Feb 9th'!B14)</f>
        <v>0</v>
      </c>
      <c r="F14" s="4"/>
      <c r="G14" s="137">
        <v>2.0</v>
      </c>
      <c r="H14" s="137">
        <v>2.0</v>
      </c>
      <c r="I14" s="137">
        <v>2.0</v>
      </c>
      <c r="J14" s="140">
        <v>2.0</v>
      </c>
      <c r="K14" s="137">
        <v>2.0</v>
      </c>
      <c r="L14" s="137">
        <v>2.0</v>
      </c>
      <c r="M14" s="137"/>
      <c r="O14" s="138">
        <f t="shared" si="1"/>
        <v>12</v>
      </c>
      <c r="P14" s="135">
        <f t="shared" si="2"/>
        <v>-2</v>
      </c>
      <c r="Q14" s="139">
        <f t="shared" si="3"/>
        <v>1.2</v>
      </c>
    </row>
    <row r="15" ht="30.75" customHeight="1">
      <c r="A15" s="33">
        <v>3.0</v>
      </c>
      <c r="B15" s="133" t="str">
        <f>'Time Awareness'!B14</f>
        <v>Friends/Family</v>
      </c>
      <c r="C15" s="4"/>
      <c r="D15" s="134">
        <f>SUMIFS('Time Awareness'!$C$12:$C$28,'Time Awareness'!$B$12:$B$28,'Weekly Tracking Feb 9th'!B15)</f>
        <v>0</v>
      </c>
      <c r="E15" s="135">
        <f>SUMIFS('Time Awareness'!$D$12:$D$28,'Time Awareness'!$B$12:$B$28,'Weekly Tracking Feb 9th'!B15)</f>
        <v>8</v>
      </c>
      <c r="F15" s="4"/>
      <c r="G15" s="137">
        <v>5.0</v>
      </c>
      <c r="H15" s="137">
        <v>1.0</v>
      </c>
      <c r="I15" s="140"/>
      <c r="J15" s="137">
        <v>1.0</v>
      </c>
      <c r="K15" s="137">
        <v>3.0</v>
      </c>
      <c r="L15" s="137">
        <v>2.0</v>
      </c>
      <c r="M15" s="137">
        <v>3.0</v>
      </c>
      <c r="O15" s="138">
        <f t="shared" si="1"/>
        <v>15</v>
      </c>
      <c r="P15" s="135">
        <f t="shared" si="2"/>
        <v>-7</v>
      </c>
      <c r="Q15" s="139">
        <f t="shared" si="3"/>
        <v>1.875</v>
      </c>
    </row>
    <row r="16" ht="30.75" customHeight="1">
      <c r="A16" s="33">
        <v>4.0</v>
      </c>
      <c r="B16" s="133" t="str">
        <f>'Time Awareness'!B15</f>
        <v>Business Development</v>
      </c>
      <c r="C16" s="4"/>
      <c r="D16" s="134">
        <f>SUMIFS('Time Awareness'!$C$12:$C$28,'Time Awareness'!$B$12:$B$28,'Weekly Tracking Feb 9th'!B16)</f>
        <v>0</v>
      </c>
      <c r="E16" s="135">
        <f>SUMIFS('Time Awareness'!$D$12:$D$28,'Time Awareness'!$B$12:$B$28,'Weekly Tracking Feb 9th'!B16)</f>
        <v>6</v>
      </c>
      <c r="F16" s="4"/>
      <c r="G16" s="136"/>
      <c r="H16" s="137">
        <v>1.0</v>
      </c>
      <c r="I16" s="140">
        <v>4.0</v>
      </c>
      <c r="J16" s="137">
        <v>1.0</v>
      </c>
      <c r="K16" s="137">
        <v>1.0</v>
      </c>
      <c r="L16" s="137"/>
      <c r="M16" s="136"/>
      <c r="O16" s="138">
        <f t="shared" si="1"/>
        <v>7</v>
      </c>
      <c r="P16" s="135">
        <f t="shared" si="2"/>
        <v>-1</v>
      </c>
      <c r="Q16" s="139">
        <f t="shared" si="3"/>
        <v>1.166666667</v>
      </c>
    </row>
    <row r="17" ht="30.75" customHeight="1">
      <c r="A17" s="33">
        <v>5.0</v>
      </c>
      <c r="B17" s="133" t="str">
        <f>'Time Awareness'!B16</f>
        <v>Create Content</v>
      </c>
      <c r="C17" s="4"/>
      <c r="D17" s="134">
        <f>SUMIFS('Time Awareness'!$C$12:$C$28,'Time Awareness'!$B$12:$B$28,'Weekly Tracking Feb 9th'!B17)</f>
        <v>0</v>
      </c>
      <c r="E17" s="135">
        <f>SUMIFS('Time Awareness'!$D$12:$D$28,'Time Awareness'!$B$12:$B$28,'Weekly Tracking Feb 9th'!B17)</f>
        <v>6</v>
      </c>
      <c r="F17" s="4"/>
      <c r="G17" s="137"/>
      <c r="H17" s="137">
        <v>2.0</v>
      </c>
      <c r="I17" s="137"/>
      <c r="J17" s="137">
        <v>3.0</v>
      </c>
      <c r="K17" s="137">
        <v>1.0</v>
      </c>
      <c r="L17" s="136"/>
      <c r="M17" s="137"/>
      <c r="O17" s="138">
        <f t="shared" si="1"/>
        <v>6</v>
      </c>
      <c r="P17" s="135">
        <f t="shared" si="2"/>
        <v>0</v>
      </c>
      <c r="Q17" s="139">
        <f t="shared" si="3"/>
        <v>1</v>
      </c>
    </row>
    <row r="18" ht="30.75" customHeight="1">
      <c r="A18" s="33">
        <v>6.0</v>
      </c>
      <c r="B18" s="133" t="str">
        <f>'Time Awareness'!B17</f>
        <v>Chores</v>
      </c>
      <c r="C18" s="4"/>
      <c r="D18" s="134">
        <f>SUMIFS('Time Awareness'!$C$12:$C$28,'Time Awareness'!$B$12:$B$28,'Weekly Tracking Feb 9th'!B18)</f>
        <v>0</v>
      </c>
      <c r="E18" s="135">
        <f>SUMIFS('Time Awareness'!$D$12:$D$28,'Time Awareness'!$B$12:$B$28,'Weekly Tracking Feb 9th'!B18)</f>
        <v>5</v>
      </c>
      <c r="F18" s="4"/>
      <c r="G18" s="136"/>
      <c r="H18" s="137">
        <v>1.0</v>
      </c>
      <c r="I18" s="137"/>
      <c r="J18" s="137">
        <v>1.0</v>
      </c>
      <c r="K18" s="137">
        <v>2.0</v>
      </c>
      <c r="L18" s="137">
        <v>1.0</v>
      </c>
      <c r="M18" s="136"/>
      <c r="O18" s="138">
        <f t="shared" si="1"/>
        <v>5</v>
      </c>
      <c r="P18" s="135">
        <f t="shared" si="2"/>
        <v>0</v>
      </c>
      <c r="Q18" s="139">
        <f t="shared" si="3"/>
        <v>1</v>
      </c>
    </row>
    <row r="19" ht="30.75" customHeight="1">
      <c r="A19" s="33">
        <v>7.0</v>
      </c>
      <c r="B19" s="133" t="str">
        <f>'Time Awareness'!B18</f>
        <v>Journal</v>
      </c>
      <c r="C19" s="4"/>
      <c r="D19" s="134">
        <f>SUMIFS('Time Awareness'!$C$12:$C$28,'Time Awareness'!$B$12:$B$28,'Weekly Tracking Feb 9th'!B19)</f>
        <v>1</v>
      </c>
      <c r="E19" s="135">
        <f>SUMIFS('Time Awareness'!$D$12:$D$28,'Time Awareness'!$B$12:$B$28,'Weekly Tracking Feb 9th'!B19)</f>
        <v>0</v>
      </c>
      <c r="F19" s="4"/>
      <c r="G19" s="137"/>
      <c r="H19" s="137">
        <v>1.0</v>
      </c>
      <c r="I19" s="137">
        <v>1.0</v>
      </c>
      <c r="J19" s="137">
        <v>1.0</v>
      </c>
      <c r="K19" s="137">
        <v>1.0</v>
      </c>
      <c r="L19" s="137">
        <v>1.0</v>
      </c>
      <c r="M19" s="137"/>
      <c r="O19" s="138">
        <f t="shared" si="1"/>
        <v>5</v>
      </c>
      <c r="P19" s="135">
        <f t="shared" si="2"/>
        <v>0</v>
      </c>
      <c r="Q19" s="139">
        <f t="shared" si="3"/>
        <v>1</v>
      </c>
    </row>
    <row r="20" ht="30.75" customHeight="1">
      <c r="A20" s="33">
        <v>8.0</v>
      </c>
      <c r="B20" s="133" t="str">
        <f>'Time Awareness'!B19</f>
        <v>Read/Audiobook</v>
      </c>
      <c r="C20" s="4"/>
      <c r="D20" s="134">
        <f>SUMIFS('Time Awareness'!$C$12:$C$28,'Time Awareness'!$B$12:$B$28,'Weekly Tracking Feb 9th'!B20)</f>
        <v>1</v>
      </c>
      <c r="E20" s="135">
        <f>SUMIFS('Time Awareness'!$D$12:$D$28,'Time Awareness'!$B$12:$B$28,'Weekly Tracking Feb 9th'!B20)</f>
        <v>0</v>
      </c>
      <c r="F20" s="4"/>
      <c r="G20" s="137"/>
      <c r="H20" s="137"/>
      <c r="I20" s="137"/>
      <c r="J20" s="137"/>
      <c r="K20" s="137"/>
      <c r="L20" s="136"/>
      <c r="M20" s="137"/>
      <c r="O20" s="138">
        <f t="shared" si="1"/>
        <v>0</v>
      </c>
      <c r="P20" s="135">
        <f t="shared" si="2"/>
        <v>5</v>
      </c>
      <c r="Q20" s="139">
        <f t="shared" si="3"/>
        <v>0</v>
      </c>
    </row>
    <row r="21" ht="30.75" customHeight="1">
      <c r="A21" s="33">
        <v>9.0</v>
      </c>
      <c r="B21" s="133" t="str">
        <f>'Time Awareness'!B20</f>
        <v>Rings/stretching/light exercises</v>
      </c>
      <c r="C21" s="4"/>
      <c r="D21" s="134">
        <f>SUMIFS('Time Awareness'!$C$12:$C$28,'Time Awareness'!$B$12:$B$28,'Weekly Tracking Feb 9th'!B21)</f>
        <v>0</v>
      </c>
      <c r="E21" s="135">
        <f>SUMIFS('Time Awareness'!$D$12:$D$28,'Time Awareness'!$B$12:$B$28,'Weekly Tracking Feb 9th'!B21)</f>
        <v>6</v>
      </c>
      <c r="F21" s="4"/>
      <c r="G21" s="137"/>
      <c r="H21" s="137">
        <v>1.0</v>
      </c>
      <c r="I21" s="137">
        <v>1.0</v>
      </c>
      <c r="J21" s="137"/>
      <c r="K21" s="137"/>
      <c r="L21" s="137">
        <v>1.0</v>
      </c>
      <c r="M21" s="137">
        <v>1.0</v>
      </c>
      <c r="O21" s="138">
        <f t="shared" si="1"/>
        <v>4</v>
      </c>
      <c r="P21" s="135">
        <f t="shared" si="2"/>
        <v>2</v>
      </c>
      <c r="Q21" s="139">
        <f t="shared" si="3"/>
        <v>0.6666666667</v>
      </c>
    </row>
    <row r="22" ht="30.75" customHeight="1">
      <c r="A22" s="33">
        <v>10.0</v>
      </c>
      <c r="B22" s="133" t="str">
        <f>'Time Awareness'!B21</f>
        <v>Marketing</v>
      </c>
      <c r="C22" s="4"/>
      <c r="D22" s="134">
        <f>SUMIFS('Time Awareness'!$C$12:$C$28,'Time Awareness'!$B$12:$B$28,'Weekly Tracking Feb 9th'!B22)</f>
        <v>0</v>
      </c>
      <c r="E22" s="135">
        <f>SUMIFS('Time Awareness'!$D$12:$D$28,'Time Awareness'!$B$12:$B$28,'Weekly Tracking Feb 9th'!B22)</f>
        <v>3</v>
      </c>
      <c r="F22" s="4"/>
      <c r="G22" s="137"/>
      <c r="H22" s="137"/>
      <c r="I22" s="137"/>
      <c r="J22" s="137"/>
      <c r="K22" s="136"/>
      <c r="L22" s="137"/>
      <c r="M22" s="136"/>
      <c r="O22" s="138">
        <f t="shared" si="1"/>
        <v>0</v>
      </c>
      <c r="P22" s="135">
        <f t="shared" si="2"/>
        <v>3</v>
      </c>
      <c r="Q22" s="139">
        <f t="shared" si="3"/>
        <v>0</v>
      </c>
    </row>
    <row r="23" ht="30.75" customHeight="1">
      <c r="A23" s="33">
        <v>11.0</v>
      </c>
      <c r="B23" s="133" t="str">
        <f>'Time Awareness'!B22</f>
        <v>Networking</v>
      </c>
      <c r="C23" s="4"/>
      <c r="D23" s="134">
        <f>SUMIFS('Time Awareness'!$C$12:$C$28,'Time Awareness'!$B$12:$B$28,'Weekly Tracking Feb 9th'!B23)</f>
        <v>0</v>
      </c>
      <c r="E23" s="135">
        <f>SUMIFS('Time Awareness'!$D$12:$D$28,'Time Awareness'!$B$12:$B$28,'Weekly Tracking Feb 9th'!B23)</f>
        <v>3</v>
      </c>
      <c r="F23" s="4"/>
      <c r="G23" s="136"/>
      <c r="H23" s="136"/>
      <c r="I23" s="136"/>
      <c r="J23" s="137"/>
      <c r="K23" s="137"/>
      <c r="L23" s="137"/>
      <c r="M23" s="136"/>
      <c r="O23" s="138">
        <f t="shared" si="1"/>
        <v>0</v>
      </c>
      <c r="P23" s="135">
        <f t="shared" si="2"/>
        <v>3</v>
      </c>
      <c r="Q23" s="139">
        <f t="shared" si="3"/>
        <v>0</v>
      </c>
    </row>
    <row r="24" ht="30.75" customHeight="1">
      <c r="A24" s="33">
        <v>12.0</v>
      </c>
      <c r="B24" s="133" t="str">
        <f>'Time Awareness'!B23</f>
        <v>Games</v>
      </c>
      <c r="C24" s="4"/>
      <c r="D24" s="134">
        <f>SUMIFS('Time Awareness'!$C$12:$C$28,'Time Awareness'!$B$12:$B$28,'Weekly Tracking Feb 9th'!B24)</f>
        <v>0</v>
      </c>
      <c r="E24" s="135">
        <f>SUMIFS('Time Awareness'!$D$12:$D$28,'Time Awareness'!$B$12:$B$28,'Weekly Tracking Feb 9th'!B24)</f>
        <v>4</v>
      </c>
      <c r="F24" s="4"/>
      <c r="G24" s="136"/>
      <c r="H24" s="137">
        <v>2.0</v>
      </c>
      <c r="I24" s="137">
        <v>1.0</v>
      </c>
      <c r="J24" s="137">
        <v>2.0</v>
      </c>
      <c r="K24" s="137">
        <v>1.0</v>
      </c>
      <c r="L24" s="137">
        <v>2.0</v>
      </c>
      <c r="M24" s="137">
        <v>3.0</v>
      </c>
      <c r="O24" s="138">
        <f t="shared" si="1"/>
        <v>11</v>
      </c>
      <c r="P24" s="135">
        <f t="shared" si="2"/>
        <v>-7</v>
      </c>
      <c r="Q24" s="139">
        <f t="shared" si="3"/>
        <v>2.75</v>
      </c>
    </row>
    <row r="25" ht="30.75" customHeight="1">
      <c r="A25" s="33">
        <v>13.0</v>
      </c>
      <c r="B25" s="133" t="str">
        <f>'Time Awareness'!B24</f>
        <v>Intense Exercise</v>
      </c>
      <c r="C25" s="4"/>
      <c r="D25" s="134">
        <f>SUMIFS('Time Awareness'!$C$12:$C$28,'Time Awareness'!$B$12:$B$28,'Weekly Tracking Feb 9th'!B25)</f>
        <v>0</v>
      </c>
      <c r="E25" s="135">
        <f>SUMIFS('Time Awareness'!$D$12:$D$28,'Time Awareness'!$B$12:$B$28,'Weekly Tracking Feb 9th'!B25)</f>
        <v>2</v>
      </c>
      <c r="F25" s="4"/>
      <c r="G25" s="137">
        <v>3.0</v>
      </c>
      <c r="H25" s="136"/>
      <c r="I25" s="137"/>
      <c r="J25" s="136"/>
      <c r="K25" s="137"/>
      <c r="L25" s="136"/>
      <c r="M25" s="137"/>
      <c r="O25" s="138">
        <f t="shared" si="1"/>
        <v>3</v>
      </c>
      <c r="P25" s="135">
        <f t="shared" si="2"/>
        <v>-1</v>
      </c>
      <c r="Q25" s="139">
        <f t="shared" si="3"/>
        <v>1.5</v>
      </c>
    </row>
    <row r="26" ht="30.75" customHeight="1">
      <c r="A26" s="33">
        <v>14.0</v>
      </c>
      <c r="B26" s="133" t="str">
        <f>'Time Awareness'!B25</f>
        <v>Romanian Practice</v>
      </c>
      <c r="C26" s="4"/>
      <c r="D26" s="134">
        <f>SUMIFS('Time Awareness'!$C$12:$C$28,'Time Awareness'!$B$12:$B$28,'Weekly Tracking Feb 9th'!B26)</f>
        <v>0</v>
      </c>
      <c r="E26" s="135">
        <f>SUMIFS('Time Awareness'!$D$12:$D$28,'Time Awareness'!$B$12:$B$28,'Weekly Tracking Feb 9th'!B26)</f>
        <v>1</v>
      </c>
      <c r="F26" s="4"/>
      <c r="G26" s="136"/>
      <c r="H26" s="136"/>
      <c r="I26" s="136"/>
      <c r="J26" s="136"/>
      <c r="K26" s="136"/>
      <c r="L26" s="136"/>
      <c r="M26" s="136"/>
      <c r="O26" s="138">
        <f t="shared" si="1"/>
        <v>0</v>
      </c>
      <c r="P26" s="135">
        <f t="shared" si="2"/>
        <v>1</v>
      </c>
      <c r="Q26" s="139">
        <f t="shared" si="3"/>
        <v>0</v>
      </c>
    </row>
    <row r="27" ht="30.75" customHeight="1">
      <c r="A27" s="33">
        <v>15.0</v>
      </c>
      <c r="B27" s="133" t="str">
        <f>'Time Awareness'!B26</f>
        <v>Other jobs</v>
      </c>
      <c r="C27" s="4"/>
      <c r="D27" s="134">
        <f>SUMIFS('Time Awareness'!$C$12:$C$28,'Time Awareness'!$B$12:$B$28,'Weekly Tracking Feb 9th'!B27)</f>
        <v>0</v>
      </c>
      <c r="E27" s="135">
        <f>SUMIFS('Time Awareness'!$D$12:$D$28,'Time Awareness'!$B$12:$B$28,'Weekly Tracking Feb 9th'!B27)</f>
        <v>3</v>
      </c>
      <c r="F27" s="4"/>
      <c r="G27" s="136"/>
      <c r="H27" s="137"/>
      <c r="I27" s="137"/>
      <c r="J27" s="137"/>
      <c r="K27" s="137"/>
      <c r="L27" s="137"/>
      <c r="M27" s="136"/>
      <c r="O27" s="138">
        <f t="shared" si="1"/>
        <v>0</v>
      </c>
      <c r="P27" s="135">
        <f t="shared" si="2"/>
        <v>3</v>
      </c>
      <c r="Q27" s="139">
        <f t="shared" si="3"/>
        <v>0</v>
      </c>
    </row>
    <row r="28" ht="30.75" customHeight="1">
      <c r="A28" s="33">
        <v>16.0</v>
      </c>
      <c r="B28" s="133" t="str">
        <f>'Time Awareness'!B27</f>
        <v>Upkeep (redundant, use chores)</v>
      </c>
      <c r="C28" s="4"/>
      <c r="D28" s="134">
        <f>SUMIFS('Time Awareness'!$C$12:$C$28,'Time Awareness'!$B$12:$B$28,'Weekly Tracking Feb 9th'!B28)</f>
        <v>0</v>
      </c>
      <c r="E28" s="135">
        <f>SUMIFS('Time Awareness'!$D$12:$D$28,'Time Awareness'!$B$12:$B$28,'Weekly Tracking Feb 9th'!B28)</f>
        <v>0</v>
      </c>
      <c r="F28" s="4"/>
      <c r="G28" s="137"/>
      <c r="H28" s="137"/>
      <c r="I28" s="137">
        <v>1.0</v>
      </c>
      <c r="J28" s="137"/>
      <c r="K28" s="137">
        <v>1.0</v>
      </c>
      <c r="L28" s="137"/>
      <c r="M28" s="137">
        <v>1.0</v>
      </c>
      <c r="O28" s="138">
        <f t="shared" si="1"/>
        <v>3</v>
      </c>
      <c r="P28" s="135">
        <f t="shared" si="2"/>
        <v>-3</v>
      </c>
      <c r="Q28" s="139" t="str">
        <f t="shared" si="3"/>
        <v>#DIV/0!</v>
      </c>
    </row>
    <row r="29" ht="30.75" customHeight="1">
      <c r="A29" s="33">
        <v>17.0</v>
      </c>
      <c r="B29" s="133" t="str">
        <f>'Time Awareness'!B28</f>
        <v>Learning</v>
      </c>
      <c r="C29" s="4"/>
      <c r="D29" s="134">
        <f>SUMIFS('Time Awareness'!$C$12:$C$28,'Time Awareness'!$B$12:$B$28,'Weekly Tracking Feb 9th'!B29)</f>
        <v>1</v>
      </c>
      <c r="E29" s="135">
        <f>SUMIFS('Time Awareness'!$D$12:$D$28,'Time Awareness'!$B$12:$B$28,'Weekly Tracking Feb 9th'!B29)</f>
        <v>0</v>
      </c>
      <c r="F29" s="4"/>
      <c r="G29" s="137"/>
      <c r="H29" s="136"/>
      <c r="I29" s="137"/>
      <c r="J29" s="137"/>
      <c r="K29" s="137"/>
      <c r="L29" s="137"/>
      <c r="M29" s="137"/>
      <c r="O29" s="138">
        <f t="shared" si="1"/>
        <v>0</v>
      </c>
      <c r="P29" s="135">
        <f t="shared" si="2"/>
        <v>5</v>
      </c>
      <c r="Q29" s="139">
        <f t="shared" si="3"/>
        <v>0</v>
      </c>
      <c r="R29" s="84" t="s">
        <v>152</v>
      </c>
    </row>
    <row r="30" ht="14.25" customHeight="1">
      <c r="G30" s="4">
        <f t="shared" ref="G30:M30" si="4">SUM(G13:G29)</f>
        <v>10</v>
      </c>
      <c r="H30" s="4">
        <f t="shared" si="4"/>
        <v>14</v>
      </c>
      <c r="I30" s="4">
        <f t="shared" si="4"/>
        <v>12</v>
      </c>
      <c r="J30" s="4">
        <f t="shared" si="4"/>
        <v>13</v>
      </c>
      <c r="K30" s="4">
        <f t="shared" si="4"/>
        <v>14</v>
      </c>
      <c r="L30" s="4">
        <f t="shared" si="4"/>
        <v>9</v>
      </c>
      <c r="M30" s="4">
        <f t="shared" si="4"/>
        <v>8</v>
      </c>
      <c r="O30" s="7">
        <f t="shared" si="1"/>
        <v>80</v>
      </c>
    </row>
    <row r="31" ht="14.25" customHeight="1">
      <c r="G31" s="4"/>
      <c r="H31" s="4"/>
      <c r="I31" s="4"/>
      <c r="J31" s="4"/>
      <c r="K31" s="4"/>
      <c r="L31" s="4"/>
      <c r="M31" s="4"/>
    </row>
    <row r="32" ht="14.25" customHeight="1">
      <c r="G32" s="4"/>
      <c r="H32" s="4"/>
      <c r="I32" s="4"/>
      <c r="J32" s="4"/>
      <c r="K32" s="4"/>
      <c r="L32" s="4"/>
      <c r="M32" s="4"/>
    </row>
    <row r="33" ht="14.25" customHeight="1">
      <c r="B33" s="84" t="s">
        <v>154</v>
      </c>
    </row>
    <row r="34" ht="14.25" customHeight="1">
      <c r="B34" s="84" t="s">
        <v>155</v>
      </c>
    </row>
    <row r="35" ht="14.25" customHeight="1"/>
    <row r="36" ht="14.25" customHeight="1">
      <c r="B36" s="84" t="s">
        <v>156</v>
      </c>
    </row>
    <row r="37" ht="14.25" customHeight="1"/>
    <row r="38" ht="14.25" customHeight="1"/>
    <row r="39" ht="14.25" customHeight="1">
      <c r="B39" s="84" t="s">
        <v>157</v>
      </c>
    </row>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7:D7"/>
    <mergeCell ref="O10:P10"/>
  </mergeCells>
  <conditionalFormatting sqref="G11">
    <cfRule type="expression" dxfId="0" priority="1">
      <formula>CELL("contents",B5)=G11</formula>
    </cfRule>
  </conditionalFormatting>
  <conditionalFormatting sqref="J11">
    <cfRule type="expression" dxfId="0" priority="2">
      <formula>CELL("contents",B5)=J11</formula>
    </cfRule>
  </conditionalFormatting>
  <conditionalFormatting sqref="H11">
    <cfRule type="expression" dxfId="0" priority="3">
      <formula>CELL("contents",B5)=H11</formula>
    </cfRule>
  </conditionalFormatting>
  <conditionalFormatting sqref="I11">
    <cfRule type="expression" dxfId="0" priority="4">
      <formula>CELL("contents",B5)=I11</formula>
    </cfRule>
  </conditionalFormatting>
  <conditionalFormatting sqref="K11">
    <cfRule type="expression" dxfId="0" priority="5">
      <formula>CELL("contents",B5)=K11</formula>
    </cfRule>
  </conditionalFormatting>
  <conditionalFormatting sqref="L11">
    <cfRule type="expression" dxfId="0" priority="6">
      <formula>CELL("contents",B5)=L11</formula>
    </cfRule>
  </conditionalFormatting>
  <conditionalFormatting sqref="M11">
    <cfRule type="expression" dxfId="0" priority="7">
      <formula>CELL("contents",B5)=M11</formula>
    </cfRule>
  </conditionalFormatting>
  <conditionalFormatting sqref="Q13:Q29">
    <cfRule type="colorScale" priority="8">
      <colorScale>
        <cfvo type="formula" val="0"/>
        <cfvo type="formula" val="0.99"/>
        <cfvo type="formula" val="1"/>
        <color rgb="FFFFFF00"/>
        <color theme="9"/>
        <color theme="4"/>
      </colorScale>
    </cfRule>
  </conditionalFormatting>
  <dataValidations>
    <dataValidation type="list" allowBlank="1" showErrorMessage="1" sqref="B5">
      <formula1>$G$11:$M$11</formula1>
    </dataValidation>
  </dataValidations>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44.29"/>
    <col customWidth="1" min="3" max="3" width="1.43"/>
    <col customWidth="1" hidden="1" min="4" max="5" width="16.0"/>
    <col customWidth="1" min="6" max="6" width="2.29"/>
    <col customWidth="1" min="7" max="9" width="18.57"/>
    <col customWidth="1" min="10" max="10" width="20.14"/>
    <col customWidth="1" min="11" max="13" width="18.57"/>
    <col customWidth="1" min="14" max="14" width="8.71"/>
    <col customWidth="1" min="15" max="16" width="24.14"/>
    <col customWidth="1" min="17" max="17" width="13.14"/>
  </cols>
  <sheetData>
    <row r="1" ht="14.25" customHeight="1">
      <c r="A1" s="111" t="s">
        <v>130</v>
      </c>
    </row>
    <row r="2" ht="14.25" customHeight="1"/>
    <row r="3" ht="14.25" customHeight="1"/>
    <row r="4" ht="14.25" customHeight="1">
      <c r="B4" s="112" t="s">
        <v>131</v>
      </c>
    </row>
    <row r="5" ht="76.5" customHeight="1">
      <c r="B5" s="113" t="s">
        <v>132</v>
      </c>
    </row>
    <row r="6" ht="14.25" customHeight="1">
      <c r="D6" s="114"/>
      <c r="E6" s="114"/>
      <c r="O6" s="114"/>
    </row>
    <row r="7" ht="14.25" hidden="1" customHeight="1">
      <c r="B7" s="115" t="s">
        <v>133</v>
      </c>
      <c r="C7" s="116"/>
      <c r="D7" s="11"/>
      <c r="E7" s="114"/>
      <c r="O7" s="114"/>
    </row>
    <row r="8" ht="14.25" hidden="1" customHeight="1">
      <c r="B8" s="117"/>
      <c r="C8" s="117"/>
      <c r="D8" s="117"/>
      <c r="E8" s="114"/>
      <c r="O8" s="114"/>
    </row>
    <row r="9" ht="48.75" customHeight="1">
      <c r="D9" s="114"/>
      <c r="E9" s="114"/>
      <c r="O9" s="114"/>
    </row>
    <row r="10" ht="34.5" customHeight="1">
      <c r="D10" s="118" t="s">
        <v>134</v>
      </c>
      <c r="E10" s="114"/>
      <c r="G10" s="84" t="s">
        <v>135</v>
      </c>
      <c r="O10" s="119" t="s">
        <v>136</v>
      </c>
      <c r="P10" s="120"/>
      <c r="T10" s="84" t="s">
        <v>137</v>
      </c>
    </row>
    <row r="11" ht="42.0" customHeight="1">
      <c r="A11" s="121" t="s">
        <v>138</v>
      </c>
      <c r="B11" s="122" t="s">
        <v>94</v>
      </c>
      <c r="C11" s="123"/>
      <c r="D11" s="121" t="s">
        <v>139</v>
      </c>
      <c r="E11" s="124" t="s">
        <v>140</v>
      </c>
      <c r="G11" s="125" t="s">
        <v>141</v>
      </c>
      <c r="H11" s="126" t="s">
        <v>142</v>
      </c>
      <c r="I11" s="126" t="s">
        <v>143</v>
      </c>
      <c r="J11" s="126" t="s">
        <v>144</v>
      </c>
      <c r="K11" s="126" t="s">
        <v>145</v>
      </c>
      <c r="L11" s="126" t="s">
        <v>146</v>
      </c>
      <c r="M11" s="127" t="s">
        <v>132</v>
      </c>
      <c r="N11" s="84" t="s">
        <v>147</v>
      </c>
      <c r="O11" s="119" t="s">
        <v>148</v>
      </c>
      <c r="P11" s="128" t="s">
        <v>149</v>
      </c>
      <c r="Q11" s="84" t="s">
        <v>150</v>
      </c>
      <c r="T11" s="84" t="s">
        <v>151</v>
      </c>
    </row>
    <row r="12" ht="14.25" customHeight="1">
      <c r="B12" s="129"/>
      <c r="C12" s="4"/>
      <c r="D12" s="130"/>
      <c r="E12" s="131"/>
      <c r="O12" s="130"/>
      <c r="P12" s="132"/>
    </row>
    <row r="13" ht="30.75" customHeight="1">
      <c r="A13" s="33">
        <v>1.0</v>
      </c>
      <c r="B13" s="133" t="str">
        <f>'Time Awareness'!B12</f>
        <v>Teaching</v>
      </c>
      <c r="C13" s="4"/>
      <c r="D13" s="134">
        <f>SUMIFS('Time Awareness'!$C$12:$C$28,'Time Awareness'!$B$12:$B$28,'Weekly Tracking Feb 16th'!B13)</f>
        <v>0</v>
      </c>
      <c r="E13" s="135">
        <f>SUMIFS('Time Awareness'!$D$12:$D$28,'Time Awareness'!$B$12:$B$28,'Weekly Tracking Feb 16th'!B13)</f>
        <v>5</v>
      </c>
      <c r="F13" s="4"/>
      <c r="G13" s="136"/>
      <c r="H13" s="137">
        <v>3.0</v>
      </c>
      <c r="I13" s="137">
        <v>3.0</v>
      </c>
      <c r="J13" s="137">
        <v>4.0</v>
      </c>
      <c r="K13" s="137">
        <v>1.0</v>
      </c>
      <c r="L13" s="137">
        <v>3.0</v>
      </c>
      <c r="M13" s="136"/>
      <c r="O13" s="138">
        <f t="shared" ref="O13:O30" si="1">SUM(G13:M13)</f>
        <v>14</v>
      </c>
      <c r="P13" s="135">
        <f t="shared" ref="P13:P29" si="2">(E13+(D13*5))-SUM(G13:M13)</f>
        <v>-9</v>
      </c>
      <c r="Q13" s="139">
        <f t="shared" ref="Q13:Q29" si="3">O13/(P13+O13)</f>
        <v>2.8</v>
      </c>
      <c r="T13" s="84" t="s">
        <v>153</v>
      </c>
    </row>
    <row r="14" ht="30.75" customHeight="1">
      <c r="A14" s="33">
        <v>2.0</v>
      </c>
      <c r="B14" s="133" t="str">
        <f>'Time Awareness'!B13</f>
        <v>Cook</v>
      </c>
      <c r="C14" s="4"/>
      <c r="D14" s="134">
        <f>SUMIFS('Time Awareness'!$C$12:$C$28,'Time Awareness'!$B$12:$B$28,'Weekly Tracking Feb 16th'!B14)</f>
        <v>2</v>
      </c>
      <c r="E14" s="135">
        <f>SUMIFS('Time Awareness'!$D$12:$D$28,'Time Awareness'!$B$12:$B$28,'Weekly Tracking Feb 16th'!B14)</f>
        <v>0</v>
      </c>
      <c r="F14" s="4"/>
      <c r="G14" s="137">
        <v>2.0</v>
      </c>
      <c r="H14" s="137">
        <v>3.0</v>
      </c>
      <c r="I14" s="137">
        <v>1.0</v>
      </c>
      <c r="J14" s="140">
        <v>2.0</v>
      </c>
      <c r="K14" s="137">
        <v>1.0</v>
      </c>
      <c r="L14" s="137">
        <v>2.0</v>
      </c>
      <c r="M14" s="137">
        <v>1.0</v>
      </c>
      <c r="O14" s="138">
        <f t="shared" si="1"/>
        <v>12</v>
      </c>
      <c r="P14" s="135">
        <f t="shared" si="2"/>
        <v>-2</v>
      </c>
      <c r="Q14" s="139">
        <f t="shared" si="3"/>
        <v>1.2</v>
      </c>
    </row>
    <row r="15" ht="30.75" customHeight="1">
      <c r="A15" s="33">
        <v>3.0</v>
      </c>
      <c r="B15" s="133" t="str">
        <f>'Time Awareness'!B14</f>
        <v>Friends/Family</v>
      </c>
      <c r="C15" s="4"/>
      <c r="D15" s="134">
        <f>SUMIFS('Time Awareness'!$C$12:$C$28,'Time Awareness'!$B$12:$B$28,'Weekly Tracking Feb 16th'!B15)</f>
        <v>0</v>
      </c>
      <c r="E15" s="135">
        <f>SUMIFS('Time Awareness'!$D$12:$D$28,'Time Awareness'!$B$12:$B$28,'Weekly Tracking Feb 16th'!B15)</f>
        <v>8</v>
      </c>
      <c r="F15" s="4"/>
      <c r="G15" s="137"/>
      <c r="H15" s="137">
        <v>2.0</v>
      </c>
      <c r="I15" s="140">
        <v>1.0</v>
      </c>
      <c r="J15" s="137">
        <v>3.0</v>
      </c>
      <c r="K15" s="137">
        <v>5.0</v>
      </c>
      <c r="L15" s="137">
        <v>3.0</v>
      </c>
      <c r="M15" s="137">
        <v>6.0</v>
      </c>
      <c r="O15" s="138">
        <f t="shared" si="1"/>
        <v>20</v>
      </c>
      <c r="P15" s="135">
        <f t="shared" si="2"/>
        <v>-12</v>
      </c>
      <c r="Q15" s="139">
        <f t="shared" si="3"/>
        <v>2.5</v>
      </c>
    </row>
    <row r="16" ht="30.75" customHeight="1">
      <c r="A16" s="33">
        <v>4.0</v>
      </c>
      <c r="B16" s="133" t="str">
        <f>'Time Awareness'!B15</f>
        <v>Business Development</v>
      </c>
      <c r="C16" s="4"/>
      <c r="D16" s="134">
        <f>SUMIFS('Time Awareness'!$C$12:$C$28,'Time Awareness'!$B$12:$B$28,'Weekly Tracking Feb 16th'!B16)</f>
        <v>0</v>
      </c>
      <c r="E16" s="135">
        <f>SUMIFS('Time Awareness'!$D$12:$D$28,'Time Awareness'!$B$12:$B$28,'Weekly Tracking Feb 16th'!B16)</f>
        <v>6</v>
      </c>
      <c r="F16" s="4"/>
      <c r="G16" s="136"/>
      <c r="H16" s="137">
        <v>1.0</v>
      </c>
      <c r="I16" s="140">
        <v>3.0</v>
      </c>
      <c r="J16" s="137">
        <v>1.0</v>
      </c>
      <c r="K16" s="137">
        <v>3.0</v>
      </c>
      <c r="L16" s="137">
        <v>1.0</v>
      </c>
      <c r="M16" s="137">
        <v>8.0</v>
      </c>
      <c r="O16" s="138">
        <f t="shared" si="1"/>
        <v>17</v>
      </c>
      <c r="P16" s="135">
        <f t="shared" si="2"/>
        <v>-11</v>
      </c>
      <c r="Q16" s="139">
        <f t="shared" si="3"/>
        <v>2.833333333</v>
      </c>
    </row>
    <row r="17" ht="30.75" customHeight="1">
      <c r="A17" s="33">
        <v>5.0</v>
      </c>
      <c r="B17" s="133" t="str">
        <f>'Time Awareness'!B16</f>
        <v>Create Content</v>
      </c>
      <c r="C17" s="4"/>
      <c r="D17" s="134">
        <f>SUMIFS('Time Awareness'!$C$12:$C$28,'Time Awareness'!$B$12:$B$28,'Weekly Tracking Feb 16th'!B17)</f>
        <v>0</v>
      </c>
      <c r="E17" s="135">
        <f>SUMIFS('Time Awareness'!$D$12:$D$28,'Time Awareness'!$B$12:$B$28,'Weekly Tracking Feb 16th'!B17)</f>
        <v>6</v>
      </c>
      <c r="F17" s="4"/>
      <c r="G17" s="137"/>
      <c r="H17" s="137">
        <v>2.0</v>
      </c>
      <c r="I17" s="137"/>
      <c r="J17" s="137"/>
      <c r="K17" s="137"/>
      <c r="L17" s="136"/>
      <c r="M17" s="137"/>
      <c r="O17" s="138">
        <f t="shared" si="1"/>
        <v>2</v>
      </c>
      <c r="P17" s="135">
        <f t="shared" si="2"/>
        <v>4</v>
      </c>
      <c r="Q17" s="139">
        <f t="shared" si="3"/>
        <v>0.3333333333</v>
      </c>
    </row>
    <row r="18" ht="30.75" customHeight="1">
      <c r="A18" s="33">
        <v>6.0</v>
      </c>
      <c r="B18" s="133" t="str">
        <f>'Time Awareness'!B17</f>
        <v>Chores</v>
      </c>
      <c r="C18" s="4"/>
      <c r="D18" s="134">
        <f>SUMIFS('Time Awareness'!$C$12:$C$28,'Time Awareness'!$B$12:$B$28,'Weekly Tracking Feb 16th'!B18)</f>
        <v>0</v>
      </c>
      <c r="E18" s="135">
        <f>SUMIFS('Time Awareness'!$D$12:$D$28,'Time Awareness'!$B$12:$B$28,'Weekly Tracking Feb 16th'!B18)</f>
        <v>5</v>
      </c>
      <c r="F18" s="4"/>
      <c r="G18" s="137">
        <v>1.0</v>
      </c>
      <c r="H18" s="137">
        <v>1.0</v>
      </c>
      <c r="I18" s="137">
        <v>2.0</v>
      </c>
      <c r="J18" s="137"/>
      <c r="K18" s="137"/>
      <c r="L18" s="137"/>
      <c r="M18" s="137">
        <v>1.0</v>
      </c>
      <c r="O18" s="138">
        <f t="shared" si="1"/>
        <v>5</v>
      </c>
      <c r="P18" s="135">
        <f t="shared" si="2"/>
        <v>0</v>
      </c>
      <c r="Q18" s="139">
        <f t="shared" si="3"/>
        <v>1</v>
      </c>
    </row>
    <row r="19" ht="30.75" customHeight="1">
      <c r="A19" s="33">
        <v>7.0</v>
      </c>
      <c r="B19" s="133" t="str">
        <f>'Time Awareness'!B18</f>
        <v>Journal</v>
      </c>
      <c r="C19" s="4"/>
      <c r="D19" s="134">
        <f>SUMIFS('Time Awareness'!$C$12:$C$28,'Time Awareness'!$B$12:$B$28,'Weekly Tracking Feb 16th'!B19)</f>
        <v>1</v>
      </c>
      <c r="E19" s="135">
        <f>SUMIFS('Time Awareness'!$D$12:$D$28,'Time Awareness'!$B$12:$B$28,'Weekly Tracking Feb 16th'!B19)</f>
        <v>0</v>
      </c>
      <c r="F19" s="4"/>
      <c r="G19" s="137"/>
      <c r="H19" s="137">
        <v>1.0</v>
      </c>
      <c r="I19" s="137">
        <v>1.0</v>
      </c>
      <c r="J19" s="137">
        <v>1.0</v>
      </c>
      <c r="K19" s="137">
        <v>1.0</v>
      </c>
      <c r="L19" s="137"/>
      <c r="M19" s="137"/>
      <c r="O19" s="138">
        <f t="shared" si="1"/>
        <v>4</v>
      </c>
      <c r="P19" s="135">
        <f t="shared" si="2"/>
        <v>1</v>
      </c>
      <c r="Q19" s="139">
        <f t="shared" si="3"/>
        <v>0.8</v>
      </c>
    </row>
    <row r="20" ht="30.75" customHeight="1">
      <c r="A20" s="33">
        <v>8.0</v>
      </c>
      <c r="B20" s="133" t="str">
        <f>'Time Awareness'!B19</f>
        <v>Read/Audiobook</v>
      </c>
      <c r="C20" s="4"/>
      <c r="D20" s="134">
        <f>SUMIFS('Time Awareness'!$C$12:$C$28,'Time Awareness'!$B$12:$B$28,'Weekly Tracking Feb 16th'!B20)</f>
        <v>1</v>
      </c>
      <c r="E20" s="135">
        <f>SUMIFS('Time Awareness'!$D$12:$D$28,'Time Awareness'!$B$12:$B$28,'Weekly Tracking Feb 16th'!B20)</f>
        <v>0</v>
      </c>
      <c r="F20" s="4"/>
      <c r="G20" s="137"/>
      <c r="H20" s="137"/>
      <c r="I20" s="137"/>
      <c r="J20" s="137"/>
      <c r="K20" s="137"/>
      <c r="L20" s="136"/>
      <c r="M20" s="137"/>
      <c r="O20" s="138">
        <f t="shared" si="1"/>
        <v>0</v>
      </c>
      <c r="P20" s="135">
        <f t="shared" si="2"/>
        <v>5</v>
      </c>
      <c r="Q20" s="139">
        <f t="shared" si="3"/>
        <v>0</v>
      </c>
    </row>
    <row r="21" ht="30.75" customHeight="1">
      <c r="A21" s="33">
        <v>9.0</v>
      </c>
      <c r="B21" s="133" t="str">
        <f>'Time Awareness'!B20</f>
        <v>Rings/stretching/light exercises</v>
      </c>
      <c r="C21" s="4"/>
      <c r="D21" s="134">
        <f>SUMIFS('Time Awareness'!$C$12:$C$28,'Time Awareness'!$B$12:$B$28,'Weekly Tracking Feb 16th'!B21)</f>
        <v>0</v>
      </c>
      <c r="E21" s="135">
        <f>SUMIFS('Time Awareness'!$D$12:$D$28,'Time Awareness'!$B$12:$B$28,'Weekly Tracking Feb 16th'!B21)</f>
        <v>6</v>
      </c>
      <c r="F21" s="4"/>
      <c r="G21" s="137">
        <v>1.0</v>
      </c>
      <c r="H21" s="137">
        <v>1.0</v>
      </c>
      <c r="I21" s="137"/>
      <c r="J21" s="137"/>
      <c r="K21" s="137">
        <v>1.0</v>
      </c>
      <c r="L21" s="137">
        <v>1.0</v>
      </c>
      <c r="M21" s="137"/>
      <c r="O21" s="138">
        <f t="shared" si="1"/>
        <v>4</v>
      </c>
      <c r="P21" s="135">
        <f t="shared" si="2"/>
        <v>2</v>
      </c>
      <c r="Q21" s="139">
        <f t="shared" si="3"/>
        <v>0.6666666667</v>
      </c>
    </row>
    <row r="22" ht="30.75" customHeight="1">
      <c r="A22" s="33">
        <v>10.0</v>
      </c>
      <c r="B22" s="133" t="str">
        <f>'Time Awareness'!B21</f>
        <v>Marketing</v>
      </c>
      <c r="C22" s="4"/>
      <c r="D22" s="134">
        <f>SUMIFS('Time Awareness'!$C$12:$C$28,'Time Awareness'!$B$12:$B$28,'Weekly Tracking Feb 16th'!B22)</f>
        <v>0</v>
      </c>
      <c r="E22" s="135">
        <f>SUMIFS('Time Awareness'!$D$12:$D$28,'Time Awareness'!$B$12:$B$28,'Weekly Tracking Feb 16th'!B22)</f>
        <v>3</v>
      </c>
      <c r="F22" s="4"/>
      <c r="G22" s="137"/>
      <c r="H22" s="137"/>
      <c r="I22" s="137">
        <v>1.0</v>
      </c>
      <c r="J22" s="137"/>
      <c r="K22" s="136"/>
      <c r="L22" s="137">
        <v>1.0</v>
      </c>
      <c r="M22" s="136"/>
      <c r="O22" s="138">
        <f t="shared" si="1"/>
        <v>2</v>
      </c>
      <c r="P22" s="135">
        <f t="shared" si="2"/>
        <v>1</v>
      </c>
      <c r="Q22" s="139">
        <f t="shared" si="3"/>
        <v>0.6666666667</v>
      </c>
    </row>
    <row r="23" ht="30.75" customHeight="1">
      <c r="A23" s="33">
        <v>11.0</v>
      </c>
      <c r="B23" s="133" t="str">
        <f>'Time Awareness'!B22</f>
        <v>Networking</v>
      </c>
      <c r="C23" s="4"/>
      <c r="D23" s="134">
        <f>SUMIFS('Time Awareness'!$C$12:$C$28,'Time Awareness'!$B$12:$B$28,'Weekly Tracking Feb 16th'!B23)</f>
        <v>0</v>
      </c>
      <c r="E23" s="135">
        <f>SUMIFS('Time Awareness'!$D$12:$D$28,'Time Awareness'!$B$12:$B$28,'Weekly Tracking Feb 16th'!B23)</f>
        <v>3</v>
      </c>
      <c r="F23" s="4"/>
      <c r="G23" s="136"/>
      <c r="H23" s="136"/>
      <c r="I23" s="136"/>
      <c r="J23" s="137"/>
      <c r="K23" s="137">
        <v>1.0</v>
      </c>
      <c r="L23" s="137"/>
      <c r="M23" s="137">
        <v>2.0</v>
      </c>
      <c r="O23" s="138">
        <f t="shared" si="1"/>
        <v>3</v>
      </c>
      <c r="P23" s="135">
        <f t="shared" si="2"/>
        <v>0</v>
      </c>
      <c r="Q23" s="139">
        <f t="shared" si="3"/>
        <v>1</v>
      </c>
    </row>
    <row r="24" ht="30.75" customHeight="1">
      <c r="A24" s="33">
        <v>12.0</v>
      </c>
      <c r="B24" s="133" t="str">
        <f>'Time Awareness'!B23</f>
        <v>Games</v>
      </c>
      <c r="C24" s="4"/>
      <c r="D24" s="134">
        <f>SUMIFS('Time Awareness'!$C$12:$C$28,'Time Awareness'!$B$12:$B$28,'Weekly Tracking Feb 16th'!B24)</f>
        <v>0</v>
      </c>
      <c r="E24" s="135">
        <f>SUMIFS('Time Awareness'!$D$12:$D$28,'Time Awareness'!$B$12:$B$28,'Weekly Tracking Feb 16th'!B24)</f>
        <v>4</v>
      </c>
      <c r="F24" s="4"/>
      <c r="G24" s="137">
        <v>4.0</v>
      </c>
      <c r="H24" s="137">
        <v>1.0</v>
      </c>
      <c r="I24" s="137">
        <v>1.0</v>
      </c>
      <c r="J24" s="137">
        <v>4.0</v>
      </c>
      <c r="K24" s="137"/>
      <c r="L24" s="137">
        <v>1.0</v>
      </c>
      <c r="M24" s="137"/>
      <c r="O24" s="138">
        <f t="shared" si="1"/>
        <v>11</v>
      </c>
      <c r="P24" s="135">
        <f t="shared" si="2"/>
        <v>-7</v>
      </c>
      <c r="Q24" s="139">
        <f t="shared" si="3"/>
        <v>2.75</v>
      </c>
    </row>
    <row r="25" ht="30.75" customHeight="1">
      <c r="A25" s="33">
        <v>13.0</v>
      </c>
      <c r="B25" s="133" t="str">
        <f>'Time Awareness'!B24</f>
        <v>Intense Exercise</v>
      </c>
      <c r="C25" s="4"/>
      <c r="D25" s="134">
        <f>SUMIFS('Time Awareness'!$C$12:$C$28,'Time Awareness'!$B$12:$B$28,'Weekly Tracking Feb 16th'!B25)</f>
        <v>0</v>
      </c>
      <c r="E25" s="135">
        <f>SUMIFS('Time Awareness'!$D$12:$D$28,'Time Awareness'!$B$12:$B$28,'Weekly Tracking Feb 16th'!B25)</f>
        <v>2</v>
      </c>
      <c r="F25" s="4"/>
      <c r="G25" s="137">
        <v>1.0</v>
      </c>
      <c r="H25" s="136"/>
      <c r="I25" s="137"/>
      <c r="J25" s="137">
        <v>1.0</v>
      </c>
      <c r="K25" s="137"/>
      <c r="L25" s="136"/>
      <c r="M25" s="137"/>
      <c r="O25" s="138">
        <f t="shared" si="1"/>
        <v>2</v>
      </c>
      <c r="P25" s="135">
        <f t="shared" si="2"/>
        <v>0</v>
      </c>
      <c r="Q25" s="139">
        <f t="shared" si="3"/>
        <v>1</v>
      </c>
    </row>
    <row r="26" ht="30.75" customHeight="1">
      <c r="A26" s="33">
        <v>14.0</v>
      </c>
      <c r="B26" s="133" t="str">
        <f>'Time Awareness'!B25</f>
        <v>Romanian Practice</v>
      </c>
      <c r="C26" s="4"/>
      <c r="D26" s="134">
        <f>SUMIFS('Time Awareness'!$C$12:$C$28,'Time Awareness'!$B$12:$B$28,'Weekly Tracking Feb 16th'!B26)</f>
        <v>0</v>
      </c>
      <c r="E26" s="135">
        <f>SUMIFS('Time Awareness'!$D$12:$D$28,'Time Awareness'!$B$12:$B$28,'Weekly Tracking Feb 16th'!B26)</f>
        <v>1</v>
      </c>
      <c r="F26" s="4"/>
      <c r="G26" s="136"/>
      <c r="H26" s="136"/>
      <c r="I26" s="136"/>
      <c r="J26" s="136"/>
      <c r="K26" s="136"/>
      <c r="L26" s="136"/>
      <c r="M26" s="136"/>
      <c r="O26" s="138">
        <f t="shared" si="1"/>
        <v>0</v>
      </c>
      <c r="P26" s="135">
        <f t="shared" si="2"/>
        <v>1</v>
      </c>
      <c r="Q26" s="139">
        <f t="shared" si="3"/>
        <v>0</v>
      </c>
    </row>
    <row r="27" ht="30.75" customHeight="1">
      <c r="A27" s="33">
        <v>15.0</v>
      </c>
      <c r="B27" s="133" t="str">
        <f>'Time Awareness'!B26</f>
        <v>Other jobs</v>
      </c>
      <c r="C27" s="4"/>
      <c r="D27" s="134">
        <f>SUMIFS('Time Awareness'!$C$12:$C$28,'Time Awareness'!$B$12:$B$28,'Weekly Tracking Feb 16th'!B27)</f>
        <v>0</v>
      </c>
      <c r="E27" s="135">
        <f>SUMIFS('Time Awareness'!$D$12:$D$28,'Time Awareness'!$B$12:$B$28,'Weekly Tracking Feb 16th'!B27)</f>
        <v>3</v>
      </c>
      <c r="F27" s="4"/>
      <c r="G27" s="136"/>
      <c r="H27" s="137"/>
      <c r="I27" s="137"/>
      <c r="J27" s="137"/>
      <c r="K27" s="137"/>
      <c r="L27" s="137"/>
      <c r="M27" s="136"/>
      <c r="O27" s="138">
        <f t="shared" si="1"/>
        <v>0</v>
      </c>
      <c r="P27" s="135">
        <f t="shared" si="2"/>
        <v>3</v>
      </c>
      <c r="Q27" s="139">
        <f t="shared" si="3"/>
        <v>0</v>
      </c>
    </row>
    <row r="28" ht="30.75" customHeight="1">
      <c r="A28" s="33">
        <v>16.0</v>
      </c>
      <c r="B28" s="133" t="str">
        <f>'Time Awareness'!B27</f>
        <v>Upkeep (redundant, use chores)</v>
      </c>
      <c r="C28" s="4"/>
      <c r="D28" s="134">
        <f>SUMIFS('Time Awareness'!$C$12:$C$28,'Time Awareness'!$B$12:$B$28,'Weekly Tracking Feb 16th'!B28)</f>
        <v>0</v>
      </c>
      <c r="E28" s="135">
        <f>SUMIFS('Time Awareness'!$D$12:$D$28,'Time Awareness'!$B$12:$B$28,'Weekly Tracking Feb 16th'!B28)</f>
        <v>0</v>
      </c>
      <c r="F28" s="4"/>
      <c r="G28" s="137"/>
      <c r="H28" s="137"/>
      <c r="I28" s="137"/>
      <c r="J28" s="137"/>
      <c r="K28" s="137"/>
      <c r="L28" s="137"/>
      <c r="M28" s="137"/>
      <c r="O28" s="138">
        <f t="shared" si="1"/>
        <v>0</v>
      </c>
      <c r="P28" s="135">
        <f t="shared" si="2"/>
        <v>0</v>
      </c>
      <c r="Q28" s="139" t="str">
        <f t="shared" si="3"/>
        <v>#DIV/0!</v>
      </c>
    </row>
    <row r="29" ht="30.75" customHeight="1">
      <c r="A29" s="33">
        <v>17.0</v>
      </c>
      <c r="B29" s="133" t="str">
        <f>'Time Awareness'!B28</f>
        <v>Learning</v>
      </c>
      <c r="C29" s="4"/>
      <c r="D29" s="134">
        <f>SUMIFS('Time Awareness'!$C$12:$C$28,'Time Awareness'!$B$12:$B$28,'Weekly Tracking Feb 16th'!B29)</f>
        <v>1</v>
      </c>
      <c r="E29" s="135">
        <f>SUMIFS('Time Awareness'!$D$12:$D$28,'Time Awareness'!$B$12:$B$28,'Weekly Tracking Feb 16th'!B29)</f>
        <v>0</v>
      </c>
      <c r="F29" s="4"/>
      <c r="G29" s="137"/>
      <c r="H29" s="136"/>
      <c r="I29" s="137"/>
      <c r="J29" s="137"/>
      <c r="K29" s="137"/>
      <c r="L29" s="137"/>
      <c r="M29" s="137"/>
      <c r="O29" s="138">
        <f t="shared" si="1"/>
        <v>0</v>
      </c>
      <c r="P29" s="135">
        <f t="shared" si="2"/>
        <v>5</v>
      </c>
      <c r="Q29" s="139">
        <f t="shared" si="3"/>
        <v>0</v>
      </c>
      <c r="R29" s="84" t="s">
        <v>152</v>
      </c>
    </row>
    <row r="30" ht="14.25" customHeight="1">
      <c r="G30" s="4">
        <f t="shared" ref="G30:M30" si="4">SUM(G13:G29)</f>
        <v>9</v>
      </c>
      <c r="H30" s="4">
        <f t="shared" si="4"/>
        <v>15</v>
      </c>
      <c r="I30" s="4">
        <f t="shared" si="4"/>
        <v>13</v>
      </c>
      <c r="J30" s="4">
        <f t="shared" si="4"/>
        <v>16</v>
      </c>
      <c r="K30" s="4">
        <f t="shared" si="4"/>
        <v>13</v>
      </c>
      <c r="L30" s="4">
        <f t="shared" si="4"/>
        <v>12</v>
      </c>
      <c r="M30" s="4">
        <f t="shared" si="4"/>
        <v>18</v>
      </c>
      <c r="O30" s="7">
        <f t="shared" si="1"/>
        <v>96</v>
      </c>
    </row>
    <row r="31" ht="14.25" customHeight="1">
      <c r="G31" s="4"/>
      <c r="H31" s="4"/>
      <c r="I31" s="4"/>
      <c r="J31" s="4"/>
      <c r="K31" s="4"/>
      <c r="L31" s="4"/>
      <c r="M31" s="4"/>
    </row>
    <row r="32" ht="14.25" customHeight="1">
      <c r="G32" s="4"/>
      <c r="H32" s="4"/>
      <c r="I32" s="4"/>
      <c r="J32" s="4"/>
      <c r="K32" s="4"/>
      <c r="L32" s="4"/>
      <c r="M32" s="4"/>
    </row>
    <row r="33" ht="14.25" customHeight="1">
      <c r="B33" s="84" t="s">
        <v>154</v>
      </c>
    </row>
    <row r="34" ht="14.25" customHeight="1">
      <c r="B34" s="84" t="s">
        <v>155</v>
      </c>
    </row>
    <row r="35" ht="14.25" customHeight="1"/>
    <row r="36" ht="14.25" customHeight="1">
      <c r="B36" s="84" t="s">
        <v>156</v>
      </c>
    </row>
    <row r="37" ht="14.25" customHeight="1"/>
    <row r="38" ht="14.25" customHeight="1"/>
    <row r="39" ht="14.25" customHeight="1">
      <c r="B39" s="84" t="s">
        <v>157</v>
      </c>
    </row>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7:D7"/>
    <mergeCell ref="O10:P10"/>
  </mergeCells>
  <conditionalFormatting sqref="G11">
    <cfRule type="expression" dxfId="0" priority="1">
      <formula>CELL("contents",B5)=G11</formula>
    </cfRule>
  </conditionalFormatting>
  <conditionalFormatting sqref="J11">
    <cfRule type="expression" dxfId="0" priority="2">
      <formula>CELL("contents",B5)=J11</formula>
    </cfRule>
  </conditionalFormatting>
  <conditionalFormatting sqref="H11">
    <cfRule type="expression" dxfId="0" priority="3">
      <formula>CELL("contents",B5)=H11</formula>
    </cfRule>
  </conditionalFormatting>
  <conditionalFormatting sqref="I11">
    <cfRule type="expression" dxfId="0" priority="4">
      <formula>CELL("contents",B5)=I11</formula>
    </cfRule>
  </conditionalFormatting>
  <conditionalFormatting sqref="K11">
    <cfRule type="expression" dxfId="0" priority="5">
      <formula>CELL("contents",B5)=K11</formula>
    </cfRule>
  </conditionalFormatting>
  <conditionalFormatting sqref="L11">
    <cfRule type="expression" dxfId="0" priority="6">
      <formula>CELL("contents",B5)=L11</formula>
    </cfRule>
  </conditionalFormatting>
  <conditionalFormatting sqref="M11">
    <cfRule type="expression" dxfId="0" priority="7">
      <formula>CELL("contents",B5)=M11</formula>
    </cfRule>
  </conditionalFormatting>
  <conditionalFormatting sqref="Q13:Q29">
    <cfRule type="colorScale" priority="8">
      <colorScale>
        <cfvo type="formula" val="0"/>
        <cfvo type="formula" val="0.99"/>
        <cfvo type="formula" val="1"/>
        <color rgb="FFFFFF00"/>
        <color theme="9"/>
        <color theme="4"/>
      </colorScale>
    </cfRule>
  </conditionalFormatting>
  <dataValidations>
    <dataValidation type="list" allowBlank="1" showErrorMessage="1" sqref="B5">
      <formula1>$G$11:$M$11</formula1>
    </dataValidation>
  </dataValidations>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44.29"/>
    <col customWidth="1" min="3" max="3" width="9.86"/>
    <col customWidth="1" min="4" max="5" width="16.0"/>
    <col customWidth="1" min="6" max="6" width="8.43"/>
    <col customWidth="1" min="7" max="9" width="18.57"/>
    <col customWidth="1" min="10" max="10" width="20.14"/>
    <col customWidth="1" min="11" max="13" width="18.57"/>
    <col customWidth="1" min="14" max="14" width="8.71"/>
    <col customWidth="1" min="15" max="16" width="24.14"/>
    <col customWidth="1" min="17" max="17" width="13.14"/>
    <col customWidth="1" min="21" max="21" width="57.43"/>
  </cols>
  <sheetData>
    <row r="1" ht="14.25" customHeight="1">
      <c r="A1" s="111" t="s">
        <v>130</v>
      </c>
    </row>
    <row r="2" ht="14.25" customHeight="1">
      <c r="X2" s="84" t="s">
        <v>137</v>
      </c>
    </row>
    <row r="3" ht="14.25" customHeight="1">
      <c r="X3" s="84" t="s">
        <v>151</v>
      </c>
    </row>
    <row r="4" ht="36.75" customHeight="1">
      <c r="B4" s="112" t="s">
        <v>131</v>
      </c>
    </row>
    <row r="5" ht="76.5" customHeight="1">
      <c r="B5" s="113" t="s">
        <v>146</v>
      </c>
      <c r="X5" s="84" t="s">
        <v>158</v>
      </c>
    </row>
    <row r="6" ht="14.25" customHeight="1">
      <c r="D6" s="114"/>
      <c r="E6" s="114"/>
      <c r="O6" s="114"/>
    </row>
    <row r="7" ht="14.25" hidden="1" customHeight="1">
      <c r="B7" s="115" t="s">
        <v>133</v>
      </c>
      <c r="C7" s="116"/>
      <c r="D7" s="11"/>
      <c r="E7" s="114"/>
      <c r="O7" s="114"/>
    </row>
    <row r="8" ht="14.25" hidden="1" customHeight="1">
      <c r="B8" s="117"/>
      <c r="C8" s="117"/>
      <c r="D8" s="117"/>
      <c r="E8" s="114"/>
      <c r="O8" s="114"/>
    </row>
    <row r="9" ht="48.75" customHeight="1">
      <c r="D9" s="114"/>
      <c r="E9" s="114"/>
      <c r="O9" s="114"/>
    </row>
    <row r="10" ht="34.5" customHeight="1">
      <c r="D10" s="118" t="s">
        <v>134</v>
      </c>
      <c r="E10" s="114"/>
      <c r="G10" s="84" t="s">
        <v>135</v>
      </c>
      <c r="O10" s="119" t="s">
        <v>136</v>
      </c>
      <c r="P10" s="120"/>
    </row>
    <row r="11" ht="42.0" customHeight="1">
      <c r="A11" s="121" t="s">
        <v>138</v>
      </c>
      <c r="B11" s="122" t="s">
        <v>94</v>
      </c>
      <c r="C11" s="123"/>
      <c r="D11" s="121" t="s">
        <v>139</v>
      </c>
      <c r="E11" s="124" t="s">
        <v>140</v>
      </c>
      <c r="G11" s="125" t="s">
        <v>141</v>
      </c>
      <c r="H11" s="126" t="s">
        <v>142</v>
      </c>
      <c r="I11" s="126" t="s">
        <v>143</v>
      </c>
      <c r="J11" s="126" t="s">
        <v>144</v>
      </c>
      <c r="K11" s="126" t="s">
        <v>145</v>
      </c>
      <c r="L11" s="126" t="s">
        <v>146</v>
      </c>
      <c r="M11" s="127" t="s">
        <v>132</v>
      </c>
      <c r="N11" s="84" t="s">
        <v>147</v>
      </c>
      <c r="O11" s="119" t="s">
        <v>148</v>
      </c>
      <c r="P11" s="128" t="s">
        <v>149</v>
      </c>
      <c r="Q11" s="84" t="s">
        <v>150</v>
      </c>
      <c r="AA11" s="7"/>
      <c r="AB11" s="7"/>
      <c r="AD11" s="7"/>
      <c r="AE11" s="7"/>
      <c r="AH11" s="7"/>
    </row>
    <row r="12" ht="14.25" customHeight="1">
      <c r="B12" s="129"/>
      <c r="C12" s="4"/>
      <c r="D12" s="130"/>
      <c r="E12" s="131"/>
      <c r="O12" s="130"/>
      <c r="P12" s="132"/>
    </row>
    <row r="13" ht="30.75" customHeight="1">
      <c r="A13" s="33">
        <v>1.0</v>
      </c>
      <c r="B13" s="133" t="str">
        <f>'Time Awareness'!B12</f>
        <v>Teaching</v>
      </c>
      <c r="C13" s="4"/>
      <c r="D13" s="134">
        <f>SUMIFS('Time Awareness'!$C$12:$C$28,'Time Awareness'!$B$12:$B$28,'Weekly Tracking Feb 24th'!B13)</f>
        <v>0</v>
      </c>
      <c r="E13" s="135">
        <f>SUMIFS('Time Awareness'!$D$12:$D$28,'Time Awareness'!$B$12:$B$28,'Weekly Tracking Feb 24th'!B13)</f>
        <v>5</v>
      </c>
      <c r="F13" s="4"/>
      <c r="G13" s="136"/>
      <c r="H13" s="137">
        <v>5.0</v>
      </c>
      <c r="I13" s="137">
        <v>2.0</v>
      </c>
      <c r="J13" s="137">
        <v>2.0</v>
      </c>
      <c r="K13" s="137">
        <v>2.0</v>
      </c>
      <c r="L13" s="137">
        <v>4.0</v>
      </c>
      <c r="M13" s="136"/>
      <c r="O13" s="138">
        <f t="shared" ref="O13:O40" si="1">SUM(G13:M13)</f>
        <v>15</v>
      </c>
      <c r="P13" s="135">
        <f t="shared" ref="P13:P39" si="2">(E13+(D13*5))-SUM(G13:M13)</f>
        <v>-10</v>
      </c>
      <c r="Q13" s="139">
        <f t="shared" ref="Q13:Q39" si="3">O13/(P13+O13)</f>
        <v>3</v>
      </c>
    </row>
    <row r="14" ht="30.75" customHeight="1">
      <c r="A14" s="33">
        <v>2.0</v>
      </c>
      <c r="B14" s="133" t="str">
        <f>'Time Awareness'!B13</f>
        <v>Cook</v>
      </c>
      <c r="C14" s="4"/>
      <c r="D14" s="134">
        <f>SUMIFS('Time Awareness'!$C$12:$C$28,'Time Awareness'!$B$12:$B$28,'Weekly Tracking Feb 24th'!B14)</f>
        <v>2</v>
      </c>
      <c r="E14" s="135">
        <f>SUMIFS('Time Awareness'!$D$12:$D$28,'Time Awareness'!$B$12:$B$28,'Weekly Tracking Feb 24th'!B14)</f>
        <v>0</v>
      </c>
      <c r="F14" s="4"/>
      <c r="G14" s="137">
        <v>2.0</v>
      </c>
      <c r="H14" s="137">
        <v>1.0</v>
      </c>
      <c r="I14" s="137">
        <v>1.0</v>
      </c>
      <c r="J14" s="140">
        <v>1.0</v>
      </c>
      <c r="K14" s="140">
        <v>3.0</v>
      </c>
      <c r="L14" s="137">
        <v>1.0</v>
      </c>
      <c r="M14" s="137">
        <v>1.0</v>
      </c>
      <c r="O14" s="138">
        <f t="shared" si="1"/>
        <v>10</v>
      </c>
      <c r="P14" s="135">
        <f t="shared" si="2"/>
        <v>0</v>
      </c>
      <c r="Q14" s="139">
        <f t="shared" si="3"/>
        <v>1</v>
      </c>
    </row>
    <row r="15" ht="30.75" customHeight="1">
      <c r="A15" s="33">
        <v>3.0</v>
      </c>
      <c r="B15" s="133" t="str">
        <f>'Time Awareness'!B14</f>
        <v>Friends/Family</v>
      </c>
      <c r="C15" s="4"/>
      <c r="D15" s="134">
        <f>SUMIFS('Time Awareness'!$C$12:$C$28,'Time Awareness'!$B$12:$B$28,'Weekly Tracking Feb 24th'!B15)</f>
        <v>0</v>
      </c>
      <c r="E15" s="135">
        <f>SUMIFS('Time Awareness'!$D$12:$D$28,'Time Awareness'!$B$12:$B$28,'Weekly Tracking Feb 24th'!B15)</f>
        <v>8</v>
      </c>
      <c r="F15" s="4"/>
      <c r="G15" s="137">
        <v>8.0</v>
      </c>
      <c r="H15" s="137">
        <v>3.0</v>
      </c>
      <c r="I15" s="140">
        <v>3.0</v>
      </c>
      <c r="J15" s="137">
        <v>3.0</v>
      </c>
      <c r="K15" s="140">
        <v>4.0</v>
      </c>
      <c r="L15" s="137">
        <v>6.0</v>
      </c>
      <c r="M15" s="137">
        <v>7.0</v>
      </c>
      <c r="O15" s="138">
        <f t="shared" si="1"/>
        <v>34</v>
      </c>
      <c r="P15" s="135">
        <f t="shared" si="2"/>
        <v>-26</v>
      </c>
      <c r="Q15" s="139">
        <f t="shared" si="3"/>
        <v>4.25</v>
      </c>
    </row>
    <row r="16" ht="30.75" customHeight="1">
      <c r="A16" s="33">
        <v>4.0</v>
      </c>
      <c r="B16" s="133" t="str">
        <f>'Time Awareness'!B15</f>
        <v>Business Development</v>
      </c>
      <c r="C16" s="4"/>
      <c r="D16" s="134">
        <f>SUMIFS('Time Awareness'!$C$12:$C$28,'Time Awareness'!$B$12:$B$28,'Weekly Tracking Feb 24th'!B16)</f>
        <v>0</v>
      </c>
      <c r="E16" s="135">
        <f>SUMIFS('Time Awareness'!$D$12:$D$28,'Time Awareness'!$B$12:$B$28,'Weekly Tracking Feb 24th'!B16)</f>
        <v>6</v>
      </c>
      <c r="F16" s="4"/>
      <c r="G16" s="136"/>
      <c r="H16" s="137">
        <v>1.0</v>
      </c>
      <c r="I16" s="140">
        <v>1.0</v>
      </c>
      <c r="J16" s="137"/>
      <c r="K16" s="140">
        <v>2.0</v>
      </c>
      <c r="L16" s="137">
        <v>1.0</v>
      </c>
      <c r="M16" s="137"/>
      <c r="O16" s="138">
        <f t="shared" si="1"/>
        <v>5</v>
      </c>
      <c r="P16" s="135">
        <f t="shared" si="2"/>
        <v>1</v>
      </c>
      <c r="Q16" s="139">
        <f t="shared" si="3"/>
        <v>0.8333333333</v>
      </c>
    </row>
    <row r="17" ht="30.75" customHeight="1">
      <c r="A17" s="33">
        <v>5.0</v>
      </c>
      <c r="B17" s="133" t="str">
        <f>'Time Awareness'!B16</f>
        <v>Create Content</v>
      </c>
      <c r="C17" s="4"/>
      <c r="D17" s="134">
        <f>SUMIFS('Time Awareness'!$C$12:$C$28,'Time Awareness'!$B$12:$B$28,'Weekly Tracking Feb 24th'!B17)</f>
        <v>0</v>
      </c>
      <c r="E17" s="135">
        <f>SUMIFS('Time Awareness'!$D$12:$D$28,'Time Awareness'!$B$12:$B$28,'Weekly Tracking Feb 24th'!B17)</f>
        <v>6</v>
      </c>
      <c r="F17" s="4"/>
      <c r="G17" s="137"/>
      <c r="H17" s="137"/>
      <c r="I17" s="137">
        <v>2.0</v>
      </c>
      <c r="J17" s="137">
        <v>1.0</v>
      </c>
      <c r="K17" s="137">
        <v>1.0</v>
      </c>
      <c r="L17" s="136"/>
      <c r="M17" s="137"/>
      <c r="O17" s="138">
        <f t="shared" si="1"/>
        <v>4</v>
      </c>
      <c r="P17" s="135">
        <f t="shared" si="2"/>
        <v>2</v>
      </c>
      <c r="Q17" s="139">
        <f t="shared" si="3"/>
        <v>0.6666666667</v>
      </c>
    </row>
    <row r="18" ht="30.75" customHeight="1">
      <c r="A18" s="33">
        <v>6.0</v>
      </c>
      <c r="B18" s="133" t="str">
        <f>'Time Awareness'!B17</f>
        <v>Chores</v>
      </c>
      <c r="C18" s="4"/>
      <c r="D18" s="134">
        <f>SUMIFS('Time Awareness'!$C$12:$C$28,'Time Awareness'!$B$12:$B$28,'Weekly Tracking Feb 24th'!B18)</f>
        <v>0</v>
      </c>
      <c r="E18" s="135">
        <f>SUMIFS('Time Awareness'!$D$12:$D$28,'Time Awareness'!$B$12:$B$28,'Weekly Tracking Feb 24th'!B18)</f>
        <v>5</v>
      </c>
      <c r="F18" s="4"/>
      <c r="G18" s="137"/>
      <c r="H18" s="137"/>
      <c r="I18" s="137"/>
      <c r="J18" s="137"/>
      <c r="K18" s="137">
        <v>1.0</v>
      </c>
      <c r="L18" s="137"/>
      <c r="M18" s="137"/>
      <c r="O18" s="138">
        <f t="shared" si="1"/>
        <v>1</v>
      </c>
      <c r="P18" s="135">
        <f t="shared" si="2"/>
        <v>4</v>
      </c>
      <c r="Q18" s="139">
        <f t="shared" si="3"/>
        <v>0.2</v>
      </c>
    </row>
    <row r="19" ht="30.75" customHeight="1">
      <c r="A19" s="33">
        <v>7.0</v>
      </c>
      <c r="B19" s="133" t="str">
        <f>'Time Awareness'!B18</f>
        <v>Journal</v>
      </c>
      <c r="C19" s="4"/>
      <c r="D19" s="134">
        <f>SUMIFS('Time Awareness'!$C$12:$C$28,'Time Awareness'!$B$12:$B$28,'Weekly Tracking Feb 24th'!B19)</f>
        <v>1</v>
      </c>
      <c r="E19" s="135">
        <f>SUMIFS('Time Awareness'!$D$12:$D$28,'Time Awareness'!$B$12:$B$28,'Weekly Tracking Feb 24th'!B19)</f>
        <v>0</v>
      </c>
      <c r="F19" s="4"/>
      <c r="G19" s="137"/>
      <c r="H19" s="137">
        <v>1.0</v>
      </c>
      <c r="I19" s="137">
        <v>1.0</v>
      </c>
      <c r="J19" s="137">
        <v>1.0</v>
      </c>
      <c r="K19" s="137">
        <v>1.0</v>
      </c>
      <c r="L19" s="137"/>
      <c r="M19" s="137"/>
      <c r="O19" s="138">
        <f t="shared" si="1"/>
        <v>4</v>
      </c>
      <c r="P19" s="135">
        <f t="shared" si="2"/>
        <v>1</v>
      </c>
      <c r="Q19" s="139">
        <f t="shared" si="3"/>
        <v>0.8</v>
      </c>
    </row>
    <row r="20" ht="30.75" customHeight="1">
      <c r="A20" s="33">
        <v>8.0</v>
      </c>
      <c r="B20" s="133" t="str">
        <f>'Time Awareness'!B19</f>
        <v>Read/Audiobook</v>
      </c>
      <c r="C20" s="4"/>
      <c r="D20" s="134">
        <f>SUMIFS('Time Awareness'!$C$12:$C$28,'Time Awareness'!$B$12:$B$28,'Weekly Tracking Feb 24th'!B20)</f>
        <v>1</v>
      </c>
      <c r="E20" s="135">
        <f>SUMIFS('Time Awareness'!$D$12:$D$28,'Time Awareness'!$B$12:$B$28,'Weekly Tracking Feb 24th'!B20)</f>
        <v>0</v>
      </c>
      <c r="F20" s="4"/>
      <c r="G20" s="137"/>
      <c r="H20" s="137"/>
      <c r="I20" s="137"/>
      <c r="J20" s="137"/>
      <c r="K20" s="137"/>
      <c r="L20" s="136"/>
      <c r="M20" s="137"/>
      <c r="O20" s="138">
        <f t="shared" si="1"/>
        <v>0</v>
      </c>
      <c r="P20" s="135">
        <f t="shared" si="2"/>
        <v>5</v>
      </c>
      <c r="Q20" s="139">
        <f t="shared" si="3"/>
        <v>0</v>
      </c>
    </row>
    <row r="21" ht="30.75" customHeight="1">
      <c r="A21" s="33">
        <v>9.0</v>
      </c>
      <c r="B21" s="133" t="str">
        <f>'Time Awareness'!B20</f>
        <v>Rings/stretching/light exercises</v>
      </c>
      <c r="C21" s="4"/>
      <c r="D21" s="134">
        <f>SUMIFS('Time Awareness'!$C$12:$C$28,'Time Awareness'!$B$12:$B$28,'Weekly Tracking Feb 24th'!B21)</f>
        <v>0</v>
      </c>
      <c r="E21" s="135">
        <f>SUMIFS('Time Awareness'!$D$12:$D$28,'Time Awareness'!$B$12:$B$28,'Weekly Tracking Feb 24th'!B21)</f>
        <v>6</v>
      </c>
      <c r="F21" s="4"/>
      <c r="G21" s="137">
        <v>2.0</v>
      </c>
      <c r="H21" s="137">
        <v>1.0</v>
      </c>
      <c r="I21" s="137">
        <v>1.0</v>
      </c>
      <c r="J21" s="137"/>
      <c r="K21" s="137">
        <v>1.0</v>
      </c>
      <c r="L21" s="137">
        <v>1.0</v>
      </c>
      <c r="M21" s="137">
        <v>3.0</v>
      </c>
      <c r="O21" s="138">
        <f t="shared" si="1"/>
        <v>9</v>
      </c>
      <c r="P21" s="135">
        <f t="shared" si="2"/>
        <v>-3</v>
      </c>
      <c r="Q21" s="139">
        <f t="shared" si="3"/>
        <v>1.5</v>
      </c>
    </row>
    <row r="22" ht="30.75" customHeight="1">
      <c r="A22" s="33">
        <v>10.0</v>
      </c>
      <c r="B22" s="133" t="str">
        <f>'Time Awareness'!B21</f>
        <v>Marketing</v>
      </c>
      <c r="C22" s="4"/>
      <c r="D22" s="134">
        <f>SUMIFS('Time Awareness'!$C$12:$C$28,'Time Awareness'!$B$12:$B$28,'Weekly Tracking Feb 24th'!B22)</f>
        <v>0</v>
      </c>
      <c r="E22" s="135">
        <f>SUMIFS('Time Awareness'!$D$12:$D$28,'Time Awareness'!$B$12:$B$28,'Weekly Tracking Feb 24th'!B22)</f>
        <v>3</v>
      </c>
      <c r="F22" s="4"/>
      <c r="G22" s="137"/>
      <c r="H22" s="137"/>
      <c r="I22" s="137"/>
      <c r="J22" s="137"/>
      <c r="K22" s="136"/>
      <c r="L22" s="137"/>
      <c r="M22" s="136"/>
      <c r="O22" s="138">
        <f t="shared" si="1"/>
        <v>0</v>
      </c>
      <c r="P22" s="135">
        <f t="shared" si="2"/>
        <v>3</v>
      </c>
      <c r="Q22" s="139">
        <f t="shared" si="3"/>
        <v>0</v>
      </c>
    </row>
    <row r="23" ht="30.75" customHeight="1">
      <c r="A23" s="33">
        <v>11.0</v>
      </c>
      <c r="B23" s="133" t="str">
        <f>'Time Awareness'!B22</f>
        <v>Networking</v>
      </c>
      <c r="C23" s="4"/>
      <c r="D23" s="134">
        <f>SUMIFS('Time Awareness'!$C$12:$C$28,'Time Awareness'!$B$12:$B$28,'Weekly Tracking Feb 24th'!B23)</f>
        <v>0</v>
      </c>
      <c r="E23" s="135">
        <f>SUMIFS('Time Awareness'!$D$12:$D$28,'Time Awareness'!$B$12:$B$28,'Weekly Tracking Feb 24th'!B23)</f>
        <v>3</v>
      </c>
      <c r="F23" s="4"/>
      <c r="G23" s="136"/>
      <c r="H23" s="136"/>
      <c r="I23" s="136"/>
      <c r="J23" s="137">
        <v>2.0</v>
      </c>
      <c r="K23" s="137">
        <v>2.0</v>
      </c>
      <c r="L23" s="137"/>
      <c r="M23" s="137"/>
      <c r="O23" s="138">
        <f t="shared" si="1"/>
        <v>4</v>
      </c>
      <c r="P23" s="135">
        <f t="shared" si="2"/>
        <v>-1</v>
      </c>
      <c r="Q23" s="139">
        <f t="shared" si="3"/>
        <v>1.333333333</v>
      </c>
    </row>
    <row r="24" ht="30.75" customHeight="1">
      <c r="A24" s="33">
        <v>12.0</v>
      </c>
      <c r="B24" s="133" t="str">
        <f>'Time Awareness'!B23</f>
        <v>Games</v>
      </c>
      <c r="C24" s="4"/>
      <c r="D24" s="134">
        <f>SUMIFS('Time Awareness'!$C$12:$C$28,'Time Awareness'!$B$12:$B$28,'Weekly Tracking Feb 24th'!B24)</f>
        <v>0</v>
      </c>
      <c r="E24" s="135">
        <f>SUMIFS('Time Awareness'!$D$12:$D$28,'Time Awareness'!$B$12:$B$28,'Weekly Tracking Feb 24th'!B24)</f>
        <v>4</v>
      </c>
      <c r="F24" s="4"/>
      <c r="G24" s="137"/>
      <c r="H24" s="137">
        <v>1.0</v>
      </c>
      <c r="I24" s="137"/>
      <c r="J24" s="137">
        <v>1.0</v>
      </c>
      <c r="K24" s="137">
        <v>1.0</v>
      </c>
      <c r="L24" s="137">
        <v>3.0</v>
      </c>
      <c r="M24" s="137"/>
      <c r="O24" s="138">
        <f t="shared" si="1"/>
        <v>6</v>
      </c>
      <c r="P24" s="135">
        <f t="shared" si="2"/>
        <v>-2</v>
      </c>
      <c r="Q24" s="139">
        <f t="shared" si="3"/>
        <v>1.5</v>
      </c>
    </row>
    <row r="25" ht="30.75" customHeight="1">
      <c r="A25" s="33">
        <v>13.0</v>
      </c>
      <c r="B25" s="133" t="str">
        <f>'Time Awareness'!B24</f>
        <v>Intense Exercise</v>
      </c>
      <c r="C25" s="4"/>
      <c r="D25" s="134">
        <f>SUMIFS('Time Awareness'!$C$12:$C$28,'Time Awareness'!$B$12:$B$28,'Weekly Tracking Feb 24th'!B25)</f>
        <v>0</v>
      </c>
      <c r="E25" s="135">
        <f>SUMIFS('Time Awareness'!$D$12:$D$28,'Time Awareness'!$B$12:$B$28,'Weekly Tracking Feb 24th'!B25)</f>
        <v>2</v>
      </c>
      <c r="F25" s="4"/>
      <c r="G25" s="137"/>
      <c r="H25" s="136"/>
      <c r="I25" s="137"/>
      <c r="J25" s="137"/>
      <c r="K25" s="137"/>
      <c r="L25" s="136"/>
      <c r="M25" s="137"/>
      <c r="O25" s="138">
        <f t="shared" si="1"/>
        <v>0</v>
      </c>
      <c r="P25" s="135">
        <f t="shared" si="2"/>
        <v>2</v>
      </c>
      <c r="Q25" s="139">
        <f t="shared" si="3"/>
        <v>0</v>
      </c>
    </row>
    <row r="26" ht="30.75" customHeight="1">
      <c r="A26" s="33">
        <v>14.0</v>
      </c>
      <c r="B26" s="133" t="str">
        <f>'Time Awareness'!B25</f>
        <v>Romanian Practice</v>
      </c>
      <c r="C26" s="4"/>
      <c r="D26" s="134">
        <f>SUMIFS('Time Awareness'!$C$12:$C$28,'Time Awareness'!$B$12:$B$28,'Weekly Tracking Feb 24th'!B26)</f>
        <v>0</v>
      </c>
      <c r="E26" s="135">
        <f>SUMIFS('Time Awareness'!$D$12:$D$28,'Time Awareness'!$B$12:$B$28,'Weekly Tracking Feb 24th'!B26)</f>
        <v>1</v>
      </c>
      <c r="F26" s="4"/>
      <c r="G26" s="136"/>
      <c r="H26" s="136"/>
      <c r="I26" s="136"/>
      <c r="J26" s="136"/>
      <c r="K26" s="136"/>
      <c r="L26" s="136"/>
      <c r="M26" s="136"/>
      <c r="O26" s="138">
        <f t="shared" si="1"/>
        <v>0</v>
      </c>
      <c r="P26" s="135">
        <f t="shared" si="2"/>
        <v>1</v>
      </c>
      <c r="Q26" s="139">
        <f t="shared" si="3"/>
        <v>0</v>
      </c>
    </row>
    <row r="27" ht="30.75" customHeight="1">
      <c r="A27" s="33">
        <v>15.0</v>
      </c>
      <c r="B27" s="133" t="str">
        <f>'Time Awareness'!B26</f>
        <v>Other jobs</v>
      </c>
      <c r="C27" s="4"/>
      <c r="D27" s="134">
        <f>SUMIFS('Time Awareness'!$C$12:$C$28,'Time Awareness'!$B$12:$B$28,'Weekly Tracking Feb 24th'!B27)</f>
        <v>0</v>
      </c>
      <c r="E27" s="135">
        <f>SUMIFS('Time Awareness'!$D$12:$D$28,'Time Awareness'!$B$12:$B$28,'Weekly Tracking Feb 24th'!B27)</f>
        <v>3</v>
      </c>
      <c r="F27" s="4"/>
      <c r="G27" s="136"/>
      <c r="H27" s="137"/>
      <c r="I27" s="137"/>
      <c r="J27" s="137"/>
      <c r="K27" s="137"/>
      <c r="L27" s="137"/>
      <c r="M27" s="136"/>
      <c r="O27" s="138">
        <f t="shared" si="1"/>
        <v>0</v>
      </c>
      <c r="P27" s="135">
        <f t="shared" si="2"/>
        <v>3</v>
      </c>
      <c r="Q27" s="139">
        <f t="shared" si="3"/>
        <v>0</v>
      </c>
    </row>
    <row r="28" ht="30.75" customHeight="1">
      <c r="A28" s="33">
        <v>16.0</v>
      </c>
      <c r="B28" s="133" t="str">
        <f>'Time Awareness'!B27</f>
        <v>Upkeep (redundant, use chores)</v>
      </c>
      <c r="C28" s="4"/>
      <c r="D28" s="134">
        <f>SUMIFS('Time Awareness'!$C$12:$C$28,'Time Awareness'!$B$12:$B$28,'Weekly Tracking Feb 24th'!B28)</f>
        <v>0</v>
      </c>
      <c r="E28" s="135">
        <f>SUMIFS('Time Awareness'!$D$12:$D$28,'Time Awareness'!$B$12:$B$28,'Weekly Tracking Feb 24th'!B28)</f>
        <v>0</v>
      </c>
      <c r="F28" s="4"/>
      <c r="G28" s="137"/>
      <c r="H28" s="137"/>
      <c r="I28" s="137"/>
      <c r="J28" s="137"/>
      <c r="K28" s="137"/>
      <c r="L28" s="137"/>
      <c r="M28" s="137"/>
      <c r="O28" s="138">
        <f t="shared" si="1"/>
        <v>0</v>
      </c>
      <c r="P28" s="135">
        <f t="shared" si="2"/>
        <v>0</v>
      </c>
      <c r="Q28" s="139" t="str">
        <f t="shared" si="3"/>
        <v>#DIV/0!</v>
      </c>
    </row>
    <row r="29" ht="30.75" customHeight="1">
      <c r="A29" s="33">
        <v>17.0</v>
      </c>
      <c r="B29" s="133" t="str">
        <f>'Time Awareness'!B28</f>
        <v>Learning</v>
      </c>
      <c r="C29" s="4"/>
      <c r="D29" s="134">
        <f>SUMIFS('Time Awareness'!$C$12:$C$28,'Time Awareness'!$B$12:$B$28,'Weekly Tracking Feb 24th'!B29)</f>
        <v>1</v>
      </c>
      <c r="E29" s="135">
        <f>SUMIFS('Time Awareness'!$D$12:$D$28,'Time Awareness'!$B$12:$B$28,'Weekly Tracking Feb 24th'!B29)</f>
        <v>0</v>
      </c>
      <c r="F29" s="4"/>
      <c r="G29" s="137"/>
      <c r="H29" s="136"/>
      <c r="I29" s="137"/>
      <c r="J29" s="137"/>
      <c r="K29" s="137"/>
      <c r="L29" s="137"/>
      <c r="M29" s="137"/>
      <c r="O29" s="138">
        <f t="shared" si="1"/>
        <v>0</v>
      </c>
      <c r="P29" s="135">
        <f t="shared" si="2"/>
        <v>5</v>
      </c>
      <c r="Q29" s="139">
        <f t="shared" si="3"/>
        <v>0</v>
      </c>
      <c r="R29" s="84" t="s">
        <v>152</v>
      </c>
    </row>
    <row r="30" ht="30.75" customHeight="1">
      <c r="A30" s="57"/>
      <c r="B30" s="133"/>
      <c r="C30" s="4"/>
      <c r="D30" s="134">
        <f>SUMIFS('Time Awareness'!$C$12:$C$28,'Time Awareness'!$B$12:$B$28,'Weekly Tracking Feb 24th'!B30)</f>
        <v>0</v>
      </c>
      <c r="E30" s="135">
        <f>SUMIFS('Time Awareness'!$D$12:$D$28,'Time Awareness'!$B$12:$B$28,'Weekly Tracking Feb 24th'!B30)</f>
        <v>0</v>
      </c>
      <c r="F30" s="4"/>
      <c r="G30" s="137"/>
      <c r="H30" s="136"/>
      <c r="I30" s="137"/>
      <c r="J30" s="137"/>
      <c r="K30" s="137"/>
      <c r="L30" s="137"/>
      <c r="M30" s="137"/>
      <c r="O30" s="138">
        <f t="shared" si="1"/>
        <v>0</v>
      </c>
      <c r="P30" s="135">
        <f t="shared" si="2"/>
        <v>0</v>
      </c>
      <c r="Q30" s="139" t="str">
        <f t="shared" si="3"/>
        <v>#DIV/0!</v>
      </c>
      <c r="R30" s="84"/>
    </row>
    <row r="31" ht="30.75" customHeight="1">
      <c r="A31" s="57"/>
      <c r="B31" s="133"/>
      <c r="C31" s="4"/>
      <c r="D31" s="134">
        <f>SUMIFS('Time Awareness'!$C$12:$C$28,'Time Awareness'!$B$12:$B$28,'Weekly Tracking Feb 24th'!B31)</f>
        <v>0</v>
      </c>
      <c r="E31" s="135">
        <f>SUMIFS('Time Awareness'!$D$12:$D$28,'Time Awareness'!$B$12:$B$28,'Weekly Tracking Feb 24th'!B31)</f>
        <v>0</v>
      </c>
      <c r="F31" s="4"/>
      <c r="G31" s="137"/>
      <c r="H31" s="136"/>
      <c r="I31" s="137"/>
      <c r="J31" s="137"/>
      <c r="K31" s="137"/>
      <c r="L31" s="137"/>
      <c r="M31" s="137"/>
      <c r="O31" s="138">
        <f t="shared" si="1"/>
        <v>0</v>
      </c>
      <c r="P31" s="135">
        <f t="shared" si="2"/>
        <v>0</v>
      </c>
      <c r="Q31" s="139" t="str">
        <f t="shared" si="3"/>
        <v>#DIV/0!</v>
      </c>
      <c r="R31" s="84"/>
    </row>
    <row r="32" ht="30.75" customHeight="1">
      <c r="A32" s="57"/>
      <c r="B32" s="133"/>
      <c r="C32" s="4"/>
      <c r="D32" s="134">
        <f>SUMIFS('Time Awareness'!$C$12:$C$28,'Time Awareness'!$B$12:$B$28,'Weekly Tracking Feb 24th'!B32)</f>
        <v>0</v>
      </c>
      <c r="E32" s="135">
        <f>SUMIFS('Time Awareness'!$D$12:$D$28,'Time Awareness'!$B$12:$B$28,'Weekly Tracking Feb 24th'!B32)</f>
        <v>0</v>
      </c>
      <c r="F32" s="4"/>
      <c r="G32" s="137"/>
      <c r="H32" s="136"/>
      <c r="I32" s="137"/>
      <c r="J32" s="137"/>
      <c r="K32" s="137"/>
      <c r="L32" s="137"/>
      <c r="M32" s="137"/>
      <c r="O32" s="138">
        <f t="shared" si="1"/>
        <v>0</v>
      </c>
      <c r="P32" s="135">
        <f t="shared" si="2"/>
        <v>0</v>
      </c>
      <c r="Q32" s="139" t="str">
        <f t="shared" si="3"/>
        <v>#DIV/0!</v>
      </c>
      <c r="R32" s="84"/>
    </row>
    <row r="33" ht="30.75" customHeight="1">
      <c r="A33" s="57"/>
      <c r="B33" s="133"/>
      <c r="C33" s="4"/>
      <c r="D33" s="134">
        <f>SUMIFS('Time Awareness'!$C$12:$C$28,'Time Awareness'!$B$12:$B$28,'Weekly Tracking Feb 24th'!B33)</f>
        <v>0</v>
      </c>
      <c r="E33" s="135">
        <f>SUMIFS('Time Awareness'!$D$12:$D$28,'Time Awareness'!$B$12:$B$28,'Weekly Tracking Feb 24th'!B33)</f>
        <v>0</v>
      </c>
      <c r="F33" s="4"/>
      <c r="G33" s="137"/>
      <c r="H33" s="136"/>
      <c r="I33" s="137"/>
      <c r="J33" s="137"/>
      <c r="K33" s="137"/>
      <c r="L33" s="137"/>
      <c r="M33" s="137"/>
      <c r="O33" s="138">
        <f t="shared" si="1"/>
        <v>0</v>
      </c>
      <c r="P33" s="135">
        <f t="shared" si="2"/>
        <v>0</v>
      </c>
      <c r="Q33" s="139" t="str">
        <f t="shared" si="3"/>
        <v>#DIV/0!</v>
      </c>
      <c r="R33" s="84"/>
    </row>
    <row r="34" ht="30.75" customHeight="1">
      <c r="A34" s="57"/>
      <c r="B34" s="133"/>
      <c r="C34" s="4"/>
      <c r="D34" s="134">
        <f>SUMIFS('Time Awareness'!$C$12:$C$28,'Time Awareness'!$B$12:$B$28,'Weekly Tracking Feb 24th'!B34)</f>
        <v>0</v>
      </c>
      <c r="E34" s="135">
        <f>SUMIFS('Time Awareness'!$D$12:$D$28,'Time Awareness'!$B$12:$B$28,'Weekly Tracking Feb 24th'!B34)</f>
        <v>0</v>
      </c>
      <c r="F34" s="4"/>
      <c r="G34" s="137"/>
      <c r="H34" s="136"/>
      <c r="I34" s="137"/>
      <c r="J34" s="137"/>
      <c r="K34" s="137"/>
      <c r="L34" s="137"/>
      <c r="M34" s="137"/>
      <c r="O34" s="138">
        <f t="shared" si="1"/>
        <v>0</v>
      </c>
      <c r="P34" s="135">
        <f t="shared" si="2"/>
        <v>0</v>
      </c>
      <c r="Q34" s="139" t="str">
        <f t="shared" si="3"/>
        <v>#DIV/0!</v>
      </c>
      <c r="R34" s="84"/>
    </row>
    <row r="35" ht="30.75" customHeight="1">
      <c r="A35" s="57"/>
      <c r="B35" s="133"/>
      <c r="C35" s="4"/>
      <c r="D35" s="134">
        <f>SUMIFS('Time Awareness'!$C$12:$C$28,'Time Awareness'!$B$12:$B$28,'Weekly Tracking Feb 24th'!B35)</f>
        <v>0</v>
      </c>
      <c r="E35" s="135">
        <f>SUMIFS('Time Awareness'!$D$12:$D$28,'Time Awareness'!$B$12:$B$28,'Weekly Tracking Feb 24th'!B35)</f>
        <v>0</v>
      </c>
      <c r="F35" s="4"/>
      <c r="G35" s="137"/>
      <c r="H35" s="136"/>
      <c r="I35" s="137"/>
      <c r="J35" s="137"/>
      <c r="K35" s="137"/>
      <c r="L35" s="137"/>
      <c r="M35" s="137"/>
      <c r="O35" s="138">
        <f t="shared" si="1"/>
        <v>0</v>
      </c>
      <c r="P35" s="135">
        <f t="shared" si="2"/>
        <v>0</v>
      </c>
      <c r="Q35" s="139" t="str">
        <f t="shared" si="3"/>
        <v>#DIV/0!</v>
      </c>
      <c r="R35" s="84"/>
    </row>
    <row r="36" ht="30.75" customHeight="1">
      <c r="A36" s="57"/>
      <c r="B36" s="133"/>
      <c r="C36" s="4"/>
      <c r="D36" s="134">
        <f>SUMIFS('Time Awareness'!$C$12:$C$28,'Time Awareness'!$B$12:$B$28,'Weekly Tracking Feb 24th'!B36)</f>
        <v>0</v>
      </c>
      <c r="E36" s="135">
        <f>SUMIFS('Time Awareness'!$D$12:$D$28,'Time Awareness'!$B$12:$B$28,'Weekly Tracking Feb 24th'!B36)</f>
        <v>0</v>
      </c>
      <c r="F36" s="4"/>
      <c r="G36" s="137"/>
      <c r="H36" s="136"/>
      <c r="I36" s="137"/>
      <c r="J36" s="137"/>
      <c r="K36" s="137"/>
      <c r="L36" s="137"/>
      <c r="M36" s="137"/>
      <c r="O36" s="138">
        <f t="shared" si="1"/>
        <v>0</v>
      </c>
      <c r="P36" s="135">
        <f t="shared" si="2"/>
        <v>0</v>
      </c>
      <c r="Q36" s="139" t="str">
        <f t="shared" si="3"/>
        <v>#DIV/0!</v>
      </c>
      <c r="R36" s="84"/>
    </row>
    <row r="37" ht="30.75" customHeight="1">
      <c r="A37" s="57"/>
      <c r="B37" s="133"/>
      <c r="C37" s="4"/>
      <c r="D37" s="134">
        <f>SUMIFS('Time Awareness'!$C$12:$C$28,'Time Awareness'!$B$12:$B$28,'Weekly Tracking Feb 24th'!B37)</f>
        <v>0</v>
      </c>
      <c r="E37" s="135">
        <f>SUMIFS('Time Awareness'!$D$12:$D$28,'Time Awareness'!$B$12:$B$28,'Weekly Tracking Feb 24th'!B37)</f>
        <v>0</v>
      </c>
      <c r="F37" s="4"/>
      <c r="G37" s="137"/>
      <c r="H37" s="136"/>
      <c r="I37" s="137"/>
      <c r="J37" s="137"/>
      <c r="K37" s="137"/>
      <c r="L37" s="137"/>
      <c r="M37" s="137"/>
      <c r="O37" s="138">
        <f t="shared" si="1"/>
        <v>0</v>
      </c>
      <c r="P37" s="135">
        <f t="shared" si="2"/>
        <v>0</v>
      </c>
      <c r="Q37" s="139" t="str">
        <f t="shared" si="3"/>
        <v>#DIV/0!</v>
      </c>
      <c r="R37" s="84"/>
    </row>
    <row r="38" ht="30.75" customHeight="1">
      <c r="A38" s="57"/>
      <c r="B38" s="133"/>
      <c r="C38" s="4"/>
      <c r="D38" s="134">
        <f>SUMIFS('Time Awareness'!$C$12:$C$28,'Time Awareness'!$B$12:$B$28,'Weekly Tracking Feb 24th'!B38)</f>
        <v>0</v>
      </c>
      <c r="E38" s="135">
        <f>SUMIFS('Time Awareness'!$D$12:$D$28,'Time Awareness'!$B$12:$B$28,'Weekly Tracking Feb 24th'!B38)</f>
        <v>0</v>
      </c>
      <c r="F38" s="4"/>
      <c r="G38" s="137"/>
      <c r="H38" s="136"/>
      <c r="I38" s="137"/>
      <c r="J38" s="137"/>
      <c r="K38" s="137"/>
      <c r="L38" s="137"/>
      <c r="M38" s="137"/>
      <c r="O38" s="138">
        <f t="shared" si="1"/>
        <v>0</v>
      </c>
      <c r="P38" s="135">
        <f t="shared" si="2"/>
        <v>0</v>
      </c>
      <c r="Q38" s="139" t="str">
        <f t="shared" si="3"/>
        <v>#DIV/0!</v>
      </c>
      <c r="R38" s="84"/>
    </row>
    <row r="39" ht="30.75" customHeight="1">
      <c r="A39" s="57"/>
      <c r="B39" s="133"/>
      <c r="C39" s="4"/>
      <c r="D39" s="134">
        <f>SUMIFS('Time Awareness'!$C$12:$C$28,'Time Awareness'!$B$12:$B$28,'Weekly Tracking Feb 24th'!B39)</f>
        <v>0</v>
      </c>
      <c r="E39" s="135">
        <f>SUMIFS('Time Awareness'!$D$12:$D$28,'Time Awareness'!$B$12:$B$28,'Weekly Tracking Feb 24th'!B39)</f>
        <v>0</v>
      </c>
      <c r="F39" s="4"/>
      <c r="G39" s="137"/>
      <c r="H39" s="136"/>
      <c r="I39" s="137"/>
      <c r="J39" s="137"/>
      <c r="K39" s="137"/>
      <c r="L39" s="137"/>
      <c r="M39" s="137"/>
      <c r="O39" s="138">
        <f t="shared" si="1"/>
        <v>0</v>
      </c>
      <c r="P39" s="135">
        <f t="shared" si="2"/>
        <v>0</v>
      </c>
      <c r="Q39" s="139" t="str">
        <f t="shared" si="3"/>
        <v>#DIV/0!</v>
      </c>
      <c r="R39" s="84"/>
    </row>
    <row r="40" ht="14.25" customHeight="1">
      <c r="G40" s="4">
        <f t="shared" ref="G40:M40" si="4">SUM(G13:G39)</f>
        <v>12</v>
      </c>
      <c r="H40" s="4">
        <f t="shared" si="4"/>
        <v>13</v>
      </c>
      <c r="I40" s="4">
        <f t="shared" si="4"/>
        <v>11</v>
      </c>
      <c r="J40" s="4">
        <f t="shared" si="4"/>
        <v>11</v>
      </c>
      <c r="K40" s="4">
        <f t="shared" si="4"/>
        <v>18</v>
      </c>
      <c r="L40" s="4">
        <f t="shared" si="4"/>
        <v>16</v>
      </c>
      <c r="M40" s="4">
        <f t="shared" si="4"/>
        <v>11</v>
      </c>
      <c r="O40" s="7">
        <f t="shared" si="1"/>
        <v>92</v>
      </c>
    </row>
    <row r="41" ht="14.25" customHeight="1">
      <c r="G41" s="4"/>
      <c r="H41" s="4"/>
      <c r="I41" s="4"/>
      <c r="J41" s="4"/>
      <c r="K41" s="4"/>
      <c r="L41" s="4"/>
      <c r="M41" s="4"/>
    </row>
    <row r="42" ht="14.25" customHeight="1">
      <c r="G42" s="4"/>
      <c r="H42" s="4"/>
      <c r="I42" s="4"/>
      <c r="J42" s="4"/>
      <c r="K42" s="4"/>
      <c r="L42" s="4"/>
      <c r="M42" s="4"/>
    </row>
    <row r="43" ht="14.25" customHeight="1">
      <c r="B43" s="84" t="s">
        <v>154</v>
      </c>
    </row>
    <row r="44" ht="14.25" customHeight="1">
      <c r="B44" s="84" t="s">
        <v>155</v>
      </c>
    </row>
    <row r="45" ht="14.25" customHeight="1"/>
    <row r="46" ht="14.25" customHeight="1">
      <c r="B46" s="84" t="s">
        <v>156</v>
      </c>
    </row>
    <row r="47" ht="14.25" customHeight="1"/>
    <row r="48" ht="14.25" customHeight="1"/>
    <row r="49" ht="14.25" customHeight="1">
      <c r="B49" s="84" t="s">
        <v>157</v>
      </c>
    </row>
    <row r="50" ht="14.25" customHeight="1"/>
    <row r="51" ht="14.25" customHeight="1"/>
    <row r="52" ht="36.75" customHeight="1"/>
    <row r="53" ht="35.25" customHeight="1"/>
    <row r="54" ht="35.25" customHeight="1"/>
    <row r="55" ht="35.25" customHeight="1"/>
    <row r="56" ht="35.25" customHeight="1"/>
    <row r="57" ht="35.25" customHeight="1"/>
    <row r="58" ht="35.25" customHeight="1"/>
    <row r="59" ht="35.25" customHeight="1"/>
    <row r="60" ht="35.25" customHeight="1"/>
    <row r="61" ht="35.25" customHeight="1"/>
    <row r="62" ht="35.25" customHeight="1"/>
    <row r="63" ht="35.25" customHeight="1"/>
    <row r="64" ht="35.25" customHeight="1"/>
    <row r="65" ht="35.25" customHeight="1"/>
    <row r="66" ht="35.25" customHeight="1"/>
    <row r="67" ht="35.25" customHeight="1"/>
    <row r="68" ht="35.25" customHeight="1"/>
    <row r="69" ht="35.25" customHeight="1"/>
    <row r="70" ht="35.25" customHeight="1"/>
    <row r="71" ht="35.25" customHeight="1"/>
    <row r="72" ht="35.25" customHeight="1"/>
    <row r="73" ht="35.25" customHeight="1"/>
    <row r="74" ht="35.25" customHeight="1"/>
    <row r="75" ht="35.25" customHeight="1"/>
    <row r="76" ht="35.25" customHeight="1"/>
    <row r="77" ht="35.25" customHeight="1"/>
    <row r="78" ht="35.25" customHeight="1"/>
    <row r="79" ht="35.25" customHeight="1"/>
    <row r="80" ht="35.25" customHeight="1"/>
    <row r="81" ht="35.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2">
    <mergeCell ref="B7:D7"/>
    <mergeCell ref="O10:P10"/>
  </mergeCells>
  <conditionalFormatting sqref="AA11 AD11">
    <cfRule type="expression" dxfId="0" priority="1">
      <formula>CELL("contents",B47)=AA11</formula>
    </cfRule>
  </conditionalFormatting>
  <conditionalFormatting sqref="AH11">
    <cfRule type="expression" dxfId="0" priority="2">
      <formula>CELL("contents",J47)=AH11</formula>
    </cfRule>
  </conditionalFormatting>
  <conditionalFormatting sqref="G11">
    <cfRule type="expression" dxfId="0" priority="3">
      <formula>CELL("contents",B5)=G11</formula>
    </cfRule>
  </conditionalFormatting>
  <conditionalFormatting sqref="J11">
    <cfRule type="expression" dxfId="0" priority="4">
      <formula>CELL("contents",B5)=J11</formula>
    </cfRule>
  </conditionalFormatting>
  <conditionalFormatting sqref="H11">
    <cfRule type="expression" dxfId="0" priority="5">
      <formula>CELL("contents",B5)=H11</formula>
    </cfRule>
  </conditionalFormatting>
  <conditionalFormatting sqref="I11">
    <cfRule type="expression" dxfId="0" priority="6">
      <formula>CELL("contents",B5)=I11</formula>
    </cfRule>
  </conditionalFormatting>
  <conditionalFormatting sqref="K11">
    <cfRule type="expression" dxfId="0" priority="7">
      <formula>CELL("contents",B5)=K11</formula>
    </cfRule>
  </conditionalFormatting>
  <conditionalFormatting sqref="L11">
    <cfRule type="expression" dxfId="0" priority="8">
      <formula>CELL("contents",B5)=L11</formula>
    </cfRule>
  </conditionalFormatting>
  <conditionalFormatting sqref="M11 AB11 AE11">
    <cfRule type="expression" dxfId="0" priority="9">
      <formula>CELL("contents",B5)=M11</formula>
    </cfRule>
  </conditionalFormatting>
  <conditionalFormatting sqref="Q13:Q39">
    <cfRule type="colorScale" priority="10">
      <colorScale>
        <cfvo type="formula" val="0"/>
        <cfvo type="formula" val="0.99"/>
        <cfvo type="formula" val="1"/>
        <color rgb="FFFFFF00"/>
        <color theme="9"/>
        <color theme="4"/>
      </colorScale>
    </cfRule>
  </conditionalFormatting>
  <dataValidations>
    <dataValidation type="list" allowBlank="1" showErrorMessage="1" sqref="B5">
      <formula1>$G$11:$M$11</formula1>
    </dataValidation>
  </dataValidations>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44.29"/>
    <col customWidth="1" min="3" max="3" width="9.86"/>
    <col customWidth="1" min="4" max="5" width="16.0"/>
    <col customWidth="1" min="6" max="6" width="8.43"/>
    <col customWidth="1" min="7" max="9" width="18.57"/>
    <col customWidth="1" min="10" max="10" width="20.14"/>
    <col customWidth="1" min="11" max="13" width="18.57"/>
    <col customWidth="1" min="14" max="14" width="8.71"/>
    <col customWidth="1" min="15" max="16" width="24.14"/>
    <col customWidth="1" min="17" max="17" width="13.14"/>
    <col customWidth="1" min="21" max="21" width="57.43"/>
  </cols>
  <sheetData>
    <row r="1" ht="14.25" customHeight="1">
      <c r="A1" s="111" t="s">
        <v>130</v>
      </c>
    </row>
    <row r="2" ht="14.25" customHeight="1">
      <c r="X2" s="84" t="s">
        <v>137</v>
      </c>
    </row>
    <row r="3" ht="14.25" customHeight="1">
      <c r="X3" s="84" t="s">
        <v>151</v>
      </c>
    </row>
    <row r="4" ht="36.75" customHeight="1">
      <c r="B4" s="112" t="s">
        <v>131</v>
      </c>
    </row>
    <row r="5" ht="76.5" customHeight="1">
      <c r="B5" s="113" t="s">
        <v>146</v>
      </c>
      <c r="X5" s="84" t="s">
        <v>158</v>
      </c>
    </row>
    <row r="6" ht="14.25" customHeight="1">
      <c r="D6" s="114"/>
      <c r="E6" s="114"/>
      <c r="O6" s="114"/>
    </row>
    <row r="7" ht="14.25" hidden="1" customHeight="1">
      <c r="B7" s="115" t="s">
        <v>133</v>
      </c>
      <c r="C7" s="116"/>
      <c r="D7" s="11"/>
      <c r="E7" s="114"/>
      <c r="O7" s="114"/>
    </row>
    <row r="8" ht="14.25" hidden="1" customHeight="1">
      <c r="B8" s="117"/>
      <c r="C8" s="117"/>
      <c r="D8" s="117"/>
      <c r="E8" s="114"/>
      <c r="O8" s="114"/>
    </row>
    <row r="9" ht="48.75" customHeight="1">
      <c r="D9" s="114"/>
      <c r="E9" s="114"/>
      <c r="O9" s="114"/>
    </row>
    <row r="10" ht="34.5" customHeight="1">
      <c r="D10" s="118" t="s">
        <v>134</v>
      </c>
      <c r="E10" s="114"/>
      <c r="G10" s="84" t="s">
        <v>135</v>
      </c>
      <c r="O10" s="119" t="s">
        <v>136</v>
      </c>
      <c r="P10" s="120"/>
    </row>
    <row r="11" ht="42.0" customHeight="1">
      <c r="A11" s="121" t="s">
        <v>138</v>
      </c>
      <c r="B11" s="122" t="s">
        <v>94</v>
      </c>
      <c r="C11" s="123"/>
      <c r="D11" s="121" t="s">
        <v>139</v>
      </c>
      <c r="E11" s="124" t="s">
        <v>140</v>
      </c>
      <c r="G11" s="125" t="s">
        <v>141</v>
      </c>
      <c r="H11" s="126" t="s">
        <v>142</v>
      </c>
      <c r="I11" s="126" t="s">
        <v>143</v>
      </c>
      <c r="J11" s="126" t="s">
        <v>144</v>
      </c>
      <c r="K11" s="126" t="s">
        <v>145</v>
      </c>
      <c r="L11" s="126" t="s">
        <v>146</v>
      </c>
      <c r="M11" s="127" t="s">
        <v>132</v>
      </c>
      <c r="N11" s="84" t="s">
        <v>147</v>
      </c>
      <c r="O11" s="119" t="s">
        <v>148</v>
      </c>
      <c r="P11" s="128" t="s">
        <v>149</v>
      </c>
      <c r="Q11" s="84" t="s">
        <v>150</v>
      </c>
      <c r="AA11" s="7"/>
      <c r="AB11" s="7"/>
      <c r="AD11" s="7"/>
      <c r="AE11" s="7"/>
      <c r="AH11" s="7"/>
    </row>
    <row r="12" ht="14.25" customHeight="1">
      <c r="B12" s="129"/>
      <c r="C12" s="4"/>
      <c r="D12" s="130"/>
      <c r="E12" s="131"/>
      <c r="O12" s="130"/>
      <c r="P12" s="132"/>
    </row>
    <row r="13" ht="30.75" customHeight="1">
      <c r="A13" s="33">
        <v>1.0</v>
      </c>
      <c r="B13" s="133" t="str">
        <f>'Time Awareness'!B12</f>
        <v>Teaching</v>
      </c>
      <c r="C13" s="4"/>
      <c r="D13" s="134">
        <f>SUMIFS('Time Awareness'!$C$12:$C$28,'Time Awareness'!$B$12:$B$28,'Tracking Mar 1st'!B13)</f>
        <v>0</v>
      </c>
      <c r="E13" s="135">
        <f>SUMIFS('Time Awareness'!$D$12:$D$28,'Time Awareness'!$B$12:$B$28,'Tracking Mar 1st'!B13)</f>
        <v>5</v>
      </c>
      <c r="F13" s="4"/>
      <c r="G13" s="136"/>
      <c r="H13" s="137">
        <v>5.0</v>
      </c>
      <c r="I13" s="137">
        <v>2.0</v>
      </c>
      <c r="J13" s="137">
        <v>2.0</v>
      </c>
      <c r="K13" s="137">
        <v>1.0</v>
      </c>
      <c r="L13" s="137">
        <v>3.0</v>
      </c>
      <c r="M13" s="136"/>
      <c r="O13" s="138">
        <f t="shared" ref="O13:O40" si="1">SUM(G13:M13)</f>
        <v>13</v>
      </c>
      <c r="P13" s="135">
        <f t="shared" ref="P13:P39" si="2">(E13+(D13*5))-SUM(G13:M13)</f>
        <v>-8</v>
      </c>
      <c r="Q13" s="139">
        <f t="shared" ref="Q13:Q39" si="3">O13/(P13+O13)</f>
        <v>2.6</v>
      </c>
    </row>
    <row r="14" ht="30.75" customHeight="1">
      <c r="A14" s="33">
        <v>2.0</v>
      </c>
      <c r="B14" s="133" t="str">
        <f>'Time Awareness'!B13</f>
        <v>Cook</v>
      </c>
      <c r="C14" s="4"/>
      <c r="D14" s="134">
        <f>SUMIFS('Time Awareness'!$C$12:$C$28,'Time Awareness'!$B$12:$B$28,'Tracking Mar 1st'!B14)</f>
        <v>2</v>
      </c>
      <c r="E14" s="135">
        <f>SUMIFS('Time Awareness'!$D$12:$D$28,'Time Awareness'!$B$12:$B$28,'Tracking Mar 1st'!B14)</f>
        <v>0</v>
      </c>
      <c r="F14" s="4"/>
      <c r="G14" s="137">
        <v>2.0</v>
      </c>
      <c r="H14" s="137">
        <v>1.0</v>
      </c>
      <c r="I14" s="137">
        <v>1.0</v>
      </c>
      <c r="J14" s="140">
        <v>2.0</v>
      </c>
      <c r="K14" s="140">
        <v>3.0</v>
      </c>
      <c r="L14" s="137">
        <v>1.0</v>
      </c>
      <c r="M14" s="137"/>
      <c r="O14" s="138">
        <f t="shared" si="1"/>
        <v>10</v>
      </c>
      <c r="P14" s="135">
        <f t="shared" si="2"/>
        <v>0</v>
      </c>
      <c r="Q14" s="139">
        <f t="shared" si="3"/>
        <v>1</v>
      </c>
    </row>
    <row r="15" ht="30.75" customHeight="1">
      <c r="A15" s="33">
        <v>3.0</v>
      </c>
      <c r="B15" s="133" t="str">
        <f>'Time Awareness'!B14</f>
        <v>Friends/Family</v>
      </c>
      <c r="C15" s="4"/>
      <c r="D15" s="134">
        <f>SUMIFS('Time Awareness'!$C$12:$C$28,'Time Awareness'!$B$12:$B$28,'Tracking Mar 1st'!B15)</f>
        <v>0</v>
      </c>
      <c r="E15" s="135">
        <f>SUMIFS('Time Awareness'!$D$12:$D$28,'Time Awareness'!$B$12:$B$28,'Tracking Mar 1st'!B15)</f>
        <v>8</v>
      </c>
      <c r="F15" s="4"/>
      <c r="G15" s="137">
        <v>8.0</v>
      </c>
      <c r="H15" s="137">
        <v>4.0</v>
      </c>
      <c r="I15" s="140">
        <v>2.0</v>
      </c>
      <c r="J15" s="137">
        <v>1.0</v>
      </c>
      <c r="K15" s="140">
        <v>2.0</v>
      </c>
      <c r="L15" s="137"/>
      <c r="M15" s="137">
        <v>3.0</v>
      </c>
      <c r="O15" s="138">
        <f t="shared" si="1"/>
        <v>20</v>
      </c>
      <c r="P15" s="135">
        <f t="shared" si="2"/>
        <v>-12</v>
      </c>
      <c r="Q15" s="139">
        <f t="shared" si="3"/>
        <v>2.5</v>
      </c>
    </row>
    <row r="16" ht="30.75" customHeight="1">
      <c r="A16" s="33">
        <v>4.0</v>
      </c>
      <c r="B16" s="133" t="str">
        <f>'Time Awareness'!B15</f>
        <v>Business Development</v>
      </c>
      <c r="C16" s="4"/>
      <c r="D16" s="134">
        <f>SUMIFS('Time Awareness'!$C$12:$C$28,'Time Awareness'!$B$12:$B$28,'Tracking Mar 1st'!B16)</f>
        <v>0</v>
      </c>
      <c r="E16" s="135">
        <f>SUMIFS('Time Awareness'!$D$12:$D$28,'Time Awareness'!$B$12:$B$28,'Tracking Mar 1st'!B16)</f>
        <v>6</v>
      </c>
      <c r="F16" s="4"/>
      <c r="G16" s="136"/>
      <c r="H16" s="137">
        <v>2.0</v>
      </c>
      <c r="I16" s="140">
        <v>2.0</v>
      </c>
      <c r="J16" s="137"/>
      <c r="K16" s="140"/>
      <c r="L16" s="137"/>
      <c r="M16" s="137">
        <v>5.0</v>
      </c>
      <c r="O16" s="138">
        <f t="shared" si="1"/>
        <v>9</v>
      </c>
      <c r="P16" s="135">
        <f t="shared" si="2"/>
        <v>-3</v>
      </c>
      <c r="Q16" s="139">
        <f t="shared" si="3"/>
        <v>1.5</v>
      </c>
    </row>
    <row r="17" ht="30.75" customHeight="1">
      <c r="A17" s="33">
        <v>5.0</v>
      </c>
      <c r="B17" s="133" t="str">
        <f>'Time Awareness'!B16</f>
        <v>Create Content</v>
      </c>
      <c r="C17" s="4"/>
      <c r="D17" s="134">
        <f>SUMIFS('Time Awareness'!$C$12:$C$28,'Time Awareness'!$B$12:$B$28,'Tracking Mar 1st'!B17)</f>
        <v>0</v>
      </c>
      <c r="E17" s="135">
        <f>SUMIFS('Time Awareness'!$D$12:$D$28,'Time Awareness'!$B$12:$B$28,'Tracking Mar 1st'!B17)</f>
        <v>6</v>
      </c>
      <c r="F17" s="4"/>
      <c r="G17" s="137"/>
      <c r="H17" s="137">
        <v>1.0</v>
      </c>
      <c r="I17" s="137"/>
      <c r="J17" s="137"/>
      <c r="K17" s="137">
        <v>2.0</v>
      </c>
      <c r="L17" s="136"/>
      <c r="M17" s="137"/>
      <c r="O17" s="138">
        <f t="shared" si="1"/>
        <v>3</v>
      </c>
      <c r="P17" s="135">
        <f t="shared" si="2"/>
        <v>3</v>
      </c>
      <c r="Q17" s="139">
        <f t="shared" si="3"/>
        <v>0.5</v>
      </c>
    </row>
    <row r="18" ht="30.75" customHeight="1">
      <c r="A18" s="33">
        <v>6.0</v>
      </c>
      <c r="B18" s="133" t="str">
        <f>'Time Awareness'!B17</f>
        <v>Chores</v>
      </c>
      <c r="C18" s="4"/>
      <c r="D18" s="134">
        <f>SUMIFS('Time Awareness'!$C$12:$C$28,'Time Awareness'!$B$12:$B$28,'Tracking Mar 1st'!B18)</f>
        <v>0</v>
      </c>
      <c r="E18" s="135">
        <f>SUMIFS('Time Awareness'!$D$12:$D$28,'Time Awareness'!$B$12:$B$28,'Tracking Mar 1st'!B18)</f>
        <v>5</v>
      </c>
      <c r="F18" s="4"/>
      <c r="G18" s="137">
        <v>2.0</v>
      </c>
      <c r="H18" s="137"/>
      <c r="I18" s="137"/>
      <c r="J18" s="137"/>
      <c r="K18" s="137"/>
      <c r="L18" s="137"/>
      <c r="M18" s="137"/>
      <c r="O18" s="138">
        <f t="shared" si="1"/>
        <v>2</v>
      </c>
      <c r="P18" s="135">
        <f t="shared" si="2"/>
        <v>3</v>
      </c>
      <c r="Q18" s="139">
        <f t="shared" si="3"/>
        <v>0.4</v>
      </c>
    </row>
    <row r="19" ht="30.75" customHeight="1">
      <c r="A19" s="33">
        <v>7.0</v>
      </c>
      <c r="B19" s="133" t="str">
        <f>'Time Awareness'!B18</f>
        <v>Journal</v>
      </c>
      <c r="C19" s="4"/>
      <c r="D19" s="134">
        <f>SUMIFS('Time Awareness'!$C$12:$C$28,'Time Awareness'!$B$12:$B$28,'Tracking Mar 1st'!B19)</f>
        <v>1</v>
      </c>
      <c r="E19" s="135">
        <f>SUMIFS('Time Awareness'!$D$12:$D$28,'Time Awareness'!$B$12:$B$28,'Tracking Mar 1st'!B19)</f>
        <v>0</v>
      </c>
      <c r="F19" s="4"/>
      <c r="G19" s="137">
        <v>1.0</v>
      </c>
      <c r="H19" s="137">
        <v>1.0</v>
      </c>
      <c r="I19" s="137">
        <v>1.0</v>
      </c>
      <c r="J19" s="137">
        <v>1.0</v>
      </c>
      <c r="K19" s="137">
        <v>1.0</v>
      </c>
      <c r="L19" s="137">
        <v>1.0</v>
      </c>
      <c r="M19" s="137">
        <v>1.0</v>
      </c>
      <c r="O19" s="138">
        <f t="shared" si="1"/>
        <v>7</v>
      </c>
      <c r="P19" s="135">
        <f t="shared" si="2"/>
        <v>-2</v>
      </c>
      <c r="Q19" s="139">
        <f t="shared" si="3"/>
        <v>1.4</v>
      </c>
    </row>
    <row r="20" ht="30.75" customHeight="1">
      <c r="A20" s="33">
        <v>8.0</v>
      </c>
      <c r="B20" s="133" t="str">
        <f>'Time Awareness'!B19</f>
        <v>Read/Audiobook</v>
      </c>
      <c r="C20" s="4"/>
      <c r="D20" s="134">
        <f>SUMIFS('Time Awareness'!$C$12:$C$28,'Time Awareness'!$B$12:$B$28,'Tracking Mar 1st'!B20)</f>
        <v>1</v>
      </c>
      <c r="E20" s="135">
        <f>SUMIFS('Time Awareness'!$D$12:$D$28,'Time Awareness'!$B$12:$B$28,'Tracking Mar 1st'!B20)</f>
        <v>0</v>
      </c>
      <c r="F20" s="4"/>
      <c r="G20" s="137"/>
      <c r="H20" s="137"/>
      <c r="I20" s="137">
        <v>1.0</v>
      </c>
      <c r="J20" s="137"/>
      <c r="K20" s="137"/>
      <c r="L20" s="136"/>
      <c r="M20" s="137"/>
      <c r="O20" s="138">
        <f t="shared" si="1"/>
        <v>1</v>
      </c>
      <c r="P20" s="135">
        <f t="shared" si="2"/>
        <v>4</v>
      </c>
      <c r="Q20" s="139">
        <f t="shared" si="3"/>
        <v>0.2</v>
      </c>
    </row>
    <row r="21" ht="30.75" customHeight="1">
      <c r="A21" s="33">
        <v>9.0</v>
      </c>
      <c r="B21" s="133" t="str">
        <f>'Time Awareness'!B20</f>
        <v>Rings/stretching/light exercises</v>
      </c>
      <c r="C21" s="4"/>
      <c r="D21" s="134">
        <f>SUMIFS('Time Awareness'!$C$12:$C$28,'Time Awareness'!$B$12:$B$28,'Tracking Mar 1st'!B21)</f>
        <v>0</v>
      </c>
      <c r="E21" s="135">
        <f>SUMIFS('Time Awareness'!$D$12:$D$28,'Time Awareness'!$B$12:$B$28,'Tracking Mar 1st'!B21)</f>
        <v>6</v>
      </c>
      <c r="F21" s="4"/>
      <c r="G21" s="137">
        <v>2.0</v>
      </c>
      <c r="H21" s="137">
        <v>1.0</v>
      </c>
      <c r="I21" s="137">
        <v>1.0</v>
      </c>
      <c r="J21" s="137">
        <v>1.0</v>
      </c>
      <c r="K21" s="137"/>
      <c r="L21" s="137">
        <v>1.0</v>
      </c>
      <c r="M21" s="137"/>
      <c r="O21" s="138">
        <f t="shared" si="1"/>
        <v>6</v>
      </c>
      <c r="P21" s="135">
        <f t="shared" si="2"/>
        <v>0</v>
      </c>
      <c r="Q21" s="139">
        <f t="shared" si="3"/>
        <v>1</v>
      </c>
    </row>
    <row r="22" ht="30.75" customHeight="1">
      <c r="A22" s="33">
        <v>10.0</v>
      </c>
      <c r="B22" s="133" t="str">
        <f>'Time Awareness'!B21</f>
        <v>Marketing</v>
      </c>
      <c r="C22" s="4"/>
      <c r="D22" s="134">
        <f>SUMIFS('Time Awareness'!$C$12:$C$28,'Time Awareness'!$B$12:$B$28,'Tracking Mar 1st'!B22)</f>
        <v>0</v>
      </c>
      <c r="E22" s="135">
        <f>SUMIFS('Time Awareness'!$D$12:$D$28,'Time Awareness'!$B$12:$B$28,'Tracking Mar 1st'!B22)</f>
        <v>3</v>
      </c>
      <c r="F22" s="4"/>
      <c r="G22" s="137"/>
      <c r="H22" s="137">
        <v>2.0</v>
      </c>
      <c r="I22" s="137"/>
      <c r="J22" s="137"/>
      <c r="K22" s="136"/>
      <c r="L22" s="137"/>
      <c r="M22" s="136"/>
      <c r="O22" s="138">
        <f t="shared" si="1"/>
        <v>2</v>
      </c>
      <c r="P22" s="135">
        <f t="shared" si="2"/>
        <v>1</v>
      </c>
      <c r="Q22" s="139">
        <f t="shared" si="3"/>
        <v>0.6666666667</v>
      </c>
    </row>
    <row r="23" ht="30.75" customHeight="1">
      <c r="A23" s="33">
        <v>11.0</v>
      </c>
      <c r="B23" s="133" t="str">
        <f>'Time Awareness'!B22</f>
        <v>Networking</v>
      </c>
      <c r="C23" s="4"/>
      <c r="D23" s="134">
        <f>SUMIFS('Time Awareness'!$C$12:$C$28,'Time Awareness'!$B$12:$B$28,'Tracking Mar 1st'!B23)</f>
        <v>0</v>
      </c>
      <c r="E23" s="135">
        <f>SUMIFS('Time Awareness'!$D$12:$D$28,'Time Awareness'!$B$12:$B$28,'Tracking Mar 1st'!B23)</f>
        <v>3</v>
      </c>
      <c r="F23" s="4"/>
      <c r="G23" s="136"/>
      <c r="H23" s="137">
        <v>2.0</v>
      </c>
      <c r="I23" s="136"/>
      <c r="J23" s="137"/>
      <c r="K23" s="137"/>
      <c r="L23" s="137"/>
      <c r="M23" s="137">
        <v>4.0</v>
      </c>
      <c r="O23" s="138">
        <f t="shared" si="1"/>
        <v>6</v>
      </c>
      <c r="P23" s="135">
        <f t="shared" si="2"/>
        <v>-3</v>
      </c>
      <c r="Q23" s="139">
        <f t="shared" si="3"/>
        <v>2</v>
      </c>
    </row>
    <row r="24" ht="30.75" customHeight="1">
      <c r="A24" s="33">
        <v>12.0</v>
      </c>
      <c r="B24" s="133" t="str">
        <f>'Time Awareness'!B23</f>
        <v>Games</v>
      </c>
      <c r="C24" s="4"/>
      <c r="D24" s="134">
        <f>SUMIFS('Time Awareness'!$C$12:$C$28,'Time Awareness'!$B$12:$B$28,'Tracking Mar 1st'!B24)</f>
        <v>0</v>
      </c>
      <c r="E24" s="135">
        <f>SUMIFS('Time Awareness'!$D$12:$D$28,'Time Awareness'!$B$12:$B$28,'Tracking Mar 1st'!B24)</f>
        <v>4</v>
      </c>
      <c r="F24" s="4"/>
      <c r="G24" s="137"/>
      <c r="H24" s="137"/>
      <c r="I24" s="137">
        <v>2.0</v>
      </c>
      <c r="J24" s="137">
        <v>1.0</v>
      </c>
      <c r="K24" s="137">
        <v>4.0</v>
      </c>
      <c r="L24" s="137">
        <v>4.0</v>
      </c>
      <c r="M24" s="137"/>
      <c r="O24" s="138">
        <f t="shared" si="1"/>
        <v>11</v>
      </c>
      <c r="P24" s="135">
        <f t="shared" si="2"/>
        <v>-7</v>
      </c>
      <c r="Q24" s="139">
        <f t="shared" si="3"/>
        <v>2.75</v>
      </c>
    </row>
    <row r="25" ht="30.75" customHeight="1">
      <c r="A25" s="33">
        <v>13.0</v>
      </c>
      <c r="B25" s="133" t="str">
        <f>'Time Awareness'!B24</f>
        <v>Intense Exercise</v>
      </c>
      <c r="C25" s="4"/>
      <c r="D25" s="134">
        <f>SUMIFS('Time Awareness'!$C$12:$C$28,'Time Awareness'!$B$12:$B$28,'Tracking Mar 1st'!B25)</f>
        <v>0</v>
      </c>
      <c r="E25" s="135">
        <f>SUMIFS('Time Awareness'!$D$12:$D$28,'Time Awareness'!$B$12:$B$28,'Tracking Mar 1st'!B25)</f>
        <v>2</v>
      </c>
      <c r="F25" s="4"/>
      <c r="G25" s="137">
        <v>1.0</v>
      </c>
      <c r="H25" s="136"/>
      <c r="I25" s="137"/>
      <c r="J25" s="137"/>
      <c r="K25" s="137"/>
      <c r="L25" s="136"/>
      <c r="M25" s="137"/>
      <c r="O25" s="138">
        <f t="shared" si="1"/>
        <v>1</v>
      </c>
      <c r="P25" s="135">
        <f t="shared" si="2"/>
        <v>1</v>
      </c>
      <c r="Q25" s="139">
        <f t="shared" si="3"/>
        <v>0.5</v>
      </c>
    </row>
    <row r="26" ht="30.75" customHeight="1">
      <c r="A26" s="33">
        <v>14.0</v>
      </c>
      <c r="B26" s="133" t="str">
        <f>'Time Awareness'!B25</f>
        <v>Romanian Practice</v>
      </c>
      <c r="C26" s="4"/>
      <c r="D26" s="134">
        <f>SUMIFS('Time Awareness'!$C$12:$C$28,'Time Awareness'!$B$12:$B$28,'Tracking Mar 1st'!B26)</f>
        <v>0</v>
      </c>
      <c r="E26" s="135">
        <f>SUMIFS('Time Awareness'!$D$12:$D$28,'Time Awareness'!$B$12:$B$28,'Tracking Mar 1st'!B26)</f>
        <v>1</v>
      </c>
      <c r="F26" s="4"/>
      <c r="G26" s="136"/>
      <c r="H26" s="136"/>
      <c r="I26" s="136"/>
      <c r="J26" s="136"/>
      <c r="K26" s="136"/>
      <c r="L26" s="136"/>
      <c r="M26" s="136"/>
      <c r="O26" s="138">
        <f t="shared" si="1"/>
        <v>0</v>
      </c>
      <c r="P26" s="135">
        <f t="shared" si="2"/>
        <v>1</v>
      </c>
      <c r="Q26" s="139">
        <f t="shared" si="3"/>
        <v>0</v>
      </c>
    </row>
    <row r="27" ht="30.75" customHeight="1">
      <c r="A27" s="33">
        <v>15.0</v>
      </c>
      <c r="B27" s="133" t="str">
        <f>'Time Awareness'!B26</f>
        <v>Other jobs</v>
      </c>
      <c r="C27" s="4"/>
      <c r="D27" s="134">
        <f>SUMIFS('Time Awareness'!$C$12:$C$28,'Time Awareness'!$B$12:$B$28,'Tracking Mar 1st'!B27)</f>
        <v>0</v>
      </c>
      <c r="E27" s="135">
        <f>SUMIFS('Time Awareness'!$D$12:$D$28,'Time Awareness'!$B$12:$B$28,'Tracking Mar 1st'!B27)</f>
        <v>3</v>
      </c>
      <c r="F27" s="4"/>
      <c r="G27" s="136"/>
      <c r="H27" s="137"/>
      <c r="I27" s="137"/>
      <c r="J27" s="137"/>
      <c r="K27" s="137"/>
      <c r="L27" s="137"/>
      <c r="M27" s="136"/>
      <c r="O27" s="138">
        <f t="shared" si="1"/>
        <v>0</v>
      </c>
      <c r="P27" s="135">
        <f t="shared" si="2"/>
        <v>3</v>
      </c>
      <c r="Q27" s="139">
        <f t="shared" si="3"/>
        <v>0</v>
      </c>
    </row>
    <row r="28" ht="30.75" customHeight="1">
      <c r="A28" s="33">
        <v>16.0</v>
      </c>
      <c r="B28" s="133" t="str">
        <f>'Time Awareness'!B27</f>
        <v>Upkeep (redundant, use chores)</v>
      </c>
      <c r="C28" s="4"/>
      <c r="D28" s="134">
        <f>SUMIFS('Time Awareness'!$C$12:$C$28,'Time Awareness'!$B$12:$B$28,'Tracking Mar 1st'!B28)</f>
        <v>0</v>
      </c>
      <c r="E28" s="135">
        <f>SUMIFS('Time Awareness'!$D$12:$D$28,'Time Awareness'!$B$12:$B$28,'Tracking Mar 1st'!B28)</f>
        <v>0</v>
      </c>
      <c r="F28" s="4"/>
      <c r="G28" s="137"/>
      <c r="H28" s="137"/>
      <c r="I28" s="137"/>
      <c r="J28" s="137"/>
      <c r="K28" s="137"/>
      <c r="L28" s="137"/>
      <c r="M28" s="137"/>
      <c r="O28" s="138">
        <f t="shared" si="1"/>
        <v>0</v>
      </c>
      <c r="P28" s="135">
        <f t="shared" si="2"/>
        <v>0</v>
      </c>
      <c r="Q28" s="139" t="str">
        <f t="shared" si="3"/>
        <v>#DIV/0!</v>
      </c>
    </row>
    <row r="29" ht="30.75" customHeight="1">
      <c r="A29" s="33">
        <v>17.0</v>
      </c>
      <c r="B29" s="133" t="str">
        <f>'Time Awareness'!B28</f>
        <v>Learning</v>
      </c>
      <c r="C29" s="4"/>
      <c r="D29" s="134">
        <f>SUMIFS('Time Awareness'!$C$12:$C$28,'Time Awareness'!$B$12:$B$28,'Tracking Mar 1st'!B29)</f>
        <v>1</v>
      </c>
      <c r="E29" s="135">
        <f>SUMIFS('Time Awareness'!$D$12:$D$28,'Time Awareness'!$B$12:$B$28,'Tracking Mar 1st'!B29)</f>
        <v>0</v>
      </c>
      <c r="F29" s="4"/>
      <c r="G29" s="137"/>
      <c r="H29" s="136"/>
      <c r="I29" s="137"/>
      <c r="J29" s="137"/>
      <c r="K29" s="137"/>
      <c r="L29" s="137"/>
      <c r="M29" s="137"/>
      <c r="O29" s="138">
        <f t="shared" si="1"/>
        <v>0</v>
      </c>
      <c r="P29" s="135">
        <f t="shared" si="2"/>
        <v>5</v>
      </c>
      <c r="Q29" s="139">
        <f t="shared" si="3"/>
        <v>0</v>
      </c>
      <c r="R29" s="84" t="s">
        <v>152</v>
      </c>
    </row>
    <row r="30" ht="30.75" customHeight="1">
      <c r="A30" s="57"/>
      <c r="B30" s="133"/>
      <c r="C30" s="4"/>
      <c r="D30" s="134">
        <f>SUMIFS('Time Awareness'!$C$12:$C$28,'Time Awareness'!$B$12:$B$28,'Tracking Mar 1st'!B30)</f>
        <v>0</v>
      </c>
      <c r="E30" s="135">
        <f>SUMIFS('Time Awareness'!$D$12:$D$28,'Time Awareness'!$B$12:$B$28,'Tracking Mar 1st'!B30)</f>
        <v>0</v>
      </c>
      <c r="F30" s="4"/>
      <c r="G30" s="137"/>
      <c r="H30" s="136"/>
      <c r="I30" s="137"/>
      <c r="J30" s="137"/>
      <c r="K30" s="137"/>
      <c r="L30" s="137"/>
      <c r="M30" s="137"/>
      <c r="O30" s="138">
        <f t="shared" si="1"/>
        <v>0</v>
      </c>
      <c r="P30" s="135">
        <f t="shared" si="2"/>
        <v>0</v>
      </c>
      <c r="Q30" s="139" t="str">
        <f t="shared" si="3"/>
        <v>#DIV/0!</v>
      </c>
      <c r="R30" s="84"/>
    </row>
    <row r="31" ht="30.75" customHeight="1">
      <c r="A31" s="57"/>
      <c r="B31" s="133"/>
      <c r="C31" s="4"/>
      <c r="D31" s="134">
        <f>SUMIFS('Time Awareness'!$C$12:$C$28,'Time Awareness'!$B$12:$B$28,'Tracking Mar 1st'!B31)</f>
        <v>0</v>
      </c>
      <c r="E31" s="135">
        <f>SUMIFS('Time Awareness'!$D$12:$D$28,'Time Awareness'!$B$12:$B$28,'Tracking Mar 1st'!B31)</f>
        <v>0</v>
      </c>
      <c r="F31" s="4"/>
      <c r="G31" s="137"/>
      <c r="H31" s="136"/>
      <c r="I31" s="137"/>
      <c r="J31" s="137"/>
      <c r="K31" s="137"/>
      <c r="L31" s="137"/>
      <c r="M31" s="137"/>
      <c r="O31" s="138">
        <f t="shared" si="1"/>
        <v>0</v>
      </c>
      <c r="P31" s="135">
        <f t="shared" si="2"/>
        <v>0</v>
      </c>
      <c r="Q31" s="139" t="str">
        <f t="shared" si="3"/>
        <v>#DIV/0!</v>
      </c>
      <c r="R31" s="84"/>
    </row>
    <row r="32" ht="30.75" customHeight="1">
      <c r="A32" s="57"/>
      <c r="B32" s="133"/>
      <c r="C32" s="4"/>
      <c r="D32" s="134">
        <f>SUMIFS('Time Awareness'!$C$12:$C$28,'Time Awareness'!$B$12:$B$28,'Tracking Mar 1st'!B32)</f>
        <v>0</v>
      </c>
      <c r="E32" s="135">
        <f>SUMIFS('Time Awareness'!$D$12:$D$28,'Time Awareness'!$B$12:$B$28,'Tracking Mar 1st'!B32)</f>
        <v>0</v>
      </c>
      <c r="F32" s="4"/>
      <c r="G32" s="137"/>
      <c r="H32" s="136"/>
      <c r="I32" s="137"/>
      <c r="J32" s="137"/>
      <c r="K32" s="137"/>
      <c r="L32" s="137"/>
      <c r="M32" s="137"/>
      <c r="O32" s="138">
        <f t="shared" si="1"/>
        <v>0</v>
      </c>
      <c r="P32" s="135">
        <f t="shared" si="2"/>
        <v>0</v>
      </c>
      <c r="Q32" s="139" t="str">
        <f t="shared" si="3"/>
        <v>#DIV/0!</v>
      </c>
      <c r="R32" s="84"/>
    </row>
    <row r="33" ht="30.75" customHeight="1">
      <c r="A33" s="57"/>
      <c r="B33" s="133"/>
      <c r="C33" s="4"/>
      <c r="D33" s="134">
        <f>SUMIFS('Time Awareness'!$C$12:$C$28,'Time Awareness'!$B$12:$B$28,'Tracking Mar 1st'!B33)</f>
        <v>0</v>
      </c>
      <c r="E33" s="135">
        <f>SUMIFS('Time Awareness'!$D$12:$D$28,'Time Awareness'!$B$12:$B$28,'Tracking Mar 1st'!B33)</f>
        <v>0</v>
      </c>
      <c r="F33" s="4"/>
      <c r="G33" s="137"/>
      <c r="H33" s="136"/>
      <c r="I33" s="137"/>
      <c r="J33" s="137"/>
      <c r="K33" s="137"/>
      <c r="L33" s="137"/>
      <c r="M33" s="137"/>
      <c r="O33" s="138">
        <f t="shared" si="1"/>
        <v>0</v>
      </c>
      <c r="P33" s="135">
        <f t="shared" si="2"/>
        <v>0</v>
      </c>
      <c r="Q33" s="139" t="str">
        <f t="shared" si="3"/>
        <v>#DIV/0!</v>
      </c>
      <c r="R33" s="84"/>
    </row>
    <row r="34" ht="30.75" customHeight="1">
      <c r="A34" s="57"/>
      <c r="B34" s="133"/>
      <c r="C34" s="4"/>
      <c r="D34" s="134">
        <f>SUMIFS('Time Awareness'!$C$12:$C$28,'Time Awareness'!$B$12:$B$28,'Tracking Mar 1st'!B34)</f>
        <v>0</v>
      </c>
      <c r="E34" s="135">
        <f>SUMIFS('Time Awareness'!$D$12:$D$28,'Time Awareness'!$B$12:$B$28,'Tracking Mar 1st'!B34)</f>
        <v>0</v>
      </c>
      <c r="F34" s="4"/>
      <c r="G34" s="137"/>
      <c r="H34" s="136"/>
      <c r="I34" s="137"/>
      <c r="J34" s="137"/>
      <c r="K34" s="137"/>
      <c r="L34" s="137"/>
      <c r="M34" s="137"/>
      <c r="O34" s="138">
        <f t="shared" si="1"/>
        <v>0</v>
      </c>
      <c r="P34" s="135">
        <f t="shared" si="2"/>
        <v>0</v>
      </c>
      <c r="Q34" s="139" t="str">
        <f t="shared" si="3"/>
        <v>#DIV/0!</v>
      </c>
      <c r="R34" s="84"/>
    </row>
    <row r="35" ht="30.75" customHeight="1">
      <c r="A35" s="57"/>
      <c r="B35" s="133"/>
      <c r="C35" s="4"/>
      <c r="D35" s="134">
        <f>SUMIFS('Time Awareness'!$C$12:$C$28,'Time Awareness'!$B$12:$B$28,'Tracking Mar 1st'!B35)</f>
        <v>0</v>
      </c>
      <c r="E35" s="135">
        <f>SUMIFS('Time Awareness'!$D$12:$D$28,'Time Awareness'!$B$12:$B$28,'Tracking Mar 1st'!B35)</f>
        <v>0</v>
      </c>
      <c r="F35" s="4"/>
      <c r="G35" s="137"/>
      <c r="H35" s="136"/>
      <c r="I35" s="137"/>
      <c r="J35" s="137"/>
      <c r="K35" s="137"/>
      <c r="L35" s="137"/>
      <c r="M35" s="137"/>
      <c r="O35" s="138">
        <f t="shared" si="1"/>
        <v>0</v>
      </c>
      <c r="P35" s="135">
        <f t="shared" si="2"/>
        <v>0</v>
      </c>
      <c r="Q35" s="139" t="str">
        <f t="shared" si="3"/>
        <v>#DIV/0!</v>
      </c>
      <c r="R35" s="84"/>
    </row>
    <row r="36" ht="30.75" customHeight="1">
      <c r="A36" s="57"/>
      <c r="B36" s="133"/>
      <c r="C36" s="4"/>
      <c r="D36" s="134">
        <f>SUMIFS('Time Awareness'!$C$12:$C$28,'Time Awareness'!$B$12:$B$28,'Tracking Mar 1st'!B36)</f>
        <v>0</v>
      </c>
      <c r="E36" s="135">
        <f>SUMIFS('Time Awareness'!$D$12:$D$28,'Time Awareness'!$B$12:$B$28,'Tracking Mar 1st'!B36)</f>
        <v>0</v>
      </c>
      <c r="F36" s="4"/>
      <c r="G36" s="137"/>
      <c r="H36" s="136"/>
      <c r="I36" s="137"/>
      <c r="J36" s="137"/>
      <c r="K36" s="137"/>
      <c r="L36" s="137"/>
      <c r="M36" s="137"/>
      <c r="O36" s="138">
        <f t="shared" si="1"/>
        <v>0</v>
      </c>
      <c r="P36" s="135">
        <f t="shared" si="2"/>
        <v>0</v>
      </c>
      <c r="Q36" s="139" t="str">
        <f t="shared" si="3"/>
        <v>#DIV/0!</v>
      </c>
      <c r="R36" s="84"/>
    </row>
    <row r="37" ht="30.75" customHeight="1">
      <c r="A37" s="57"/>
      <c r="B37" s="133"/>
      <c r="C37" s="4"/>
      <c r="D37" s="134">
        <f>SUMIFS('Time Awareness'!$C$12:$C$28,'Time Awareness'!$B$12:$B$28,'Tracking Mar 1st'!B37)</f>
        <v>0</v>
      </c>
      <c r="E37" s="135">
        <f>SUMIFS('Time Awareness'!$D$12:$D$28,'Time Awareness'!$B$12:$B$28,'Tracking Mar 1st'!B37)</f>
        <v>0</v>
      </c>
      <c r="F37" s="4"/>
      <c r="G37" s="137"/>
      <c r="H37" s="136"/>
      <c r="I37" s="137"/>
      <c r="J37" s="137"/>
      <c r="K37" s="137"/>
      <c r="L37" s="137"/>
      <c r="M37" s="137"/>
      <c r="O37" s="138">
        <f t="shared" si="1"/>
        <v>0</v>
      </c>
      <c r="P37" s="135">
        <f t="shared" si="2"/>
        <v>0</v>
      </c>
      <c r="Q37" s="139" t="str">
        <f t="shared" si="3"/>
        <v>#DIV/0!</v>
      </c>
      <c r="R37" s="84"/>
    </row>
    <row r="38" ht="30.75" customHeight="1">
      <c r="A38" s="57"/>
      <c r="B38" s="133"/>
      <c r="C38" s="4"/>
      <c r="D38" s="134">
        <f>SUMIFS('Time Awareness'!$C$12:$C$28,'Time Awareness'!$B$12:$B$28,'Tracking Mar 1st'!B38)</f>
        <v>0</v>
      </c>
      <c r="E38" s="135">
        <f>SUMIFS('Time Awareness'!$D$12:$D$28,'Time Awareness'!$B$12:$B$28,'Tracking Mar 1st'!B38)</f>
        <v>0</v>
      </c>
      <c r="F38" s="4"/>
      <c r="G38" s="137"/>
      <c r="H38" s="136"/>
      <c r="I38" s="137"/>
      <c r="J38" s="137"/>
      <c r="K38" s="137"/>
      <c r="L38" s="137"/>
      <c r="M38" s="137"/>
      <c r="O38" s="138">
        <f t="shared" si="1"/>
        <v>0</v>
      </c>
      <c r="P38" s="135">
        <f t="shared" si="2"/>
        <v>0</v>
      </c>
      <c r="Q38" s="139" t="str">
        <f t="shared" si="3"/>
        <v>#DIV/0!</v>
      </c>
      <c r="R38" s="84"/>
    </row>
    <row r="39" ht="30.75" customHeight="1">
      <c r="A39" s="57"/>
      <c r="B39" s="133"/>
      <c r="C39" s="4"/>
      <c r="D39" s="134">
        <f>SUMIFS('Time Awareness'!$C$12:$C$28,'Time Awareness'!$B$12:$B$28,'Tracking Mar 1st'!B39)</f>
        <v>0</v>
      </c>
      <c r="E39" s="135">
        <f>SUMIFS('Time Awareness'!$D$12:$D$28,'Time Awareness'!$B$12:$B$28,'Tracking Mar 1st'!B39)</f>
        <v>0</v>
      </c>
      <c r="F39" s="4"/>
      <c r="G39" s="137"/>
      <c r="H39" s="136"/>
      <c r="I39" s="137"/>
      <c r="J39" s="137"/>
      <c r="K39" s="137"/>
      <c r="L39" s="137"/>
      <c r="M39" s="137"/>
      <c r="O39" s="138">
        <f t="shared" si="1"/>
        <v>0</v>
      </c>
      <c r="P39" s="135">
        <f t="shared" si="2"/>
        <v>0</v>
      </c>
      <c r="Q39" s="139" t="str">
        <f t="shared" si="3"/>
        <v>#DIV/0!</v>
      </c>
      <c r="R39" s="84"/>
    </row>
    <row r="40" ht="14.25" customHeight="1">
      <c r="G40" s="4">
        <f t="shared" ref="G40:M40" si="4">SUM(G13:G39)</f>
        <v>16</v>
      </c>
      <c r="H40" s="4">
        <f t="shared" si="4"/>
        <v>19</v>
      </c>
      <c r="I40" s="4">
        <f t="shared" si="4"/>
        <v>12</v>
      </c>
      <c r="J40" s="4">
        <f t="shared" si="4"/>
        <v>8</v>
      </c>
      <c r="K40" s="4">
        <f t="shared" si="4"/>
        <v>13</v>
      </c>
      <c r="L40" s="4">
        <f t="shared" si="4"/>
        <v>10</v>
      </c>
      <c r="M40" s="4">
        <f t="shared" si="4"/>
        <v>13</v>
      </c>
      <c r="O40" s="7">
        <f t="shared" si="1"/>
        <v>91</v>
      </c>
    </row>
    <row r="41" ht="14.25" customHeight="1">
      <c r="G41" s="4"/>
      <c r="H41" s="4"/>
      <c r="I41" s="4"/>
      <c r="J41" s="4"/>
      <c r="K41" s="4"/>
      <c r="L41" s="4"/>
      <c r="M41" s="4"/>
    </row>
    <row r="42" ht="14.25" customHeight="1">
      <c r="G42" s="4"/>
      <c r="H42" s="4"/>
      <c r="I42" s="4"/>
      <c r="J42" s="4"/>
      <c r="K42" s="4"/>
      <c r="L42" s="4"/>
      <c r="M42" s="4"/>
    </row>
    <row r="43" ht="14.25" customHeight="1">
      <c r="B43" s="84" t="s">
        <v>154</v>
      </c>
    </row>
    <row r="44" ht="14.25" customHeight="1">
      <c r="B44" s="84" t="s">
        <v>155</v>
      </c>
    </row>
    <row r="45" ht="14.25" customHeight="1"/>
    <row r="46" ht="14.25" customHeight="1">
      <c r="B46" s="84" t="s">
        <v>156</v>
      </c>
    </row>
    <row r="47" ht="14.25" customHeight="1"/>
    <row r="48" ht="14.25" customHeight="1"/>
    <row r="49" ht="14.25" customHeight="1">
      <c r="B49" s="84" t="s">
        <v>157</v>
      </c>
    </row>
    <row r="50" ht="14.25" customHeight="1"/>
    <row r="51" ht="14.25" customHeight="1"/>
    <row r="52" ht="36.75" customHeight="1"/>
    <row r="53" ht="35.25" customHeight="1"/>
    <row r="54" ht="35.25" customHeight="1"/>
    <row r="55" ht="35.25" customHeight="1"/>
    <row r="56" ht="35.25" customHeight="1"/>
    <row r="57" ht="35.25" customHeight="1"/>
    <row r="58" ht="35.25" customHeight="1"/>
    <row r="59" ht="35.25" customHeight="1"/>
    <row r="60" ht="35.25" customHeight="1"/>
    <row r="61" ht="35.25" customHeight="1"/>
    <row r="62" ht="35.25" customHeight="1"/>
    <row r="63" ht="35.25" customHeight="1"/>
    <row r="64" ht="35.25" customHeight="1"/>
    <row r="65" ht="35.25" customHeight="1"/>
    <row r="66" ht="35.25" customHeight="1"/>
    <row r="67" ht="35.25" customHeight="1"/>
    <row r="68" ht="35.25" customHeight="1"/>
    <row r="69" ht="35.25" customHeight="1"/>
    <row r="70" ht="35.25" customHeight="1"/>
    <row r="71" ht="35.25" customHeight="1"/>
    <row r="72" ht="35.25" customHeight="1"/>
    <row r="73" ht="35.25" customHeight="1"/>
    <row r="74" ht="35.25" customHeight="1"/>
    <row r="75" ht="35.25" customHeight="1"/>
    <row r="76" ht="35.25" customHeight="1"/>
    <row r="77" ht="35.25" customHeight="1"/>
    <row r="78" ht="35.25" customHeight="1"/>
    <row r="79" ht="35.25" customHeight="1"/>
    <row r="80" ht="35.25" customHeight="1"/>
    <row r="81" ht="35.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2">
    <mergeCell ref="B7:D7"/>
    <mergeCell ref="O10:P10"/>
  </mergeCells>
  <conditionalFormatting sqref="AA11 AD11">
    <cfRule type="expression" dxfId="0" priority="1">
      <formula>CELL("contents",B47)=AA11</formula>
    </cfRule>
  </conditionalFormatting>
  <conditionalFormatting sqref="AH11">
    <cfRule type="expression" dxfId="0" priority="2">
      <formula>CELL("contents",J47)=AH11</formula>
    </cfRule>
  </conditionalFormatting>
  <conditionalFormatting sqref="G11">
    <cfRule type="expression" dxfId="0" priority="3">
      <formula>CELL("contents",B5)=G11</formula>
    </cfRule>
  </conditionalFormatting>
  <conditionalFormatting sqref="J11">
    <cfRule type="expression" dxfId="0" priority="4">
      <formula>CELL("contents",B5)=J11</formula>
    </cfRule>
  </conditionalFormatting>
  <conditionalFormatting sqref="H11">
    <cfRule type="expression" dxfId="0" priority="5">
      <formula>CELL("contents",B5)=H11</formula>
    </cfRule>
  </conditionalFormatting>
  <conditionalFormatting sqref="I11">
    <cfRule type="expression" dxfId="0" priority="6">
      <formula>CELL("contents",B5)=I11</formula>
    </cfRule>
  </conditionalFormatting>
  <conditionalFormatting sqref="K11">
    <cfRule type="expression" dxfId="0" priority="7">
      <formula>CELL("contents",B5)=K11</formula>
    </cfRule>
  </conditionalFormatting>
  <conditionalFormatting sqref="L11">
    <cfRule type="expression" dxfId="0" priority="8">
      <formula>CELL("contents",B5)=L11</formula>
    </cfRule>
  </conditionalFormatting>
  <conditionalFormatting sqref="M11 AB11 AE11">
    <cfRule type="expression" dxfId="0" priority="9">
      <formula>CELL("contents",B5)=M11</formula>
    </cfRule>
  </conditionalFormatting>
  <conditionalFormatting sqref="Q13:Q39">
    <cfRule type="colorScale" priority="10">
      <colorScale>
        <cfvo type="formula" val="0"/>
        <cfvo type="formula" val="0.99"/>
        <cfvo type="formula" val="1"/>
        <color rgb="FFFFFF00"/>
        <color theme="9"/>
        <color theme="4"/>
      </colorScale>
    </cfRule>
  </conditionalFormatting>
  <dataValidations>
    <dataValidation type="list" allowBlank="1" showErrorMessage="1" sqref="B5">
      <formula1>$G$11:$M$11</formula1>
    </dataValidation>
  </dataValidations>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44.29"/>
    <col customWidth="1" min="3" max="3" width="9.86"/>
    <col customWidth="1" min="4" max="5" width="16.0"/>
    <col customWidth="1" min="6" max="6" width="8.43"/>
    <col customWidth="1" min="7" max="9" width="18.57"/>
    <col customWidth="1" min="10" max="10" width="20.14"/>
    <col customWidth="1" min="11" max="13" width="18.57"/>
    <col customWidth="1" min="14" max="14" width="8.71"/>
    <col customWidth="1" min="15" max="16" width="24.14"/>
    <col customWidth="1" min="17" max="17" width="13.14"/>
    <col customWidth="1" min="21" max="21" width="57.43"/>
  </cols>
  <sheetData>
    <row r="1" ht="14.25" customHeight="1">
      <c r="A1" s="111" t="s">
        <v>130</v>
      </c>
    </row>
    <row r="2" ht="14.25" customHeight="1">
      <c r="X2" s="84" t="s">
        <v>137</v>
      </c>
    </row>
    <row r="3" ht="14.25" customHeight="1">
      <c r="X3" s="84" t="s">
        <v>151</v>
      </c>
    </row>
    <row r="4" ht="36.75" customHeight="1">
      <c r="B4" s="112" t="s">
        <v>131</v>
      </c>
    </row>
    <row r="5" ht="76.5" customHeight="1">
      <c r="B5" s="113" t="s">
        <v>132</v>
      </c>
      <c r="X5" s="84" t="s">
        <v>158</v>
      </c>
    </row>
    <row r="6" ht="14.25" customHeight="1">
      <c r="D6" s="114"/>
      <c r="E6" s="114"/>
      <c r="O6" s="114"/>
    </row>
    <row r="7" ht="14.25" hidden="1" customHeight="1">
      <c r="B7" s="115" t="s">
        <v>133</v>
      </c>
      <c r="C7" s="116"/>
      <c r="D7" s="11"/>
      <c r="E7" s="114"/>
      <c r="O7" s="114"/>
    </row>
    <row r="8" ht="14.25" hidden="1" customHeight="1">
      <c r="B8" s="117"/>
      <c r="C8" s="117"/>
      <c r="D8" s="117"/>
      <c r="E8" s="114"/>
      <c r="O8" s="114"/>
    </row>
    <row r="9" ht="48.75" customHeight="1">
      <c r="D9" s="114"/>
      <c r="E9" s="114"/>
      <c r="O9" s="114"/>
    </row>
    <row r="10" ht="34.5" customHeight="1">
      <c r="D10" s="118" t="s">
        <v>134</v>
      </c>
      <c r="E10" s="114"/>
      <c r="G10" s="84" t="s">
        <v>135</v>
      </c>
      <c r="O10" s="119" t="s">
        <v>136</v>
      </c>
      <c r="P10" s="120"/>
    </row>
    <row r="11" ht="42.0" customHeight="1">
      <c r="A11" s="121" t="s">
        <v>138</v>
      </c>
      <c r="B11" s="122" t="s">
        <v>94</v>
      </c>
      <c r="C11" s="123"/>
      <c r="D11" s="121" t="s">
        <v>139</v>
      </c>
      <c r="E11" s="124" t="s">
        <v>140</v>
      </c>
      <c r="G11" s="125" t="s">
        <v>141</v>
      </c>
      <c r="H11" s="126" t="s">
        <v>142</v>
      </c>
      <c r="I11" s="126" t="s">
        <v>143</v>
      </c>
      <c r="J11" s="126" t="s">
        <v>144</v>
      </c>
      <c r="K11" s="126" t="s">
        <v>145</v>
      </c>
      <c r="L11" s="126" t="s">
        <v>146</v>
      </c>
      <c r="M11" s="127" t="s">
        <v>132</v>
      </c>
      <c r="N11" s="84" t="s">
        <v>147</v>
      </c>
      <c r="O11" s="119" t="s">
        <v>148</v>
      </c>
      <c r="P11" s="128" t="s">
        <v>149</v>
      </c>
      <c r="Q11" s="84" t="s">
        <v>150</v>
      </c>
      <c r="AA11" s="7"/>
      <c r="AB11" s="7"/>
      <c r="AD11" s="7"/>
      <c r="AE11" s="7"/>
      <c r="AH11" s="7"/>
    </row>
    <row r="12" ht="14.25" customHeight="1">
      <c r="B12" s="129"/>
      <c r="C12" s="4"/>
      <c r="D12" s="130"/>
      <c r="E12" s="131"/>
      <c r="O12" s="130"/>
      <c r="P12" s="132"/>
    </row>
    <row r="13" ht="30.75" customHeight="1">
      <c r="A13" s="33">
        <v>1.0</v>
      </c>
      <c r="B13" s="133" t="str">
        <f>'Time Awareness'!B12</f>
        <v>Teaching</v>
      </c>
      <c r="C13" s="4"/>
      <c r="D13" s="134">
        <f>SUMIFS('Time Awareness'!$C$12:$C$28,'Time Awareness'!$B$12:$B$28,'Tracking Mar 8th'!B13)</f>
        <v>0</v>
      </c>
      <c r="E13" s="135">
        <f>SUMIFS('Time Awareness'!$D$12:$D$28,'Time Awareness'!$B$12:$B$28,'Tracking Mar 8th'!B13)</f>
        <v>5</v>
      </c>
      <c r="F13" s="4"/>
      <c r="G13" s="136"/>
      <c r="H13" s="137">
        <v>2.0</v>
      </c>
      <c r="I13" s="137">
        <v>2.0</v>
      </c>
      <c r="J13" s="137">
        <v>1.0</v>
      </c>
      <c r="K13" s="137">
        <v>1.0</v>
      </c>
      <c r="L13" s="137">
        <v>1.0</v>
      </c>
      <c r="M13" s="136"/>
      <c r="O13" s="138">
        <f t="shared" ref="O13:O40" si="1">SUM(G13:M13)</f>
        <v>7</v>
      </c>
      <c r="P13" s="135">
        <f t="shared" ref="P13:P39" si="2">(E13+(D13*5))-SUM(G13:M13)</f>
        <v>-2</v>
      </c>
      <c r="Q13" s="139">
        <f t="shared" ref="Q13:Q39" si="3">O13/(P13+O13)</f>
        <v>1.4</v>
      </c>
    </row>
    <row r="14" ht="30.75" customHeight="1">
      <c r="A14" s="33">
        <v>2.0</v>
      </c>
      <c r="B14" s="133" t="str">
        <f>'Time Awareness'!B13</f>
        <v>Cook</v>
      </c>
      <c r="C14" s="4"/>
      <c r="D14" s="134">
        <f>SUMIFS('Time Awareness'!$C$12:$C$28,'Time Awareness'!$B$12:$B$28,'Tracking Mar 8th'!B14)</f>
        <v>2</v>
      </c>
      <c r="E14" s="135">
        <f>SUMIFS('Time Awareness'!$D$12:$D$28,'Time Awareness'!$B$12:$B$28,'Tracking Mar 8th'!B14)</f>
        <v>0</v>
      </c>
      <c r="F14" s="4"/>
      <c r="G14" s="137"/>
      <c r="H14" s="137">
        <v>2.0</v>
      </c>
      <c r="I14" s="137">
        <v>1.0</v>
      </c>
      <c r="J14" s="140">
        <v>1.0</v>
      </c>
      <c r="K14" s="140">
        <v>2.0</v>
      </c>
      <c r="L14" s="137">
        <v>2.0</v>
      </c>
      <c r="M14" s="137"/>
      <c r="O14" s="138">
        <f t="shared" si="1"/>
        <v>8</v>
      </c>
      <c r="P14" s="135">
        <f t="shared" si="2"/>
        <v>2</v>
      </c>
      <c r="Q14" s="139">
        <f t="shared" si="3"/>
        <v>0.8</v>
      </c>
    </row>
    <row r="15" ht="30.75" customHeight="1">
      <c r="A15" s="33">
        <v>3.0</v>
      </c>
      <c r="B15" s="133" t="str">
        <f>'Time Awareness'!B14</f>
        <v>Friends/Family</v>
      </c>
      <c r="C15" s="4"/>
      <c r="D15" s="134">
        <f>SUMIFS('Time Awareness'!$C$12:$C$28,'Time Awareness'!$B$12:$B$28,'Tracking Mar 8th'!B15)</f>
        <v>0</v>
      </c>
      <c r="E15" s="135">
        <f>SUMIFS('Time Awareness'!$D$12:$D$28,'Time Awareness'!$B$12:$B$28,'Tracking Mar 8th'!B15)</f>
        <v>8</v>
      </c>
      <c r="F15" s="4"/>
      <c r="G15" s="137">
        <v>2.0</v>
      </c>
      <c r="H15" s="137"/>
      <c r="I15" s="140"/>
      <c r="J15" s="137">
        <v>5.0</v>
      </c>
      <c r="K15" s="140">
        <v>4.0</v>
      </c>
      <c r="L15" s="137">
        <v>5.0</v>
      </c>
      <c r="M15" s="137">
        <v>7.0</v>
      </c>
      <c r="O15" s="138">
        <f t="shared" si="1"/>
        <v>23</v>
      </c>
      <c r="P15" s="135">
        <f t="shared" si="2"/>
        <v>-15</v>
      </c>
      <c r="Q15" s="139">
        <f t="shared" si="3"/>
        <v>2.875</v>
      </c>
    </row>
    <row r="16" ht="30.75" customHeight="1">
      <c r="A16" s="33">
        <v>4.0</v>
      </c>
      <c r="B16" s="133" t="str">
        <f>'Time Awareness'!B15</f>
        <v>Business Development</v>
      </c>
      <c r="C16" s="4"/>
      <c r="D16" s="134">
        <f>SUMIFS('Time Awareness'!$C$12:$C$28,'Time Awareness'!$B$12:$B$28,'Tracking Mar 8th'!B16)</f>
        <v>0</v>
      </c>
      <c r="E16" s="135">
        <f>SUMIFS('Time Awareness'!$D$12:$D$28,'Time Awareness'!$B$12:$B$28,'Tracking Mar 8th'!B16)</f>
        <v>6</v>
      </c>
      <c r="F16" s="4"/>
      <c r="G16" s="137">
        <v>4.0</v>
      </c>
      <c r="H16" s="137">
        <v>4.0</v>
      </c>
      <c r="I16" s="140"/>
      <c r="J16" s="137"/>
      <c r="K16" s="140"/>
      <c r="L16" s="137"/>
      <c r="M16" s="137">
        <v>3.0</v>
      </c>
      <c r="O16" s="138">
        <f t="shared" si="1"/>
        <v>11</v>
      </c>
      <c r="P16" s="135">
        <f t="shared" si="2"/>
        <v>-5</v>
      </c>
      <c r="Q16" s="139">
        <f t="shared" si="3"/>
        <v>1.833333333</v>
      </c>
    </row>
    <row r="17" ht="30.75" customHeight="1">
      <c r="A17" s="33">
        <v>5.0</v>
      </c>
      <c r="B17" s="133" t="str">
        <f>'Time Awareness'!B16</f>
        <v>Create Content</v>
      </c>
      <c r="C17" s="4"/>
      <c r="D17" s="134">
        <f>SUMIFS('Time Awareness'!$C$12:$C$28,'Time Awareness'!$B$12:$B$28,'Tracking Mar 8th'!B17)</f>
        <v>0</v>
      </c>
      <c r="E17" s="135">
        <f>SUMIFS('Time Awareness'!$D$12:$D$28,'Time Awareness'!$B$12:$B$28,'Tracking Mar 8th'!B17)</f>
        <v>6</v>
      </c>
      <c r="F17" s="4"/>
      <c r="G17" s="137">
        <v>1.0</v>
      </c>
      <c r="H17" s="137"/>
      <c r="I17" s="137">
        <v>1.0</v>
      </c>
      <c r="J17" s="137">
        <v>1.0</v>
      </c>
      <c r="K17" s="137">
        <v>2.0</v>
      </c>
      <c r="L17" s="137">
        <v>1.0</v>
      </c>
      <c r="M17" s="137"/>
      <c r="O17" s="138">
        <f t="shared" si="1"/>
        <v>6</v>
      </c>
      <c r="P17" s="135">
        <f t="shared" si="2"/>
        <v>0</v>
      </c>
      <c r="Q17" s="139">
        <f t="shared" si="3"/>
        <v>1</v>
      </c>
    </row>
    <row r="18" ht="30.75" customHeight="1">
      <c r="A18" s="33">
        <v>6.0</v>
      </c>
      <c r="B18" s="133" t="str">
        <f>'Time Awareness'!B17</f>
        <v>Chores</v>
      </c>
      <c r="C18" s="4"/>
      <c r="D18" s="134">
        <f>SUMIFS('Time Awareness'!$C$12:$C$28,'Time Awareness'!$B$12:$B$28,'Tracking Mar 8th'!B18)</f>
        <v>0</v>
      </c>
      <c r="E18" s="135">
        <f>SUMIFS('Time Awareness'!$D$12:$D$28,'Time Awareness'!$B$12:$B$28,'Tracking Mar 8th'!B18)</f>
        <v>5</v>
      </c>
      <c r="F18" s="4"/>
      <c r="G18" s="137"/>
      <c r="H18" s="137">
        <v>1.0</v>
      </c>
      <c r="I18" s="137">
        <v>1.0</v>
      </c>
      <c r="J18" s="137"/>
      <c r="K18" s="137"/>
      <c r="L18" s="137">
        <v>1.0</v>
      </c>
      <c r="M18" s="137"/>
      <c r="O18" s="138">
        <f t="shared" si="1"/>
        <v>3</v>
      </c>
      <c r="P18" s="135">
        <f t="shared" si="2"/>
        <v>2</v>
      </c>
      <c r="Q18" s="139">
        <f t="shared" si="3"/>
        <v>0.6</v>
      </c>
    </row>
    <row r="19" ht="30.75" customHeight="1">
      <c r="A19" s="33">
        <v>7.0</v>
      </c>
      <c r="B19" s="133" t="str">
        <f>'Time Awareness'!B18</f>
        <v>Journal</v>
      </c>
      <c r="C19" s="4"/>
      <c r="D19" s="134">
        <f>SUMIFS('Time Awareness'!$C$12:$C$28,'Time Awareness'!$B$12:$B$28,'Tracking Mar 8th'!B19)</f>
        <v>1</v>
      </c>
      <c r="E19" s="135">
        <f>SUMIFS('Time Awareness'!$D$12:$D$28,'Time Awareness'!$B$12:$B$28,'Tracking Mar 8th'!B19)</f>
        <v>0</v>
      </c>
      <c r="F19" s="4"/>
      <c r="G19" s="137"/>
      <c r="H19" s="137">
        <v>1.0</v>
      </c>
      <c r="I19" s="137">
        <v>1.0</v>
      </c>
      <c r="J19" s="137">
        <v>1.0</v>
      </c>
      <c r="K19" s="137">
        <v>1.0</v>
      </c>
      <c r="L19" s="137">
        <v>1.0</v>
      </c>
      <c r="M19" s="137">
        <v>1.0</v>
      </c>
      <c r="O19" s="138">
        <f t="shared" si="1"/>
        <v>6</v>
      </c>
      <c r="P19" s="135">
        <f t="shared" si="2"/>
        <v>-1</v>
      </c>
      <c r="Q19" s="139">
        <f t="shared" si="3"/>
        <v>1.2</v>
      </c>
    </row>
    <row r="20" ht="30.75" customHeight="1">
      <c r="A20" s="33">
        <v>8.0</v>
      </c>
      <c r="B20" s="133" t="str">
        <f>'Time Awareness'!B19</f>
        <v>Read/Audiobook</v>
      </c>
      <c r="C20" s="4"/>
      <c r="D20" s="134">
        <f>SUMIFS('Time Awareness'!$C$12:$C$28,'Time Awareness'!$B$12:$B$28,'Tracking Mar 8th'!B20)</f>
        <v>1</v>
      </c>
      <c r="E20" s="135">
        <f>SUMIFS('Time Awareness'!$D$12:$D$28,'Time Awareness'!$B$12:$B$28,'Tracking Mar 8th'!B20)</f>
        <v>0</v>
      </c>
      <c r="F20" s="4"/>
      <c r="G20" s="137"/>
      <c r="H20" s="137"/>
      <c r="I20" s="137"/>
      <c r="J20" s="137"/>
      <c r="K20" s="137"/>
      <c r="L20" s="136"/>
      <c r="M20" s="137"/>
      <c r="O20" s="138">
        <f t="shared" si="1"/>
        <v>0</v>
      </c>
      <c r="P20" s="135">
        <f t="shared" si="2"/>
        <v>5</v>
      </c>
      <c r="Q20" s="139">
        <f t="shared" si="3"/>
        <v>0</v>
      </c>
    </row>
    <row r="21" ht="30.75" customHeight="1">
      <c r="A21" s="33">
        <v>9.0</v>
      </c>
      <c r="B21" s="133" t="str">
        <f>'Time Awareness'!B20</f>
        <v>Rings/stretching/light exercises</v>
      </c>
      <c r="C21" s="4"/>
      <c r="D21" s="134">
        <f>SUMIFS('Time Awareness'!$C$12:$C$28,'Time Awareness'!$B$12:$B$28,'Tracking Mar 8th'!B21)</f>
        <v>0</v>
      </c>
      <c r="E21" s="135">
        <f>SUMIFS('Time Awareness'!$D$12:$D$28,'Time Awareness'!$B$12:$B$28,'Tracking Mar 8th'!B21)</f>
        <v>6</v>
      </c>
      <c r="F21" s="4"/>
      <c r="G21" s="137"/>
      <c r="H21" s="137"/>
      <c r="I21" s="137">
        <v>1.0</v>
      </c>
      <c r="J21" s="137">
        <v>2.0</v>
      </c>
      <c r="K21" s="137"/>
      <c r="L21" s="137"/>
      <c r="M21" s="137"/>
      <c r="O21" s="138">
        <f t="shared" si="1"/>
        <v>3</v>
      </c>
      <c r="P21" s="135">
        <f t="shared" si="2"/>
        <v>3</v>
      </c>
      <c r="Q21" s="139">
        <f t="shared" si="3"/>
        <v>0.5</v>
      </c>
    </row>
    <row r="22" ht="30.75" customHeight="1">
      <c r="A22" s="33">
        <v>10.0</v>
      </c>
      <c r="B22" s="133" t="str">
        <f>'Time Awareness'!B21</f>
        <v>Marketing</v>
      </c>
      <c r="C22" s="4"/>
      <c r="D22" s="134">
        <f>SUMIFS('Time Awareness'!$C$12:$C$28,'Time Awareness'!$B$12:$B$28,'Tracking Mar 8th'!B22)</f>
        <v>0</v>
      </c>
      <c r="E22" s="135">
        <f>SUMIFS('Time Awareness'!$D$12:$D$28,'Time Awareness'!$B$12:$B$28,'Tracking Mar 8th'!B22)</f>
        <v>3</v>
      </c>
      <c r="F22" s="4"/>
      <c r="G22" s="137"/>
      <c r="H22" s="137">
        <v>1.0</v>
      </c>
      <c r="I22" s="137">
        <v>1.0</v>
      </c>
      <c r="J22" s="137"/>
      <c r="K22" s="136"/>
      <c r="L22" s="137">
        <v>1.0</v>
      </c>
      <c r="M22" s="136"/>
      <c r="O22" s="138">
        <f t="shared" si="1"/>
        <v>3</v>
      </c>
      <c r="P22" s="135">
        <f t="shared" si="2"/>
        <v>0</v>
      </c>
      <c r="Q22" s="139">
        <f t="shared" si="3"/>
        <v>1</v>
      </c>
    </row>
    <row r="23" ht="30.75" customHeight="1">
      <c r="A23" s="33">
        <v>11.0</v>
      </c>
      <c r="B23" s="133" t="str">
        <f>'Time Awareness'!B22</f>
        <v>Networking</v>
      </c>
      <c r="C23" s="4"/>
      <c r="D23" s="134">
        <f>SUMIFS('Time Awareness'!$C$12:$C$28,'Time Awareness'!$B$12:$B$28,'Tracking Mar 8th'!B23)</f>
        <v>0</v>
      </c>
      <c r="E23" s="135">
        <f>SUMIFS('Time Awareness'!$D$12:$D$28,'Time Awareness'!$B$12:$B$28,'Tracking Mar 8th'!B23)</f>
        <v>3</v>
      </c>
      <c r="F23" s="4"/>
      <c r="G23" s="137">
        <v>2.0</v>
      </c>
      <c r="H23" s="137"/>
      <c r="I23" s="137">
        <v>1.0</v>
      </c>
      <c r="J23" s="137"/>
      <c r="K23" s="137"/>
      <c r="L23" s="137">
        <v>5.0</v>
      </c>
      <c r="M23" s="137">
        <v>3.0</v>
      </c>
      <c r="O23" s="138">
        <f t="shared" si="1"/>
        <v>11</v>
      </c>
      <c r="P23" s="135">
        <f t="shared" si="2"/>
        <v>-8</v>
      </c>
      <c r="Q23" s="139">
        <f t="shared" si="3"/>
        <v>3.666666667</v>
      </c>
    </row>
    <row r="24" ht="30.75" customHeight="1">
      <c r="A24" s="33">
        <v>12.0</v>
      </c>
      <c r="B24" s="133" t="str">
        <f>'Time Awareness'!B23</f>
        <v>Games</v>
      </c>
      <c r="C24" s="4"/>
      <c r="D24" s="134">
        <f>SUMIFS('Time Awareness'!$C$12:$C$28,'Time Awareness'!$B$12:$B$28,'Tracking Mar 8th'!B24)</f>
        <v>0</v>
      </c>
      <c r="E24" s="135">
        <f>SUMIFS('Time Awareness'!$D$12:$D$28,'Time Awareness'!$B$12:$B$28,'Tracking Mar 8th'!B24)</f>
        <v>4</v>
      </c>
      <c r="F24" s="4"/>
      <c r="G24" s="137">
        <v>3.0</v>
      </c>
      <c r="H24" s="137">
        <v>1.0</v>
      </c>
      <c r="I24" s="137">
        <v>3.0</v>
      </c>
      <c r="J24" s="137">
        <v>1.0</v>
      </c>
      <c r="K24" s="137"/>
      <c r="L24" s="137"/>
      <c r="M24" s="137"/>
      <c r="O24" s="138">
        <f t="shared" si="1"/>
        <v>8</v>
      </c>
      <c r="P24" s="135">
        <f t="shared" si="2"/>
        <v>-4</v>
      </c>
      <c r="Q24" s="139">
        <f t="shared" si="3"/>
        <v>2</v>
      </c>
    </row>
    <row r="25" ht="30.75" customHeight="1">
      <c r="A25" s="33">
        <v>13.0</v>
      </c>
      <c r="B25" s="133" t="str">
        <f>'Time Awareness'!B24</f>
        <v>Intense Exercise</v>
      </c>
      <c r="C25" s="4"/>
      <c r="D25" s="134">
        <f>SUMIFS('Time Awareness'!$C$12:$C$28,'Time Awareness'!$B$12:$B$28,'Tracking Mar 8th'!B25)</f>
        <v>0</v>
      </c>
      <c r="E25" s="135">
        <f>SUMIFS('Time Awareness'!$D$12:$D$28,'Time Awareness'!$B$12:$B$28,'Tracking Mar 8th'!B25)</f>
        <v>2</v>
      </c>
      <c r="F25" s="4"/>
      <c r="G25" s="137"/>
      <c r="H25" s="136"/>
      <c r="I25" s="137"/>
      <c r="J25" s="137"/>
      <c r="K25" s="137"/>
      <c r="L25" s="136"/>
      <c r="M25" s="137"/>
      <c r="O25" s="138">
        <f t="shared" si="1"/>
        <v>0</v>
      </c>
      <c r="P25" s="135">
        <f t="shared" si="2"/>
        <v>2</v>
      </c>
      <c r="Q25" s="139">
        <f t="shared" si="3"/>
        <v>0</v>
      </c>
    </row>
    <row r="26" ht="30.75" customHeight="1">
      <c r="A26" s="33">
        <v>14.0</v>
      </c>
      <c r="B26" s="133" t="str">
        <f>'Time Awareness'!B25</f>
        <v>Romanian Practice</v>
      </c>
      <c r="C26" s="4"/>
      <c r="D26" s="134">
        <f>SUMIFS('Time Awareness'!$C$12:$C$28,'Time Awareness'!$B$12:$B$28,'Tracking Mar 8th'!B26)</f>
        <v>0</v>
      </c>
      <c r="E26" s="135">
        <f>SUMIFS('Time Awareness'!$D$12:$D$28,'Time Awareness'!$B$12:$B$28,'Tracking Mar 8th'!B26)</f>
        <v>1</v>
      </c>
      <c r="F26" s="4"/>
      <c r="G26" s="136"/>
      <c r="H26" s="136"/>
      <c r="I26" s="136"/>
      <c r="J26" s="136"/>
      <c r="K26" s="136"/>
      <c r="L26" s="136"/>
      <c r="M26" s="136"/>
      <c r="O26" s="138">
        <f t="shared" si="1"/>
        <v>0</v>
      </c>
      <c r="P26" s="135">
        <f t="shared" si="2"/>
        <v>1</v>
      </c>
      <c r="Q26" s="139">
        <f t="shared" si="3"/>
        <v>0</v>
      </c>
    </row>
    <row r="27" ht="30.75" customHeight="1">
      <c r="A27" s="33">
        <v>15.0</v>
      </c>
      <c r="B27" s="133" t="str">
        <f>'Time Awareness'!B26</f>
        <v>Other jobs</v>
      </c>
      <c r="C27" s="4"/>
      <c r="D27" s="134">
        <f>SUMIFS('Time Awareness'!$C$12:$C$28,'Time Awareness'!$B$12:$B$28,'Tracking Mar 8th'!B27)</f>
        <v>0</v>
      </c>
      <c r="E27" s="135">
        <f>SUMIFS('Time Awareness'!$D$12:$D$28,'Time Awareness'!$B$12:$B$28,'Tracking Mar 8th'!B27)</f>
        <v>3</v>
      </c>
      <c r="F27" s="4"/>
      <c r="G27" s="136"/>
      <c r="H27" s="137"/>
      <c r="I27" s="137"/>
      <c r="J27" s="137"/>
      <c r="K27" s="137"/>
      <c r="L27" s="137"/>
      <c r="M27" s="136"/>
      <c r="O27" s="138">
        <f t="shared" si="1"/>
        <v>0</v>
      </c>
      <c r="P27" s="135">
        <f t="shared" si="2"/>
        <v>3</v>
      </c>
      <c r="Q27" s="139">
        <f t="shared" si="3"/>
        <v>0</v>
      </c>
    </row>
    <row r="28" ht="30.75" customHeight="1">
      <c r="A28" s="33">
        <v>16.0</v>
      </c>
      <c r="B28" s="133" t="str">
        <f>'Time Awareness'!B27</f>
        <v>Upkeep (redundant, use chores)</v>
      </c>
      <c r="C28" s="4"/>
      <c r="D28" s="134">
        <f>SUMIFS('Time Awareness'!$C$12:$C$28,'Time Awareness'!$B$12:$B$28,'Tracking Mar 8th'!B28)</f>
        <v>0</v>
      </c>
      <c r="E28" s="135">
        <f>SUMIFS('Time Awareness'!$D$12:$D$28,'Time Awareness'!$B$12:$B$28,'Tracking Mar 8th'!B28)</f>
        <v>0</v>
      </c>
      <c r="F28" s="4"/>
      <c r="G28" s="137"/>
      <c r="H28" s="137"/>
      <c r="I28" s="137"/>
      <c r="J28" s="137"/>
      <c r="K28" s="137"/>
      <c r="L28" s="137"/>
      <c r="M28" s="137"/>
      <c r="O28" s="138">
        <f t="shared" si="1"/>
        <v>0</v>
      </c>
      <c r="P28" s="135">
        <f t="shared" si="2"/>
        <v>0</v>
      </c>
      <c r="Q28" s="139" t="str">
        <f t="shared" si="3"/>
        <v>#DIV/0!</v>
      </c>
    </row>
    <row r="29" ht="30.75" customHeight="1">
      <c r="A29" s="33">
        <v>17.0</v>
      </c>
      <c r="B29" s="133" t="str">
        <f>'Time Awareness'!B28</f>
        <v>Learning</v>
      </c>
      <c r="C29" s="4"/>
      <c r="D29" s="134">
        <f>SUMIFS('Time Awareness'!$C$12:$C$28,'Time Awareness'!$B$12:$B$28,'Tracking Mar 8th'!B29)</f>
        <v>1</v>
      </c>
      <c r="E29" s="135">
        <f>SUMIFS('Time Awareness'!$D$12:$D$28,'Time Awareness'!$B$12:$B$28,'Tracking Mar 8th'!B29)</f>
        <v>0</v>
      </c>
      <c r="F29" s="4"/>
      <c r="G29" s="137"/>
      <c r="H29" s="136"/>
      <c r="I29" s="137"/>
      <c r="J29" s="137"/>
      <c r="K29" s="137"/>
      <c r="L29" s="137"/>
      <c r="M29" s="137"/>
      <c r="O29" s="138">
        <f t="shared" si="1"/>
        <v>0</v>
      </c>
      <c r="P29" s="135">
        <f t="shared" si="2"/>
        <v>5</v>
      </c>
      <c r="Q29" s="139">
        <f t="shared" si="3"/>
        <v>0</v>
      </c>
      <c r="R29" s="84" t="s">
        <v>152</v>
      </c>
    </row>
    <row r="30" ht="30.75" customHeight="1">
      <c r="A30" s="57"/>
      <c r="B30" s="133"/>
      <c r="C30" s="4"/>
      <c r="D30" s="134">
        <f>SUMIFS('Time Awareness'!$C$12:$C$28,'Time Awareness'!$B$12:$B$28,'Tracking Mar 8th'!B30)</f>
        <v>0</v>
      </c>
      <c r="E30" s="135">
        <f>SUMIFS('Time Awareness'!$D$12:$D$28,'Time Awareness'!$B$12:$B$28,'Tracking Mar 8th'!B30)</f>
        <v>0</v>
      </c>
      <c r="F30" s="4"/>
      <c r="G30" s="137"/>
      <c r="H30" s="136"/>
      <c r="I30" s="137"/>
      <c r="J30" s="137"/>
      <c r="K30" s="137"/>
      <c r="L30" s="137"/>
      <c r="M30" s="137"/>
      <c r="O30" s="138">
        <f t="shared" si="1"/>
        <v>0</v>
      </c>
      <c r="P30" s="135">
        <f t="shared" si="2"/>
        <v>0</v>
      </c>
      <c r="Q30" s="139" t="str">
        <f t="shared" si="3"/>
        <v>#DIV/0!</v>
      </c>
      <c r="R30" s="84"/>
    </row>
    <row r="31" ht="30.75" customHeight="1">
      <c r="A31" s="57"/>
      <c r="B31" s="133"/>
      <c r="C31" s="4"/>
      <c r="D31" s="134">
        <f>SUMIFS('Time Awareness'!$C$12:$C$28,'Time Awareness'!$B$12:$B$28,'Tracking Mar 8th'!B31)</f>
        <v>0</v>
      </c>
      <c r="E31" s="135">
        <f>SUMIFS('Time Awareness'!$D$12:$D$28,'Time Awareness'!$B$12:$B$28,'Tracking Mar 8th'!B31)</f>
        <v>0</v>
      </c>
      <c r="F31" s="4"/>
      <c r="G31" s="137"/>
      <c r="H31" s="136"/>
      <c r="I31" s="137"/>
      <c r="J31" s="137"/>
      <c r="K31" s="137"/>
      <c r="L31" s="137"/>
      <c r="M31" s="137"/>
      <c r="O31" s="138">
        <f t="shared" si="1"/>
        <v>0</v>
      </c>
      <c r="P31" s="135">
        <f t="shared" si="2"/>
        <v>0</v>
      </c>
      <c r="Q31" s="139" t="str">
        <f t="shared" si="3"/>
        <v>#DIV/0!</v>
      </c>
      <c r="R31" s="84"/>
    </row>
    <row r="32" ht="30.75" customHeight="1">
      <c r="A32" s="57"/>
      <c r="B32" s="133"/>
      <c r="C32" s="4"/>
      <c r="D32" s="134">
        <f>SUMIFS('Time Awareness'!$C$12:$C$28,'Time Awareness'!$B$12:$B$28,'Tracking Mar 8th'!B32)</f>
        <v>0</v>
      </c>
      <c r="E32" s="135">
        <f>SUMIFS('Time Awareness'!$D$12:$D$28,'Time Awareness'!$B$12:$B$28,'Tracking Mar 8th'!B32)</f>
        <v>0</v>
      </c>
      <c r="F32" s="4"/>
      <c r="G32" s="137"/>
      <c r="H32" s="136"/>
      <c r="I32" s="137"/>
      <c r="J32" s="137"/>
      <c r="K32" s="137"/>
      <c r="L32" s="137"/>
      <c r="M32" s="137"/>
      <c r="O32" s="138">
        <f t="shared" si="1"/>
        <v>0</v>
      </c>
      <c r="P32" s="135">
        <f t="shared" si="2"/>
        <v>0</v>
      </c>
      <c r="Q32" s="139" t="str">
        <f t="shared" si="3"/>
        <v>#DIV/0!</v>
      </c>
      <c r="R32" s="84"/>
    </row>
    <row r="33" ht="30.75" customHeight="1">
      <c r="A33" s="57"/>
      <c r="B33" s="133"/>
      <c r="C33" s="4"/>
      <c r="D33" s="134">
        <f>SUMIFS('Time Awareness'!$C$12:$C$28,'Time Awareness'!$B$12:$B$28,'Tracking Mar 8th'!B33)</f>
        <v>0</v>
      </c>
      <c r="E33" s="135">
        <f>SUMIFS('Time Awareness'!$D$12:$D$28,'Time Awareness'!$B$12:$B$28,'Tracking Mar 8th'!B33)</f>
        <v>0</v>
      </c>
      <c r="F33" s="4"/>
      <c r="G33" s="137"/>
      <c r="H33" s="136"/>
      <c r="I33" s="137"/>
      <c r="J33" s="137"/>
      <c r="K33" s="137"/>
      <c r="L33" s="137"/>
      <c r="M33" s="137"/>
      <c r="O33" s="138">
        <f t="shared" si="1"/>
        <v>0</v>
      </c>
      <c r="P33" s="135">
        <f t="shared" si="2"/>
        <v>0</v>
      </c>
      <c r="Q33" s="139" t="str">
        <f t="shared" si="3"/>
        <v>#DIV/0!</v>
      </c>
      <c r="R33" s="84"/>
    </row>
    <row r="34" ht="30.75" customHeight="1">
      <c r="A34" s="57"/>
      <c r="B34" s="133"/>
      <c r="C34" s="4"/>
      <c r="D34" s="134">
        <f>SUMIFS('Time Awareness'!$C$12:$C$28,'Time Awareness'!$B$12:$B$28,'Tracking Mar 8th'!B34)</f>
        <v>0</v>
      </c>
      <c r="E34" s="135">
        <f>SUMIFS('Time Awareness'!$D$12:$D$28,'Time Awareness'!$B$12:$B$28,'Tracking Mar 8th'!B34)</f>
        <v>0</v>
      </c>
      <c r="F34" s="4"/>
      <c r="G34" s="137"/>
      <c r="H34" s="136"/>
      <c r="I34" s="137"/>
      <c r="J34" s="137"/>
      <c r="K34" s="137"/>
      <c r="L34" s="137"/>
      <c r="M34" s="137"/>
      <c r="O34" s="138">
        <f t="shared" si="1"/>
        <v>0</v>
      </c>
      <c r="P34" s="135">
        <f t="shared" si="2"/>
        <v>0</v>
      </c>
      <c r="Q34" s="139" t="str">
        <f t="shared" si="3"/>
        <v>#DIV/0!</v>
      </c>
      <c r="R34" s="84"/>
    </row>
    <row r="35" ht="30.75" customHeight="1">
      <c r="A35" s="57"/>
      <c r="B35" s="133"/>
      <c r="C35" s="4"/>
      <c r="D35" s="134">
        <f>SUMIFS('Time Awareness'!$C$12:$C$28,'Time Awareness'!$B$12:$B$28,'Tracking Mar 8th'!B35)</f>
        <v>0</v>
      </c>
      <c r="E35" s="135">
        <f>SUMIFS('Time Awareness'!$D$12:$D$28,'Time Awareness'!$B$12:$B$28,'Tracking Mar 8th'!B35)</f>
        <v>0</v>
      </c>
      <c r="F35" s="4"/>
      <c r="G35" s="137"/>
      <c r="H35" s="136"/>
      <c r="I35" s="137"/>
      <c r="J35" s="137"/>
      <c r="K35" s="137"/>
      <c r="L35" s="137"/>
      <c r="M35" s="137"/>
      <c r="O35" s="138">
        <f t="shared" si="1"/>
        <v>0</v>
      </c>
      <c r="P35" s="135">
        <f t="shared" si="2"/>
        <v>0</v>
      </c>
      <c r="Q35" s="139" t="str">
        <f t="shared" si="3"/>
        <v>#DIV/0!</v>
      </c>
      <c r="R35" s="84"/>
    </row>
    <row r="36" ht="30.75" customHeight="1">
      <c r="A36" s="57"/>
      <c r="B36" s="133"/>
      <c r="C36" s="4"/>
      <c r="D36" s="134">
        <f>SUMIFS('Time Awareness'!$C$12:$C$28,'Time Awareness'!$B$12:$B$28,'Tracking Mar 8th'!B36)</f>
        <v>0</v>
      </c>
      <c r="E36" s="135">
        <f>SUMIFS('Time Awareness'!$D$12:$D$28,'Time Awareness'!$B$12:$B$28,'Tracking Mar 8th'!B36)</f>
        <v>0</v>
      </c>
      <c r="F36" s="4"/>
      <c r="G36" s="137"/>
      <c r="H36" s="136"/>
      <c r="I36" s="137"/>
      <c r="J36" s="137"/>
      <c r="K36" s="137"/>
      <c r="L36" s="137"/>
      <c r="M36" s="137"/>
      <c r="O36" s="138">
        <f t="shared" si="1"/>
        <v>0</v>
      </c>
      <c r="P36" s="135">
        <f t="shared" si="2"/>
        <v>0</v>
      </c>
      <c r="Q36" s="139" t="str">
        <f t="shared" si="3"/>
        <v>#DIV/0!</v>
      </c>
      <c r="R36" s="84"/>
    </row>
    <row r="37" ht="30.75" customHeight="1">
      <c r="A37" s="57"/>
      <c r="B37" s="133"/>
      <c r="C37" s="4"/>
      <c r="D37" s="134">
        <f>SUMIFS('Time Awareness'!$C$12:$C$28,'Time Awareness'!$B$12:$B$28,'Tracking Mar 8th'!B37)</f>
        <v>0</v>
      </c>
      <c r="E37" s="135">
        <f>SUMIFS('Time Awareness'!$D$12:$D$28,'Time Awareness'!$B$12:$B$28,'Tracking Mar 8th'!B37)</f>
        <v>0</v>
      </c>
      <c r="F37" s="4"/>
      <c r="G37" s="137"/>
      <c r="H37" s="136"/>
      <c r="I37" s="137"/>
      <c r="J37" s="137"/>
      <c r="K37" s="137"/>
      <c r="L37" s="137"/>
      <c r="M37" s="137"/>
      <c r="O37" s="138">
        <f t="shared" si="1"/>
        <v>0</v>
      </c>
      <c r="P37" s="135">
        <f t="shared" si="2"/>
        <v>0</v>
      </c>
      <c r="Q37" s="139" t="str">
        <f t="shared" si="3"/>
        <v>#DIV/0!</v>
      </c>
      <c r="R37" s="84"/>
    </row>
    <row r="38" ht="30.75" customHeight="1">
      <c r="A38" s="57"/>
      <c r="B38" s="133"/>
      <c r="C38" s="4"/>
      <c r="D38" s="134">
        <f>SUMIFS('Time Awareness'!$C$12:$C$28,'Time Awareness'!$B$12:$B$28,'Tracking Mar 8th'!B38)</f>
        <v>0</v>
      </c>
      <c r="E38" s="135">
        <f>SUMIFS('Time Awareness'!$D$12:$D$28,'Time Awareness'!$B$12:$B$28,'Tracking Mar 8th'!B38)</f>
        <v>0</v>
      </c>
      <c r="F38" s="4"/>
      <c r="G38" s="137"/>
      <c r="H38" s="136"/>
      <c r="I38" s="137"/>
      <c r="J38" s="137"/>
      <c r="K38" s="137"/>
      <c r="L38" s="137"/>
      <c r="M38" s="137"/>
      <c r="O38" s="138">
        <f t="shared" si="1"/>
        <v>0</v>
      </c>
      <c r="P38" s="135">
        <f t="shared" si="2"/>
        <v>0</v>
      </c>
      <c r="Q38" s="139" t="str">
        <f t="shared" si="3"/>
        <v>#DIV/0!</v>
      </c>
      <c r="R38" s="84"/>
    </row>
    <row r="39" ht="30.75" customHeight="1">
      <c r="A39" s="57"/>
      <c r="B39" s="133"/>
      <c r="C39" s="4"/>
      <c r="D39" s="134">
        <f>SUMIFS('Time Awareness'!$C$12:$C$28,'Time Awareness'!$B$12:$B$28,'Tracking Mar 8th'!B39)</f>
        <v>0</v>
      </c>
      <c r="E39" s="135">
        <f>SUMIFS('Time Awareness'!$D$12:$D$28,'Time Awareness'!$B$12:$B$28,'Tracking Mar 8th'!B39)</f>
        <v>0</v>
      </c>
      <c r="F39" s="4"/>
      <c r="G39" s="137"/>
      <c r="H39" s="136"/>
      <c r="I39" s="137"/>
      <c r="J39" s="137"/>
      <c r="K39" s="137"/>
      <c r="L39" s="137"/>
      <c r="M39" s="137"/>
      <c r="O39" s="138">
        <f t="shared" si="1"/>
        <v>0</v>
      </c>
      <c r="P39" s="135">
        <f t="shared" si="2"/>
        <v>0</v>
      </c>
      <c r="Q39" s="139" t="str">
        <f t="shared" si="3"/>
        <v>#DIV/0!</v>
      </c>
      <c r="R39" s="84"/>
    </row>
    <row r="40" ht="14.25" customHeight="1">
      <c r="G40" s="4">
        <f t="shared" ref="G40:M40" si="4">SUM(G13:G39)</f>
        <v>12</v>
      </c>
      <c r="H40" s="4">
        <f t="shared" si="4"/>
        <v>12</v>
      </c>
      <c r="I40" s="4">
        <f t="shared" si="4"/>
        <v>12</v>
      </c>
      <c r="J40" s="4">
        <f t="shared" si="4"/>
        <v>12</v>
      </c>
      <c r="K40" s="4">
        <f t="shared" si="4"/>
        <v>10</v>
      </c>
      <c r="L40" s="4">
        <f t="shared" si="4"/>
        <v>17</v>
      </c>
      <c r="M40" s="4">
        <f t="shared" si="4"/>
        <v>14</v>
      </c>
      <c r="O40" s="7">
        <f t="shared" si="1"/>
        <v>89</v>
      </c>
    </row>
    <row r="41" ht="14.25" customHeight="1">
      <c r="G41" s="4"/>
      <c r="H41" s="4"/>
      <c r="I41" s="4"/>
      <c r="J41" s="4"/>
      <c r="K41" s="4"/>
      <c r="L41" s="4"/>
      <c r="M41" s="4"/>
    </row>
    <row r="42" ht="14.25" customHeight="1">
      <c r="G42" s="4"/>
      <c r="H42" s="4"/>
      <c r="I42" s="4"/>
      <c r="J42" s="4"/>
      <c r="K42" s="4"/>
      <c r="L42" s="4"/>
      <c r="M42" s="4"/>
    </row>
    <row r="43" ht="14.25" customHeight="1">
      <c r="B43" s="84" t="s">
        <v>154</v>
      </c>
    </row>
    <row r="44" ht="14.25" customHeight="1">
      <c r="B44" s="84" t="s">
        <v>155</v>
      </c>
    </row>
    <row r="45" ht="14.25" customHeight="1"/>
    <row r="46" ht="14.25" customHeight="1">
      <c r="B46" s="84" t="s">
        <v>156</v>
      </c>
    </row>
    <row r="47" ht="14.25" customHeight="1"/>
    <row r="48" ht="14.25" customHeight="1"/>
    <row r="49" ht="14.25" customHeight="1">
      <c r="B49" s="84" t="s">
        <v>157</v>
      </c>
    </row>
    <row r="50" ht="14.25" customHeight="1"/>
    <row r="51" ht="14.25" customHeight="1"/>
    <row r="52" ht="36.75" customHeight="1"/>
    <row r="53" ht="35.25" customHeight="1"/>
    <row r="54" ht="35.25" customHeight="1"/>
    <row r="55" ht="35.25" customHeight="1"/>
    <row r="56" ht="35.25" customHeight="1"/>
    <row r="57" ht="35.25" customHeight="1"/>
    <row r="58" ht="35.25" customHeight="1"/>
    <row r="59" ht="35.25" customHeight="1"/>
    <row r="60" ht="35.25" customHeight="1"/>
    <row r="61" ht="35.25" customHeight="1"/>
    <row r="62" ht="35.25" customHeight="1"/>
    <row r="63" ht="35.25" customHeight="1"/>
    <row r="64" ht="35.25" customHeight="1"/>
    <row r="65" ht="35.25" customHeight="1"/>
    <row r="66" ht="35.25" customHeight="1"/>
    <row r="67" ht="35.25" customHeight="1"/>
    <row r="68" ht="35.25" customHeight="1"/>
    <row r="69" ht="35.25" customHeight="1"/>
    <row r="70" ht="35.25" customHeight="1"/>
    <row r="71" ht="35.25" customHeight="1"/>
    <row r="72" ht="35.25" customHeight="1"/>
    <row r="73" ht="35.25" customHeight="1"/>
    <row r="74" ht="35.25" customHeight="1"/>
    <row r="75" ht="35.25" customHeight="1"/>
    <row r="76" ht="35.25" customHeight="1"/>
    <row r="77" ht="35.25" customHeight="1"/>
    <row r="78" ht="35.25" customHeight="1"/>
    <row r="79" ht="35.25" customHeight="1"/>
    <row r="80" ht="35.25" customHeight="1"/>
    <row r="81" ht="35.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2">
    <mergeCell ref="B7:D7"/>
    <mergeCell ref="O10:P10"/>
  </mergeCells>
  <conditionalFormatting sqref="AA11 AD11">
    <cfRule type="expression" dxfId="0" priority="1">
      <formula>CELL("contents",B47)=AA11</formula>
    </cfRule>
  </conditionalFormatting>
  <conditionalFormatting sqref="AH11">
    <cfRule type="expression" dxfId="0" priority="2">
      <formula>CELL("contents",J47)=AH11</formula>
    </cfRule>
  </conditionalFormatting>
  <conditionalFormatting sqref="G11">
    <cfRule type="expression" dxfId="0" priority="3">
      <formula>CELL("contents",B5)=G11</formula>
    </cfRule>
  </conditionalFormatting>
  <conditionalFormatting sqref="J11">
    <cfRule type="expression" dxfId="0" priority="4">
      <formula>CELL("contents",B5)=J11</formula>
    </cfRule>
  </conditionalFormatting>
  <conditionalFormatting sqref="H11">
    <cfRule type="expression" dxfId="0" priority="5">
      <formula>CELL("contents",B5)=H11</formula>
    </cfRule>
  </conditionalFormatting>
  <conditionalFormatting sqref="I11">
    <cfRule type="expression" dxfId="0" priority="6">
      <formula>CELL("contents",B5)=I11</formula>
    </cfRule>
  </conditionalFormatting>
  <conditionalFormatting sqref="K11">
    <cfRule type="expression" dxfId="0" priority="7">
      <formula>CELL("contents",B5)=K11</formula>
    </cfRule>
  </conditionalFormatting>
  <conditionalFormatting sqref="L11">
    <cfRule type="expression" dxfId="0" priority="8">
      <formula>CELL("contents",B5)=L11</formula>
    </cfRule>
  </conditionalFormatting>
  <conditionalFormatting sqref="M11 AB11 AE11">
    <cfRule type="expression" dxfId="0" priority="9">
      <formula>CELL("contents",B5)=M11</formula>
    </cfRule>
  </conditionalFormatting>
  <conditionalFormatting sqref="Q13:Q39">
    <cfRule type="colorScale" priority="10">
      <colorScale>
        <cfvo type="formula" val="0"/>
        <cfvo type="formula" val="0.99"/>
        <cfvo type="formula" val="1"/>
        <color rgb="FFFFFF00"/>
        <color theme="9"/>
        <color theme="4"/>
      </colorScale>
    </cfRule>
  </conditionalFormatting>
  <dataValidations>
    <dataValidation type="list" allowBlank="1" showErrorMessage="1" sqref="B5">
      <formula1>$G$11:$M$11</formula1>
    </dataValidation>
  </dataValidations>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44.29"/>
    <col customWidth="1" min="3" max="3" width="9.86"/>
    <col customWidth="1" min="4" max="5" width="16.0"/>
    <col customWidth="1" min="6" max="6" width="8.43"/>
    <col customWidth="1" min="7" max="9" width="18.57"/>
    <col customWidth="1" min="10" max="10" width="20.14"/>
    <col customWidth="1" min="11" max="13" width="18.57"/>
    <col customWidth="1" min="14" max="14" width="8.71"/>
    <col customWidth="1" min="15" max="16" width="24.14"/>
    <col customWidth="1" min="17" max="17" width="13.14"/>
    <col customWidth="1" min="21" max="21" width="57.43"/>
  </cols>
  <sheetData>
    <row r="1" ht="14.25" customHeight="1">
      <c r="A1" s="111" t="s">
        <v>130</v>
      </c>
    </row>
    <row r="2" ht="14.25" customHeight="1">
      <c r="X2" s="84" t="s">
        <v>137</v>
      </c>
    </row>
    <row r="3" ht="14.25" customHeight="1">
      <c r="X3" s="84" t="s">
        <v>151</v>
      </c>
    </row>
    <row r="4" ht="36.75" customHeight="1">
      <c r="B4" s="112" t="s">
        <v>131</v>
      </c>
    </row>
    <row r="5" ht="76.5" customHeight="1">
      <c r="B5" s="113" t="s">
        <v>142</v>
      </c>
      <c r="X5" s="84" t="s">
        <v>158</v>
      </c>
    </row>
    <row r="6" ht="14.25" customHeight="1">
      <c r="D6" s="114"/>
      <c r="E6" s="114"/>
      <c r="O6" s="114"/>
    </row>
    <row r="7" ht="14.25" hidden="1" customHeight="1">
      <c r="B7" s="115" t="s">
        <v>133</v>
      </c>
      <c r="C7" s="116"/>
      <c r="D7" s="11"/>
      <c r="E7" s="114"/>
      <c r="O7" s="114"/>
    </row>
    <row r="8" ht="14.25" hidden="1" customHeight="1">
      <c r="B8" s="117"/>
      <c r="C8" s="117"/>
      <c r="D8" s="117"/>
      <c r="E8" s="114"/>
      <c r="O8" s="114"/>
    </row>
    <row r="9" ht="48.75" customHeight="1">
      <c r="D9" s="114"/>
      <c r="E9" s="114"/>
      <c r="O9" s="114"/>
    </row>
    <row r="10" ht="34.5" customHeight="1">
      <c r="D10" s="118" t="s">
        <v>134</v>
      </c>
      <c r="E10" s="114"/>
      <c r="G10" s="84" t="s">
        <v>135</v>
      </c>
      <c r="O10" s="119" t="s">
        <v>136</v>
      </c>
      <c r="P10" s="120"/>
    </row>
    <row r="11" ht="42.0" customHeight="1">
      <c r="A11" s="121" t="s">
        <v>138</v>
      </c>
      <c r="B11" s="122" t="s">
        <v>94</v>
      </c>
      <c r="C11" s="123"/>
      <c r="D11" s="121" t="s">
        <v>139</v>
      </c>
      <c r="E11" s="124" t="s">
        <v>140</v>
      </c>
      <c r="G11" s="125" t="s">
        <v>141</v>
      </c>
      <c r="H11" s="126" t="s">
        <v>142</v>
      </c>
      <c r="I11" s="126" t="s">
        <v>143</v>
      </c>
      <c r="J11" s="126" t="s">
        <v>144</v>
      </c>
      <c r="K11" s="126" t="s">
        <v>145</v>
      </c>
      <c r="L11" s="126" t="s">
        <v>146</v>
      </c>
      <c r="M11" s="127" t="s">
        <v>132</v>
      </c>
      <c r="N11" s="84" t="s">
        <v>147</v>
      </c>
      <c r="O11" s="119" t="s">
        <v>148</v>
      </c>
      <c r="P11" s="128" t="s">
        <v>149</v>
      </c>
      <c r="Q11" s="84" t="s">
        <v>150</v>
      </c>
      <c r="AA11" s="7"/>
      <c r="AB11" s="7"/>
      <c r="AD11" s="7"/>
      <c r="AE11" s="7"/>
      <c r="AH11" s="7"/>
    </row>
    <row r="12" ht="14.25" customHeight="1">
      <c r="B12" s="129"/>
      <c r="C12" s="4"/>
      <c r="D12" s="130"/>
      <c r="E12" s="131"/>
      <c r="O12" s="130"/>
      <c r="P12" s="132"/>
    </row>
    <row r="13" ht="30.75" customHeight="1">
      <c r="A13" s="33">
        <v>1.0</v>
      </c>
      <c r="B13" s="133" t="str">
        <f>'Time Awareness'!B12</f>
        <v>Teaching</v>
      </c>
      <c r="C13" s="4"/>
      <c r="D13" s="134">
        <f>SUMIFS('Time Awareness'!$C$12:$C$28,'Time Awareness'!$B$12:$B$28,'Mar 15th'!B13)</f>
        <v>0</v>
      </c>
      <c r="E13" s="135">
        <f>SUMIFS('Time Awareness'!$D$12:$D$28,'Time Awareness'!$B$12:$B$28,'Mar 15th'!B13)</f>
        <v>5</v>
      </c>
      <c r="F13" s="4"/>
      <c r="G13" s="136"/>
      <c r="H13" s="137">
        <v>2.0</v>
      </c>
      <c r="I13" s="137">
        <v>1.0</v>
      </c>
      <c r="J13" s="137">
        <v>2.0</v>
      </c>
      <c r="K13" s="137">
        <v>1.0</v>
      </c>
      <c r="L13" s="137"/>
      <c r="M13" s="136"/>
      <c r="O13" s="138">
        <f t="shared" ref="O13:O40" si="1">SUM(G13:M13)</f>
        <v>6</v>
      </c>
      <c r="P13" s="135">
        <f t="shared" ref="P13:P39" si="2">(E13+(D13*5))-SUM(G13:M13)</f>
        <v>-1</v>
      </c>
      <c r="Q13" s="139">
        <f t="shared" ref="Q13:Q39" si="3">O13/(P13+O13)</f>
        <v>1.2</v>
      </c>
    </row>
    <row r="14" ht="30.75" customHeight="1">
      <c r="A14" s="33">
        <v>2.0</v>
      </c>
      <c r="B14" s="133" t="str">
        <f>'Time Awareness'!B13</f>
        <v>Cook</v>
      </c>
      <c r="C14" s="4"/>
      <c r="D14" s="134">
        <f>SUMIFS('Time Awareness'!$C$12:$C$28,'Time Awareness'!$B$12:$B$28,'Mar 15th'!B14)</f>
        <v>2</v>
      </c>
      <c r="E14" s="135">
        <f>SUMIFS('Time Awareness'!$D$12:$D$28,'Time Awareness'!$B$12:$B$28,'Mar 15th'!B14)</f>
        <v>0</v>
      </c>
      <c r="F14" s="4"/>
      <c r="G14" s="137"/>
      <c r="H14" s="137">
        <v>2.0</v>
      </c>
      <c r="I14" s="137">
        <v>1.0</v>
      </c>
      <c r="J14" s="140">
        <v>2.0</v>
      </c>
      <c r="K14" s="140">
        <v>2.0</v>
      </c>
      <c r="L14" s="137">
        <v>2.0</v>
      </c>
      <c r="M14" s="137">
        <v>2.0</v>
      </c>
      <c r="O14" s="138">
        <f t="shared" si="1"/>
        <v>11</v>
      </c>
      <c r="P14" s="135">
        <f t="shared" si="2"/>
        <v>-1</v>
      </c>
      <c r="Q14" s="139">
        <f t="shared" si="3"/>
        <v>1.1</v>
      </c>
    </row>
    <row r="15" ht="30.75" customHeight="1">
      <c r="A15" s="33">
        <v>3.0</v>
      </c>
      <c r="B15" s="133" t="str">
        <f>'Time Awareness'!B14</f>
        <v>Friends/Family</v>
      </c>
      <c r="C15" s="4"/>
      <c r="D15" s="134">
        <f>SUMIFS('Time Awareness'!$C$12:$C$28,'Time Awareness'!$B$12:$B$28,'Mar 15th'!B15)</f>
        <v>0</v>
      </c>
      <c r="E15" s="135">
        <f>SUMIFS('Time Awareness'!$D$12:$D$28,'Time Awareness'!$B$12:$B$28,'Mar 15th'!B15)</f>
        <v>8</v>
      </c>
      <c r="F15" s="4"/>
      <c r="G15" s="137">
        <v>5.0</v>
      </c>
      <c r="H15" s="137">
        <v>3.0</v>
      </c>
      <c r="I15" s="140">
        <v>4.0</v>
      </c>
      <c r="J15" s="137">
        <v>2.0</v>
      </c>
      <c r="K15" s="140">
        <v>2.0</v>
      </c>
      <c r="L15" s="137">
        <v>6.0</v>
      </c>
      <c r="M15" s="137">
        <v>4.0</v>
      </c>
      <c r="O15" s="138">
        <f t="shared" si="1"/>
        <v>26</v>
      </c>
      <c r="P15" s="135">
        <f t="shared" si="2"/>
        <v>-18</v>
      </c>
      <c r="Q15" s="139">
        <f t="shared" si="3"/>
        <v>3.25</v>
      </c>
    </row>
    <row r="16" ht="30.75" customHeight="1">
      <c r="A16" s="33">
        <v>4.0</v>
      </c>
      <c r="B16" s="133" t="str">
        <f>'Time Awareness'!B15</f>
        <v>Business Development</v>
      </c>
      <c r="C16" s="4"/>
      <c r="D16" s="134">
        <f>SUMIFS('Time Awareness'!$C$12:$C$28,'Time Awareness'!$B$12:$B$28,'Mar 15th'!B16)</f>
        <v>0</v>
      </c>
      <c r="E16" s="135">
        <f>SUMIFS('Time Awareness'!$D$12:$D$28,'Time Awareness'!$B$12:$B$28,'Mar 15th'!B16)</f>
        <v>6</v>
      </c>
      <c r="F16" s="4"/>
      <c r="G16" s="137">
        <v>5.0</v>
      </c>
      <c r="H16" s="137"/>
      <c r="I16" s="140"/>
      <c r="J16" s="137"/>
      <c r="K16" s="140">
        <v>4.0</v>
      </c>
      <c r="L16" s="137">
        <v>4.0</v>
      </c>
      <c r="M16" s="137">
        <v>2.0</v>
      </c>
      <c r="O16" s="138">
        <f t="shared" si="1"/>
        <v>15</v>
      </c>
      <c r="P16" s="135">
        <f t="shared" si="2"/>
        <v>-9</v>
      </c>
      <c r="Q16" s="139">
        <f t="shared" si="3"/>
        <v>2.5</v>
      </c>
    </row>
    <row r="17" ht="30.75" customHeight="1">
      <c r="A17" s="33">
        <v>5.0</v>
      </c>
      <c r="B17" s="133" t="str">
        <f>'Time Awareness'!B16</f>
        <v>Create Content</v>
      </c>
      <c r="C17" s="4"/>
      <c r="D17" s="134">
        <f>SUMIFS('Time Awareness'!$C$12:$C$28,'Time Awareness'!$B$12:$B$28,'Mar 15th'!B17)</f>
        <v>0</v>
      </c>
      <c r="E17" s="135">
        <f>SUMIFS('Time Awareness'!$D$12:$D$28,'Time Awareness'!$B$12:$B$28,'Mar 15th'!B17)</f>
        <v>6</v>
      </c>
      <c r="F17" s="4"/>
      <c r="G17" s="137"/>
      <c r="H17" s="137"/>
      <c r="I17" s="137"/>
      <c r="J17" s="137">
        <v>2.0</v>
      </c>
      <c r="K17" s="137"/>
      <c r="L17" s="137"/>
      <c r="M17" s="137">
        <v>1.0</v>
      </c>
      <c r="O17" s="138">
        <f t="shared" si="1"/>
        <v>3</v>
      </c>
      <c r="P17" s="135">
        <f t="shared" si="2"/>
        <v>3</v>
      </c>
      <c r="Q17" s="139">
        <f t="shared" si="3"/>
        <v>0.5</v>
      </c>
    </row>
    <row r="18" ht="30.75" customHeight="1">
      <c r="A18" s="33">
        <v>6.0</v>
      </c>
      <c r="B18" s="133" t="str">
        <f>'Time Awareness'!B17</f>
        <v>Chores</v>
      </c>
      <c r="C18" s="4"/>
      <c r="D18" s="134">
        <f>SUMIFS('Time Awareness'!$C$12:$C$28,'Time Awareness'!$B$12:$B$28,'Mar 15th'!B18)</f>
        <v>0</v>
      </c>
      <c r="E18" s="135">
        <f>SUMIFS('Time Awareness'!$D$12:$D$28,'Time Awareness'!$B$12:$B$28,'Mar 15th'!B18)</f>
        <v>5</v>
      </c>
      <c r="F18" s="4"/>
      <c r="G18" s="137"/>
      <c r="H18" s="137">
        <v>1.0</v>
      </c>
      <c r="I18" s="137">
        <v>2.0</v>
      </c>
      <c r="J18" s="137">
        <v>1.0</v>
      </c>
      <c r="K18" s="137"/>
      <c r="L18" s="137"/>
      <c r="M18" s="137">
        <v>1.0</v>
      </c>
      <c r="O18" s="138">
        <f t="shared" si="1"/>
        <v>5</v>
      </c>
      <c r="P18" s="135">
        <f t="shared" si="2"/>
        <v>0</v>
      </c>
      <c r="Q18" s="139">
        <f t="shared" si="3"/>
        <v>1</v>
      </c>
    </row>
    <row r="19" ht="30.75" customHeight="1">
      <c r="A19" s="33">
        <v>7.0</v>
      </c>
      <c r="B19" s="133" t="str">
        <f>'Time Awareness'!B18</f>
        <v>Journal</v>
      </c>
      <c r="C19" s="4"/>
      <c r="D19" s="134">
        <f>SUMIFS('Time Awareness'!$C$12:$C$28,'Time Awareness'!$B$12:$B$28,'Mar 15th'!B19)</f>
        <v>1</v>
      </c>
      <c r="E19" s="135">
        <f>SUMIFS('Time Awareness'!$D$12:$D$28,'Time Awareness'!$B$12:$B$28,'Mar 15th'!B19)</f>
        <v>0</v>
      </c>
      <c r="F19" s="4"/>
      <c r="G19" s="137"/>
      <c r="H19" s="137">
        <v>1.0</v>
      </c>
      <c r="I19" s="137">
        <v>1.0</v>
      </c>
      <c r="J19" s="137">
        <v>1.0</v>
      </c>
      <c r="K19" s="137"/>
      <c r="L19" s="137">
        <v>1.0</v>
      </c>
      <c r="M19" s="137">
        <v>1.0</v>
      </c>
      <c r="O19" s="138">
        <f t="shared" si="1"/>
        <v>5</v>
      </c>
      <c r="P19" s="135">
        <f t="shared" si="2"/>
        <v>0</v>
      </c>
      <c r="Q19" s="139">
        <f t="shared" si="3"/>
        <v>1</v>
      </c>
    </row>
    <row r="20" ht="30.75" customHeight="1">
      <c r="A20" s="33">
        <v>8.0</v>
      </c>
      <c r="B20" s="133" t="str">
        <f>'Time Awareness'!B19</f>
        <v>Read/Audiobook</v>
      </c>
      <c r="C20" s="4"/>
      <c r="D20" s="134">
        <f>SUMIFS('Time Awareness'!$C$12:$C$28,'Time Awareness'!$B$12:$B$28,'Mar 15th'!B20)</f>
        <v>1</v>
      </c>
      <c r="E20" s="135">
        <f>SUMIFS('Time Awareness'!$D$12:$D$28,'Time Awareness'!$B$12:$B$28,'Mar 15th'!B20)</f>
        <v>0</v>
      </c>
      <c r="F20" s="4"/>
      <c r="G20" s="137"/>
      <c r="H20" s="137"/>
      <c r="I20" s="137"/>
      <c r="J20" s="137"/>
      <c r="K20" s="137"/>
      <c r="L20" s="136"/>
      <c r="M20" s="137">
        <v>1.0</v>
      </c>
      <c r="O20" s="138">
        <f t="shared" si="1"/>
        <v>1</v>
      </c>
      <c r="P20" s="135">
        <f t="shared" si="2"/>
        <v>4</v>
      </c>
      <c r="Q20" s="139">
        <f t="shared" si="3"/>
        <v>0.2</v>
      </c>
    </row>
    <row r="21" ht="30.75" customHeight="1">
      <c r="A21" s="33">
        <v>9.0</v>
      </c>
      <c r="B21" s="133" t="str">
        <f>'Time Awareness'!B20</f>
        <v>Rings/stretching/light exercises</v>
      </c>
      <c r="C21" s="4"/>
      <c r="D21" s="134">
        <f>SUMIFS('Time Awareness'!$C$12:$C$28,'Time Awareness'!$B$12:$B$28,'Mar 15th'!B21)</f>
        <v>0</v>
      </c>
      <c r="E21" s="135">
        <f>SUMIFS('Time Awareness'!$D$12:$D$28,'Time Awareness'!$B$12:$B$28,'Mar 15th'!B21)</f>
        <v>6</v>
      </c>
      <c r="F21" s="4"/>
      <c r="G21" s="137"/>
      <c r="H21" s="137">
        <v>1.0</v>
      </c>
      <c r="I21" s="137">
        <v>1.0</v>
      </c>
      <c r="J21" s="137">
        <v>1.0</v>
      </c>
      <c r="K21" s="137"/>
      <c r="L21" s="137">
        <v>1.0</v>
      </c>
      <c r="M21" s="137"/>
      <c r="O21" s="138">
        <f t="shared" si="1"/>
        <v>4</v>
      </c>
      <c r="P21" s="135">
        <f t="shared" si="2"/>
        <v>2</v>
      </c>
      <c r="Q21" s="139">
        <f t="shared" si="3"/>
        <v>0.6666666667</v>
      </c>
    </row>
    <row r="22" ht="30.75" customHeight="1">
      <c r="A22" s="33">
        <v>10.0</v>
      </c>
      <c r="B22" s="133" t="str">
        <f>'Time Awareness'!B21</f>
        <v>Marketing</v>
      </c>
      <c r="C22" s="4"/>
      <c r="D22" s="134">
        <f>SUMIFS('Time Awareness'!$C$12:$C$28,'Time Awareness'!$B$12:$B$28,'Mar 15th'!B22)</f>
        <v>0</v>
      </c>
      <c r="E22" s="135">
        <f>SUMIFS('Time Awareness'!$D$12:$D$28,'Time Awareness'!$B$12:$B$28,'Mar 15th'!B22)</f>
        <v>3</v>
      </c>
      <c r="F22" s="4"/>
      <c r="G22" s="137"/>
      <c r="H22" s="137"/>
      <c r="I22" s="137"/>
      <c r="J22" s="137"/>
      <c r="K22" s="137">
        <v>1.0</v>
      </c>
      <c r="L22" s="137"/>
      <c r="M22" s="136"/>
      <c r="O22" s="138">
        <f t="shared" si="1"/>
        <v>1</v>
      </c>
      <c r="P22" s="135">
        <f t="shared" si="2"/>
        <v>2</v>
      </c>
      <c r="Q22" s="139">
        <f t="shared" si="3"/>
        <v>0.3333333333</v>
      </c>
    </row>
    <row r="23" ht="30.75" customHeight="1">
      <c r="A23" s="33">
        <v>11.0</v>
      </c>
      <c r="B23" s="133" t="str">
        <f>'Time Awareness'!B22</f>
        <v>Networking</v>
      </c>
      <c r="C23" s="4"/>
      <c r="D23" s="134">
        <f>SUMIFS('Time Awareness'!$C$12:$C$28,'Time Awareness'!$B$12:$B$28,'Mar 15th'!B23)</f>
        <v>0</v>
      </c>
      <c r="E23" s="135">
        <f>SUMIFS('Time Awareness'!$D$12:$D$28,'Time Awareness'!$B$12:$B$28,'Mar 15th'!B23)</f>
        <v>3</v>
      </c>
      <c r="F23" s="4"/>
      <c r="G23" s="137">
        <v>4.0</v>
      </c>
      <c r="H23" s="137"/>
      <c r="I23" s="137"/>
      <c r="J23" s="137"/>
      <c r="K23" s="137"/>
      <c r="L23" s="137"/>
      <c r="M23" s="137"/>
      <c r="O23" s="138">
        <f t="shared" si="1"/>
        <v>4</v>
      </c>
      <c r="P23" s="135">
        <f t="shared" si="2"/>
        <v>-1</v>
      </c>
      <c r="Q23" s="139">
        <f t="shared" si="3"/>
        <v>1.333333333</v>
      </c>
    </row>
    <row r="24" ht="30.75" customHeight="1">
      <c r="A24" s="33">
        <v>12.0</v>
      </c>
      <c r="B24" s="133" t="str">
        <f>'Time Awareness'!B23</f>
        <v>Games</v>
      </c>
      <c r="C24" s="4"/>
      <c r="D24" s="134">
        <f>SUMIFS('Time Awareness'!$C$12:$C$28,'Time Awareness'!$B$12:$B$28,'Mar 15th'!B24)</f>
        <v>0</v>
      </c>
      <c r="E24" s="135">
        <f>SUMIFS('Time Awareness'!$D$12:$D$28,'Time Awareness'!$B$12:$B$28,'Mar 15th'!B24)</f>
        <v>4</v>
      </c>
      <c r="F24" s="4"/>
      <c r="G24" s="137"/>
      <c r="H24" s="137"/>
      <c r="I24" s="137"/>
      <c r="J24" s="137"/>
      <c r="K24" s="137">
        <v>1.0</v>
      </c>
      <c r="L24" s="137">
        <v>2.0</v>
      </c>
      <c r="M24" s="137">
        <v>3.0</v>
      </c>
      <c r="O24" s="138">
        <f t="shared" si="1"/>
        <v>6</v>
      </c>
      <c r="P24" s="135">
        <f t="shared" si="2"/>
        <v>-2</v>
      </c>
      <c r="Q24" s="139">
        <f t="shared" si="3"/>
        <v>1.5</v>
      </c>
    </row>
    <row r="25" ht="30.75" customHeight="1">
      <c r="A25" s="33">
        <v>13.0</v>
      </c>
      <c r="B25" s="133" t="str">
        <f>'Time Awareness'!B24</f>
        <v>Intense Exercise</v>
      </c>
      <c r="C25" s="4"/>
      <c r="D25" s="134">
        <f>SUMIFS('Time Awareness'!$C$12:$C$28,'Time Awareness'!$B$12:$B$28,'Mar 15th'!B25)</f>
        <v>0</v>
      </c>
      <c r="E25" s="135">
        <f>SUMIFS('Time Awareness'!$D$12:$D$28,'Time Awareness'!$B$12:$B$28,'Mar 15th'!B25)</f>
        <v>2</v>
      </c>
      <c r="F25" s="4"/>
      <c r="G25" s="137"/>
      <c r="H25" s="137">
        <v>1.0</v>
      </c>
      <c r="I25" s="137"/>
      <c r="J25" s="137"/>
      <c r="K25" s="137"/>
      <c r="L25" s="136"/>
      <c r="M25" s="137"/>
      <c r="O25" s="138">
        <f t="shared" si="1"/>
        <v>1</v>
      </c>
      <c r="P25" s="135">
        <f t="shared" si="2"/>
        <v>1</v>
      </c>
      <c r="Q25" s="139">
        <f t="shared" si="3"/>
        <v>0.5</v>
      </c>
    </row>
    <row r="26" ht="30.75" customHeight="1">
      <c r="A26" s="33">
        <v>14.0</v>
      </c>
      <c r="B26" s="133" t="str">
        <f>'Time Awareness'!B25</f>
        <v>Romanian Practice</v>
      </c>
      <c r="C26" s="4"/>
      <c r="D26" s="134">
        <f>SUMIFS('Time Awareness'!$C$12:$C$28,'Time Awareness'!$B$12:$B$28,'Mar 15th'!B26)</f>
        <v>0</v>
      </c>
      <c r="E26" s="135">
        <f>SUMIFS('Time Awareness'!$D$12:$D$28,'Time Awareness'!$B$12:$B$28,'Mar 15th'!B26)</f>
        <v>1</v>
      </c>
      <c r="F26" s="4"/>
      <c r="G26" s="136"/>
      <c r="H26" s="136"/>
      <c r="I26" s="136"/>
      <c r="J26" s="136"/>
      <c r="K26" s="136"/>
      <c r="L26" s="136"/>
      <c r="M26" s="136"/>
      <c r="O26" s="138">
        <f t="shared" si="1"/>
        <v>0</v>
      </c>
      <c r="P26" s="135">
        <f t="shared" si="2"/>
        <v>1</v>
      </c>
      <c r="Q26" s="139">
        <f t="shared" si="3"/>
        <v>0</v>
      </c>
    </row>
    <row r="27" ht="30.75" customHeight="1">
      <c r="A27" s="33">
        <v>15.0</v>
      </c>
      <c r="B27" s="133" t="str">
        <f>'Time Awareness'!B26</f>
        <v>Other jobs</v>
      </c>
      <c r="C27" s="4"/>
      <c r="D27" s="134">
        <f>SUMIFS('Time Awareness'!$C$12:$C$28,'Time Awareness'!$B$12:$B$28,'Mar 15th'!B27)</f>
        <v>0</v>
      </c>
      <c r="E27" s="135">
        <f>SUMIFS('Time Awareness'!$D$12:$D$28,'Time Awareness'!$B$12:$B$28,'Mar 15th'!B27)</f>
        <v>3</v>
      </c>
      <c r="F27" s="4"/>
      <c r="G27" s="136"/>
      <c r="H27" s="137"/>
      <c r="I27" s="137"/>
      <c r="J27" s="137"/>
      <c r="K27" s="137"/>
      <c r="L27" s="137"/>
      <c r="M27" s="136"/>
      <c r="O27" s="138">
        <f t="shared" si="1"/>
        <v>0</v>
      </c>
      <c r="P27" s="135">
        <f t="shared" si="2"/>
        <v>3</v>
      </c>
      <c r="Q27" s="139">
        <f t="shared" si="3"/>
        <v>0</v>
      </c>
    </row>
    <row r="28" ht="30.75" customHeight="1">
      <c r="A28" s="33">
        <v>16.0</v>
      </c>
      <c r="B28" s="133" t="str">
        <f>'Time Awareness'!B27</f>
        <v>Upkeep (redundant, use chores)</v>
      </c>
      <c r="C28" s="4"/>
      <c r="D28" s="134">
        <f>SUMIFS('Time Awareness'!$C$12:$C$28,'Time Awareness'!$B$12:$B$28,'Mar 15th'!B28)</f>
        <v>0</v>
      </c>
      <c r="E28" s="135">
        <f>SUMIFS('Time Awareness'!$D$12:$D$28,'Time Awareness'!$B$12:$B$28,'Mar 15th'!B28)</f>
        <v>0</v>
      </c>
      <c r="F28" s="4"/>
      <c r="G28" s="137"/>
      <c r="H28" s="137"/>
      <c r="I28" s="137"/>
      <c r="J28" s="137"/>
      <c r="K28" s="137"/>
      <c r="L28" s="137"/>
      <c r="M28" s="137"/>
      <c r="O28" s="138">
        <f t="shared" si="1"/>
        <v>0</v>
      </c>
      <c r="P28" s="135">
        <f t="shared" si="2"/>
        <v>0</v>
      </c>
      <c r="Q28" s="139" t="str">
        <f t="shared" si="3"/>
        <v>#DIV/0!</v>
      </c>
    </row>
    <row r="29" ht="30.75" customHeight="1">
      <c r="A29" s="33">
        <v>17.0</v>
      </c>
      <c r="B29" s="133" t="str">
        <f>'Time Awareness'!B28</f>
        <v>Learning</v>
      </c>
      <c r="C29" s="4"/>
      <c r="D29" s="134">
        <f>SUMIFS('Time Awareness'!$C$12:$C$28,'Time Awareness'!$B$12:$B$28,'Mar 15th'!B29)</f>
        <v>1</v>
      </c>
      <c r="E29" s="135">
        <f>SUMIFS('Time Awareness'!$D$12:$D$28,'Time Awareness'!$B$12:$B$28,'Mar 15th'!B29)</f>
        <v>0</v>
      </c>
      <c r="F29" s="4"/>
      <c r="G29" s="137"/>
      <c r="H29" s="136"/>
      <c r="I29" s="137"/>
      <c r="J29" s="137"/>
      <c r="K29" s="137"/>
      <c r="L29" s="137"/>
      <c r="M29" s="137"/>
      <c r="O29" s="138">
        <f t="shared" si="1"/>
        <v>0</v>
      </c>
      <c r="P29" s="135">
        <f t="shared" si="2"/>
        <v>5</v>
      </c>
      <c r="Q29" s="139">
        <f t="shared" si="3"/>
        <v>0</v>
      </c>
      <c r="R29" s="84" t="s">
        <v>152</v>
      </c>
    </row>
    <row r="30" ht="30.75" customHeight="1">
      <c r="A30" s="57"/>
      <c r="B30" s="133"/>
      <c r="C30" s="4"/>
      <c r="D30" s="134">
        <f>SUMIFS('Time Awareness'!$C$12:$C$28,'Time Awareness'!$B$12:$B$28,'Mar 15th'!B30)</f>
        <v>0</v>
      </c>
      <c r="E30" s="135">
        <f>SUMIFS('Time Awareness'!$D$12:$D$28,'Time Awareness'!$B$12:$B$28,'Mar 15th'!B30)</f>
        <v>0</v>
      </c>
      <c r="F30" s="4"/>
      <c r="G30" s="137"/>
      <c r="H30" s="136"/>
      <c r="I30" s="137"/>
      <c r="J30" s="137"/>
      <c r="K30" s="137"/>
      <c r="L30" s="137"/>
      <c r="M30" s="137"/>
      <c r="O30" s="138">
        <f t="shared" si="1"/>
        <v>0</v>
      </c>
      <c r="P30" s="135">
        <f t="shared" si="2"/>
        <v>0</v>
      </c>
      <c r="Q30" s="139" t="str">
        <f t="shared" si="3"/>
        <v>#DIV/0!</v>
      </c>
      <c r="R30" s="84"/>
    </row>
    <row r="31" ht="30.75" customHeight="1">
      <c r="A31" s="57"/>
      <c r="B31" s="133"/>
      <c r="C31" s="4"/>
      <c r="D31" s="134">
        <f>SUMIFS('Time Awareness'!$C$12:$C$28,'Time Awareness'!$B$12:$B$28,'Mar 15th'!B31)</f>
        <v>0</v>
      </c>
      <c r="E31" s="135">
        <f>SUMIFS('Time Awareness'!$D$12:$D$28,'Time Awareness'!$B$12:$B$28,'Mar 15th'!B31)</f>
        <v>0</v>
      </c>
      <c r="F31" s="4"/>
      <c r="G31" s="137"/>
      <c r="H31" s="136"/>
      <c r="I31" s="137"/>
      <c r="J31" s="137"/>
      <c r="K31" s="137"/>
      <c r="L31" s="137"/>
      <c r="M31" s="137"/>
      <c r="O31" s="138">
        <f t="shared" si="1"/>
        <v>0</v>
      </c>
      <c r="P31" s="135">
        <f t="shared" si="2"/>
        <v>0</v>
      </c>
      <c r="Q31" s="139" t="str">
        <f t="shared" si="3"/>
        <v>#DIV/0!</v>
      </c>
      <c r="R31" s="84"/>
    </row>
    <row r="32" ht="30.75" customHeight="1">
      <c r="A32" s="57"/>
      <c r="B32" s="133"/>
      <c r="C32" s="4"/>
      <c r="D32" s="134">
        <f>SUMIFS('Time Awareness'!$C$12:$C$28,'Time Awareness'!$B$12:$B$28,'Mar 15th'!B32)</f>
        <v>0</v>
      </c>
      <c r="E32" s="135">
        <f>SUMIFS('Time Awareness'!$D$12:$D$28,'Time Awareness'!$B$12:$B$28,'Mar 15th'!B32)</f>
        <v>0</v>
      </c>
      <c r="F32" s="4"/>
      <c r="G32" s="137"/>
      <c r="H32" s="136"/>
      <c r="I32" s="137"/>
      <c r="J32" s="137"/>
      <c r="K32" s="137"/>
      <c r="L32" s="137"/>
      <c r="M32" s="137"/>
      <c r="O32" s="138">
        <f t="shared" si="1"/>
        <v>0</v>
      </c>
      <c r="P32" s="135">
        <f t="shared" si="2"/>
        <v>0</v>
      </c>
      <c r="Q32" s="139" t="str">
        <f t="shared" si="3"/>
        <v>#DIV/0!</v>
      </c>
      <c r="R32" s="84"/>
    </row>
    <row r="33" ht="30.75" customHeight="1">
      <c r="A33" s="57"/>
      <c r="B33" s="133"/>
      <c r="C33" s="4"/>
      <c r="D33" s="134">
        <f>SUMIFS('Time Awareness'!$C$12:$C$28,'Time Awareness'!$B$12:$B$28,'Mar 15th'!B33)</f>
        <v>0</v>
      </c>
      <c r="E33" s="135">
        <f>SUMIFS('Time Awareness'!$D$12:$D$28,'Time Awareness'!$B$12:$B$28,'Mar 15th'!B33)</f>
        <v>0</v>
      </c>
      <c r="F33" s="4"/>
      <c r="G33" s="137"/>
      <c r="H33" s="136"/>
      <c r="I33" s="137"/>
      <c r="J33" s="137"/>
      <c r="K33" s="137"/>
      <c r="L33" s="137"/>
      <c r="M33" s="137"/>
      <c r="O33" s="138">
        <f t="shared" si="1"/>
        <v>0</v>
      </c>
      <c r="P33" s="135">
        <f t="shared" si="2"/>
        <v>0</v>
      </c>
      <c r="Q33" s="139" t="str">
        <f t="shared" si="3"/>
        <v>#DIV/0!</v>
      </c>
      <c r="R33" s="84"/>
    </row>
    <row r="34" ht="30.75" customHeight="1">
      <c r="A34" s="57"/>
      <c r="B34" s="133"/>
      <c r="C34" s="4"/>
      <c r="D34" s="134">
        <f>SUMIFS('Time Awareness'!$C$12:$C$28,'Time Awareness'!$B$12:$B$28,'Mar 15th'!B34)</f>
        <v>0</v>
      </c>
      <c r="E34" s="135">
        <f>SUMIFS('Time Awareness'!$D$12:$D$28,'Time Awareness'!$B$12:$B$28,'Mar 15th'!B34)</f>
        <v>0</v>
      </c>
      <c r="F34" s="4"/>
      <c r="G34" s="137"/>
      <c r="H34" s="136"/>
      <c r="I34" s="137"/>
      <c r="J34" s="137"/>
      <c r="K34" s="137"/>
      <c r="L34" s="137"/>
      <c r="M34" s="137"/>
      <c r="O34" s="138">
        <f t="shared" si="1"/>
        <v>0</v>
      </c>
      <c r="P34" s="135">
        <f t="shared" si="2"/>
        <v>0</v>
      </c>
      <c r="Q34" s="139" t="str">
        <f t="shared" si="3"/>
        <v>#DIV/0!</v>
      </c>
      <c r="R34" s="84"/>
    </row>
    <row r="35" ht="30.75" customHeight="1">
      <c r="A35" s="57"/>
      <c r="B35" s="133"/>
      <c r="C35" s="4"/>
      <c r="D35" s="134">
        <f>SUMIFS('Time Awareness'!$C$12:$C$28,'Time Awareness'!$B$12:$B$28,'Mar 15th'!B35)</f>
        <v>0</v>
      </c>
      <c r="E35" s="135">
        <f>SUMIFS('Time Awareness'!$D$12:$D$28,'Time Awareness'!$B$12:$B$28,'Mar 15th'!B35)</f>
        <v>0</v>
      </c>
      <c r="F35" s="4"/>
      <c r="G35" s="137"/>
      <c r="H35" s="136"/>
      <c r="I35" s="137"/>
      <c r="J35" s="137"/>
      <c r="K35" s="137"/>
      <c r="L35" s="137"/>
      <c r="M35" s="137"/>
      <c r="O35" s="138">
        <f t="shared" si="1"/>
        <v>0</v>
      </c>
      <c r="P35" s="135">
        <f t="shared" si="2"/>
        <v>0</v>
      </c>
      <c r="Q35" s="139" t="str">
        <f t="shared" si="3"/>
        <v>#DIV/0!</v>
      </c>
      <c r="R35" s="84"/>
    </row>
    <row r="36" ht="30.75" customHeight="1">
      <c r="A36" s="57"/>
      <c r="B36" s="133"/>
      <c r="C36" s="4"/>
      <c r="D36" s="134">
        <f>SUMIFS('Time Awareness'!$C$12:$C$28,'Time Awareness'!$B$12:$B$28,'Mar 15th'!B36)</f>
        <v>0</v>
      </c>
      <c r="E36" s="135">
        <f>SUMIFS('Time Awareness'!$D$12:$D$28,'Time Awareness'!$B$12:$B$28,'Mar 15th'!B36)</f>
        <v>0</v>
      </c>
      <c r="F36" s="4"/>
      <c r="G36" s="137"/>
      <c r="H36" s="136"/>
      <c r="I36" s="137"/>
      <c r="J36" s="137"/>
      <c r="K36" s="137"/>
      <c r="L36" s="137"/>
      <c r="M36" s="137"/>
      <c r="O36" s="138">
        <f t="shared" si="1"/>
        <v>0</v>
      </c>
      <c r="P36" s="135">
        <f t="shared" si="2"/>
        <v>0</v>
      </c>
      <c r="Q36" s="139" t="str">
        <f t="shared" si="3"/>
        <v>#DIV/0!</v>
      </c>
      <c r="R36" s="84"/>
    </row>
    <row r="37" ht="30.75" customHeight="1">
      <c r="A37" s="57"/>
      <c r="B37" s="133"/>
      <c r="C37" s="4"/>
      <c r="D37" s="134">
        <f>SUMIFS('Time Awareness'!$C$12:$C$28,'Time Awareness'!$B$12:$B$28,'Mar 15th'!B37)</f>
        <v>0</v>
      </c>
      <c r="E37" s="135">
        <f>SUMIFS('Time Awareness'!$D$12:$D$28,'Time Awareness'!$B$12:$B$28,'Mar 15th'!B37)</f>
        <v>0</v>
      </c>
      <c r="F37" s="4"/>
      <c r="G37" s="137"/>
      <c r="H37" s="136"/>
      <c r="I37" s="137"/>
      <c r="J37" s="137"/>
      <c r="K37" s="137"/>
      <c r="L37" s="137"/>
      <c r="M37" s="137"/>
      <c r="O37" s="138">
        <f t="shared" si="1"/>
        <v>0</v>
      </c>
      <c r="P37" s="135">
        <f t="shared" si="2"/>
        <v>0</v>
      </c>
      <c r="Q37" s="139" t="str">
        <f t="shared" si="3"/>
        <v>#DIV/0!</v>
      </c>
      <c r="R37" s="84"/>
    </row>
    <row r="38" ht="30.75" customHeight="1">
      <c r="A38" s="57"/>
      <c r="B38" s="133"/>
      <c r="C38" s="4"/>
      <c r="D38" s="134">
        <f>SUMIFS('Time Awareness'!$C$12:$C$28,'Time Awareness'!$B$12:$B$28,'Mar 15th'!B38)</f>
        <v>0</v>
      </c>
      <c r="E38" s="135">
        <f>SUMIFS('Time Awareness'!$D$12:$D$28,'Time Awareness'!$B$12:$B$28,'Mar 15th'!B38)</f>
        <v>0</v>
      </c>
      <c r="F38" s="4"/>
      <c r="G38" s="137"/>
      <c r="H38" s="136"/>
      <c r="I38" s="137"/>
      <c r="J38" s="137"/>
      <c r="K38" s="137"/>
      <c r="L38" s="137"/>
      <c r="M38" s="137"/>
      <c r="O38" s="138">
        <f t="shared" si="1"/>
        <v>0</v>
      </c>
      <c r="P38" s="135">
        <f t="shared" si="2"/>
        <v>0</v>
      </c>
      <c r="Q38" s="139" t="str">
        <f t="shared" si="3"/>
        <v>#DIV/0!</v>
      </c>
      <c r="R38" s="84"/>
    </row>
    <row r="39" ht="30.75" customHeight="1">
      <c r="A39" s="57"/>
      <c r="B39" s="133"/>
      <c r="C39" s="4"/>
      <c r="D39" s="134">
        <f>SUMIFS('Time Awareness'!$C$12:$C$28,'Time Awareness'!$B$12:$B$28,'Mar 15th'!B39)</f>
        <v>0</v>
      </c>
      <c r="E39" s="135">
        <f>SUMIFS('Time Awareness'!$D$12:$D$28,'Time Awareness'!$B$12:$B$28,'Mar 15th'!B39)</f>
        <v>0</v>
      </c>
      <c r="F39" s="4"/>
      <c r="G39" s="137"/>
      <c r="H39" s="136"/>
      <c r="I39" s="137"/>
      <c r="J39" s="137"/>
      <c r="K39" s="137"/>
      <c r="L39" s="137"/>
      <c r="M39" s="137"/>
      <c r="O39" s="138">
        <f t="shared" si="1"/>
        <v>0</v>
      </c>
      <c r="P39" s="135">
        <f t="shared" si="2"/>
        <v>0</v>
      </c>
      <c r="Q39" s="139" t="str">
        <f t="shared" si="3"/>
        <v>#DIV/0!</v>
      </c>
      <c r="R39" s="84"/>
    </row>
    <row r="40" ht="14.25" customHeight="1">
      <c r="G40" s="4">
        <f t="shared" ref="G40:M40" si="4">SUM(G13:G39)</f>
        <v>14</v>
      </c>
      <c r="H40" s="4">
        <f t="shared" si="4"/>
        <v>11</v>
      </c>
      <c r="I40" s="4">
        <f t="shared" si="4"/>
        <v>10</v>
      </c>
      <c r="J40" s="4">
        <f t="shared" si="4"/>
        <v>11</v>
      </c>
      <c r="K40" s="4">
        <f t="shared" si="4"/>
        <v>11</v>
      </c>
      <c r="L40" s="4">
        <f t="shared" si="4"/>
        <v>16</v>
      </c>
      <c r="M40" s="4">
        <f t="shared" si="4"/>
        <v>15</v>
      </c>
      <c r="O40" s="7">
        <f t="shared" si="1"/>
        <v>88</v>
      </c>
    </row>
    <row r="41" ht="14.25" customHeight="1">
      <c r="G41" s="4"/>
      <c r="H41" s="4"/>
      <c r="I41" s="4"/>
      <c r="J41" s="4"/>
      <c r="K41" s="4"/>
      <c r="L41" s="4"/>
      <c r="M41" s="4"/>
    </row>
    <row r="42" ht="14.25" customHeight="1">
      <c r="G42" s="4"/>
      <c r="H42" s="4"/>
      <c r="I42" s="4"/>
      <c r="J42" s="4"/>
      <c r="K42" s="4"/>
      <c r="L42" s="4"/>
      <c r="M42" s="4"/>
    </row>
    <row r="43" ht="14.25" customHeight="1">
      <c r="B43" s="84" t="s">
        <v>154</v>
      </c>
    </row>
    <row r="44" ht="14.25" customHeight="1">
      <c r="B44" s="84" t="s">
        <v>155</v>
      </c>
    </row>
    <row r="45" ht="14.25" customHeight="1"/>
    <row r="46" ht="14.25" customHeight="1">
      <c r="B46" s="84" t="s">
        <v>156</v>
      </c>
    </row>
    <row r="47" ht="14.25" customHeight="1"/>
    <row r="48" ht="14.25" customHeight="1"/>
    <row r="49" ht="14.25" customHeight="1">
      <c r="B49" s="84" t="s">
        <v>157</v>
      </c>
    </row>
    <row r="50" ht="14.25" customHeight="1"/>
    <row r="51" ht="14.25" customHeight="1"/>
    <row r="52" ht="36.75" customHeight="1"/>
    <row r="53" ht="35.25" customHeight="1"/>
    <row r="54" ht="35.25" customHeight="1"/>
    <row r="55" ht="35.25" customHeight="1"/>
    <row r="56" ht="35.25" customHeight="1"/>
    <row r="57" ht="35.25" customHeight="1"/>
    <row r="58" ht="35.25" customHeight="1"/>
    <row r="59" ht="35.25" customHeight="1"/>
    <row r="60" ht="35.25" customHeight="1"/>
    <row r="61" ht="35.25" customHeight="1"/>
    <row r="62" ht="35.25" customHeight="1"/>
    <row r="63" ht="35.25" customHeight="1"/>
    <row r="64" ht="35.25" customHeight="1"/>
    <row r="65" ht="35.25" customHeight="1"/>
    <row r="66" ht="35.25" customHeight="1"/>
    <row r="67" ht="35.25" customHeight="1"/>
    <row r="68" ht="35.25" customHeight="1"/>
    <row r="69" ht="35.25" customHeight="1"/>
    <row r="70" ht="35.25" customHeight="1"/>
    <row r="71" ht="35.25" customHeight="1"/>
    <row r="72" ht="35.25" customHeight="1"/>
    <row r="73" ht="35.25" customHeight="1"/>
    <row r="74" ht="35.25" customHeight="1"/>
    <row r="75" ht="35.25" customHeight="1"/>
    <row r="76" ht="35.25" customHeight="1"/>
    <row r="77" ht="35.25" customHeight="1"/>
    <row r="78" ht="35.25" customHeight="1"/>
    <row r="79" ht="35.25" customHeight="1"/>
    <row r="80" ht="35.25" customHeight="1"/>
    <row r="81" ht="35.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2">
    <mergeCell ref="B7:D7"/>
    <mergeCell ref="O10:P10"/>
  </mergeCells>
  <conditionalFormatting sqref="AA11 AD11">
    <cfRule type="expression" dxfId="0" priority="1">
      <formula>CELL("contents",B47)=AA11</formula>
    </cfRule>
  </conditionalFormatting>
  <conditionalFormatting sqref="AH11">
    <cfRule type="expression" dxfId="0" priority="2">
      <formula>CELL("contents",J47)=AH11</formula>
    </cfRule>
  </conditionalFormatting>
  <conditionalFormatting sqref="G11">
    <cfRule type="expression" dxfId="0" priority="3">
      <formula>CELL("contents",B5)=G11</formula>
    </cfRule>
  </conditionalFormatting>
  <conditionalFormatting sqref="J11">
    <cfRule type="expression" dxfId="0" priority="4">
      <formula>CELL("contents",B5)=J11</formula>
    </cfRule>
  </conditionalFormatting>
  <conditionalFormatting sqref="H11">
    <cfRule type="expression" dxfId="0" priority="5">
      <formula>CELL("contents",B5)=H11</formula>
    </cfRule>
  </conditionalFormatting>
  <conditionalFormatting sqref="I11">
    <cfRule type="expression" dxfId="0" priority="6">
      <formula>CELL("contents",B5)=I11</formula>
    </cfRule>
  </conditionalFormatting>
  <conditionalFormatting sqref="K11">
    <cfRule type="expression" dxfId="0" priority="7">
      <formula>CELL("contents",B5)=K11</formula>
    </cfRule>
  </conditionalFormatting>
  <conditionalFormatting sqref="L11">
    <cfRule type="expression" dxfId="0" priority="8">
      <formula>CELL("contents",B5)=L11</formula>
    </cfRule>
  </conditionalFormatting>
  <conditionalFormatting sqref="M11 AB11 AE11">
    <cfRule type="expression" dxfId="0" priority="9">
      <formula>CELL("contents",B5)=M11</formula>
    </cfRule>
  </conditionalFormatting>
  <conditionalFormatting sqref="Q13:Q39">
    <cfRule type="colorScale" priority="10">
      <colorScale>
        <cfvo type="formula" val="0"/>
        <cfvo type="formula" val="0.99"/>
        <cfvo type="formula" val="1"/>
        <color rgb="FFFFFF00"/>
        <color theme="9"/>
        <color theme="4"/>
      </colorScale>
    </cfRule>
  </conditionalFormatting>
  <dataValidations>
    <dataValidation type="list" allowBlank="1" showErrorMessage="1" sqref="B5">
      <formula1>$G$11:$M$11</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14"/>
    <col customWidth="1" min="2" max="2" width="31.57"/>
    <col customWidth="1" min="3" max="3" width="13.43"/>
    <col customWidth="1" min="4" max="4" width="9.14"/>
    <col customWidth="1" min="5" max="5" width="8.71"/>
    <col customWidth="1" min="6" max="7" width="5.29"/>
    <col customWidth="1" min="8" max="26" width="8.71"/>
  </cols>
  <sheetData>
    <row r="1" ht="14.25" customHeight="1">
      <c r="F1" s="1"/>
    </row>
    <row r="2" ht="14.25" customHeight="1">
      <c r="A2" s="2" t="s">
        <v>1</v>
      </c>
      <c r="F2" s="1"/>
    </row>
    <row r="3" ht="14.25" customHeight="1">
      <c r="F3" s="1"/>
    </row>
    <row r="4" ht="14.25" customHeight="1">
      <c r="C4" s="2" t="s">
        <v>0</v>
      </c>
      <c r="F4" s="1"/>
    </row>
    <row r="5" ht="14.25" customHeight="1">
      <c r="C5" s="2" t="s">
        <v>9</v>
      </c>
      <c r="D5" s="1">
        <f t="shared" ref="D5:D10" si="1">SUMIFS($G:$G,$A:$A,C5)</f>
        <v>0.3728813559</v>
      </c>
      <c r="F5" s="1"/>
    </row>
    <row r="6" ht="14.25" customHeight="1">
      <c r="C6" s="4" t="s">
        <v>11</v>
      </c>
      <c r="D6" s="1">
        <f t="shared" si="1"/>
        <v>0.2033898305</v>
      </c>
      <c r="F6" s="1"/>
    </row>
    <row r="7" ht="14.25" customHeight="1">
      <c r="C7" s="2" t="s">
        <v>4</v>
      </c>
      <c r="D7" s="1">
        <f t="shared" si="1"/>
        <v>0.1355932203</v>
      </c>
      <c r="F7" s="1"/>
    </row>
    <row r="8" ht="14.25" customHeight="1">
      <c r="C8" s="2" t="s">
        <v>3</v>
      </c>
      <c r="D8" s="1">
        <f t="shared" si="1"/>
        <v>0.1016949153</v>
      </c>
      <c r="F8" s="1"/>
    </row>
    <row r="9" ht="14.25" customHeight="1">
      <c r="C9" s="2" t="s">
        <v>10</v>
      </c>
      <c r="D9" s="1">
        <f t="shared" si="1"/>
        <v>0.1016949153</v>
      </c>
      <c r="F9" s="1"/>
    </row>
    <row r="10" ht="14.25" customHeight="1">
      <c r="C10" s="2" t="s">
        <v>2</v>
      </c>
      <c r="D10" s="1">
        <f t="shared" si="1"/>
        <v>0.08474576271</v>
      </c>
      <c r="F10" s="1"/>
    </row>
    <row r="11" ht="14.25" customHeight="1">
      <c r="F11" s="1"/>
    </row>
    <row r="12" ht="14.25" customHeight="1">
      <c r="C12" s="2" t="s">
        <v>14</v>
      </c>
      <c r="D12" s="1">
        <f>SUM(D5:D10)</f>
        <v>1</v>
      </c>
      <c r="F12" s="1"/>
    </row>
    <row r="13" ht="14.25" customHeight="1">
      <c r="D13" s="1"/>
      <c r="F13" s="1"/>
    </row>
    <row r="14" ht="14.25" customHeight="1">
      <c r="D14" s="1"/>
      <c r="F14" s="1"/>
    </row>
    <row r="15" ht="14.25" customHeight="1">
      <c r="A15" s="2" t="s">
        <v>5</v>
      </c>
      <c r="B15" s="2" t="s">
        <v>6</v>
      </c>
      <c r="C15" s="2" t="s">
        <v>7</v>
      </c>
      <c r="D15" s="2" t="s">
        <v>36</v>
      </c>
      <c r="F15" s="1"/>
      <c r="G15" s="2" t="s">
        <v>37</v>
      </c>
    </row>
    <row r="16" ht="14.25" hidden="1" customHeight="1">
      <c r="F16" s="1"/>
    </row>
    <row r="17" ht="14.25" hidden="1" customHeight="1">
      <c r="A17" s="3" t="s">
        <v>9</v>
      </c>
      <c r="B17" s="3"/>
      <c r="C17" s="3">
        <f>SUM(D18:D26)</f>
        <v>330</v>
      </c>
      <c r="D17" s="3"/>
      <c r="E17" s="3"/>
      <c r="F17" s="5">
        <f t="shared" ref="F17:G17" si="2">IF(C17/$C$55 = 0,"",C17/$C$55)</f>
        <v>0.3728813559</v>
      </c>
      <c r="G17" s="5" t="str">
        <f t="shared" si="2"/>
        <v/>
      </c>
      <c r="H17" s="3"/>
      <c r="I17" s="3"/>
      <c r="J17" s="3"/>
      <c r="K17" s="3"/>
      <c r="L17" s="3"/>
      <c r="M17" s="3"/>
      <c r="N17" s="3"/>
      <c r="O17" s="3"/>
      <c r="P17" s="3"/>
      <c r="Q17" s="3"/>
      <c r="R17" s="3"/>
      <c r="S17" s="3"/>
      <c r="T17" s="3"/>
      <c r="U17" s="3"/>
      <c r="V17" s="3"/>
      <c r="W17" s="3"/>
      <c r="X17" s="3"/>
      <c r="Y17" s="3"/>
      <c r="Z17" s="3"/>
    </row>
    <row r="18" ht="14.25" customHeight="1">
      <c r="A18" s="2" t="s">
        <v>9</v>
      </c>
      <c r="B18" s="2" t="s">
        <v>12</v>
      </c>
      <c r="D18" s="2">
        <v>60.0</v>
      </c>
      <c r="F18" s="1" t="str">
        <f t="shared" ref="F18:G18" si="3">IF(C18/$C$55 = 0,"",C18/$C$55)</f>
        <v/>
      </c>
      <c r="G18" s="1">
        <f t="shared" si="3"/>
        <v>0.06779661017</v>
      </c>
    </row>
    <row r="19" ht="14.25" customHeight="1">
      <c r="A19" s="2" t="s">
        <v>9</v>
      </c>
      <c r="B19" s="2" t="s">
        <v>13</v>
      </c>
      <c r="D19" s="2">
        <v>30.0</v>
      </c>
      <c r="F19" s="1" t="str">
        <f t="shared" ref="F19:G19" si="4">IF(C19/$C$55 = 0,"",C19/$C$55)</f>
        <v/>
      </c>
      <c r="G19" s="1">
        <f t="shared" si="4"/>
        <v>0.03389830508</v>
      </c>
    </row>
    <row r="20" ht="14.25" customHeight="1">
      <c r="A20" s="2" t="s">
        <v>9</v>
      </c>
      <c r="B20" s="2" t="s">
        <v>15</v>
      </c>
      <c r="D20" s="2">
        <v>30.0</v>
      </c>
      <c r="F20" s="1" t="str">
        <f t="shared" ref="F20:G20" si="5">IF(C20/$C$55 = 0,"",C20/$C$55)</f>
        <v/>
      </c>
      <c r="G20" s="1">
        <f t="shared" si="5"/>
        <v>0.03389830508</v>
      </c>
    </row>
    <row r="21" ht="14.25" customHeight="1">
      <c r="A21" s="2" t="s">
        <v>9</v>
      </c>
      <c r="B21" s="2" t="s">
        <v>16</v>
      </c>
      <c r="D21" s="2">
        <v>30.0</v>
      </c>
      <c r="F21" s="1" t="str">
        <f t="shared" ref="F21:G21" si="6">IF(C21/$C$55 = 0,"",C21/$C$55)</f>
        <v/>
      </c>
      <c r="G21" s="1">
        <f t="shared" si="6"/>
        <v>0.03389830508</v>
      </c>
    </row>
    <row r="22" ht="14.25" customHeight="1">
      <c r="A22" s="2" t="s">
        <v>9</v>
      </c>
      <c r="B22" s="2" t="s">
        <v>17</v>
      </c>
      <c r="D22" s="2">
        <v>60.0</v>
      </c>
      <c r="F22" s="1" t="str">
        <f t="shared" ref="F22:G22" si="7">IF(C22/$C$55 = 0,"",C22/$C$55)</f>
        <v/>
      </c>
      <c r="G22" s="1">
        <f t="shared" si="7"/>
        <v>0.06779661017</v>
      </c>
    </row>
    <row r="23" ht="14.25" customHeight="1">
      <c r="A23" s="2" t="s">
        <v>9</v>
      </c>
      <c r="B23" s="2" t="s">
        <v>18</v>
      </c>
      <c r="D23" s="2">
        <v>90.0</v>
      </c>
      <c r="F23" s="1" t="str">
        <f t="shared" ref="F23:G23" si="8">IF(C23/$C$55 = 0,"",C23/$C$55)</f>
        <v/>
      </c>
      <c r="G23" s="1">
        <f t="shared" si="8"/>
        <v>0.1016949153</v>
      </c>
    </row>
    <row r="24" ht="14.25" customHeight="1">
      <c r="A24" s="2" t="s">
        <v>9</v>
      </c>
      <c r="B24" s="2" t="s">
        <v>19</v>
      </c>
      <c r="D24" s="2">
        <v>30.0</v>
      </c>
      <c r="F24" s="1" t="str">
        <f t="shared" ref="F24:G24" si="9">IF(C24/$C$55 = 0,"",C24/$C$55)</f>
        <v/>
      </c>
      <c r="G24" s="1">
        <f t="shared" si="9"/>
        <v>0.03389830508</v>
      </c>
    </row>
    <row r="25" ht="14.25" hidden="1" customHeight="1">
      <c r="A25" s="2" t="s">
        <v>9</v>
      </c>
      <c r="F25" s="1" t="str">
        <f t="shared" ref="F25:G25" si="10">IF(C25/$C$55 = 0,"",C25/$C$55)</f>
        <v/>
      </c>
      <c r="G25" s="1" t="str">
        <f t="shared" si="10"/>
        <v/>
      </c>
    </row>
    <row r="26" ht="14.25" customHeight="1">
      <c r="A26" s="2" t="s">
        <v>9</v>
      </c>
      <c r="B26" s="2" t="s">
        <v>21</v>
      </c>
      <c r="D26" s="2">
        <v>0.0</v>
      </c>
      <c r="F26" s="1" t="str">
        <f t="shared" ref="F26:G26" si="11">IF(C26/$C$55 = 0,"",C26/$C$55)</f>
        <v/>
      </c>
      <c r="G26" s="1" t="str">
        <f t="shared" si="11"/>
        <v/>
      </c>
    </row>
    <row r="27" ht="14.25" hidden="1" customHeight="1">
      <c r="F27" s="1" t="str">
        <f t="shared" ref="F27:G27" si="12">IF(C27/$C$55 = 0,"",C27/$C$55)</f>
        <v/>
      </c>
      <c r="G27" s="1" t="str">
        <f t="shared" si="12"/>
        <v/>
      </c>
    </row>
    <row r="28" ht="14.25" hidden="1" customHeight="1">
      <c r="A28" s="3" t="s">
        <v>3</v>
      </c>
      <c r="B28" s="3"/>
      <c r="C28" s="3">
        <f>SUM(D29)</f>
        <v>90</v>
      </c>
      <c r="D28" s="3"/>
      <c r="E28" s="3"/>
      <c r="F28" s="5">
        <f t="shared" ref="F28:G28" si="13">IF(C28/$C$55 = 0,"",C28/$C$55)</f>
        <v>0.1016949153</v>
      </c>
      <c r="G28" s="5" t="str">
        <f t="shared" si="13"/>
        <v/>
      </c>
      <c r="H28" s="3"/>
      <c r="I28" s="3"/>
      <c r="J28" s="3"/>
      <c r="K28" s="3"/>
      <c r="L28" s="3"/>
      <c r="M28" s="3"/>
      <c r="N28" s="3"/>
      <c r="O28" s="3"/>
      <c r="P28" s="3"/>
      <c r="Q28" s="3"/>
      <c r="R28" s="3"/>
      <c r="S28" s="3"/>
      <c r="T28" s="3"/>
      <c r="U28" s="3"/>
      <c r="V28" s="3"/>
      <c r="W28" s="3"/>
      <c r="X28" s="3"/>
      <c r="Y28" s="3"/>
      <c r="Z28" s="3"/>
    </row>
    <row r="29" ht="14.25" customHeight="1">
      <c r="A29" s="2" t="s">
        <v>3</v>
      </c>
      <c r="B29" s="2" t="s">
        <v>38</v>
      </c>
      <c r="D29" s="2">
        <v>90.0</v>
      </c>
      <c r="F29" s="1" t="str">
        <f t="shared" ref="F29:G29" si="14">IF(C29/$C$55 = 0,"",C29/$C$55)</f>
        <v/>
      </c>
      <c r="G29" s="1">
        <f t="shared" si="14"/>
        <v>0.1016949153</v>
      </c>
    </row>
    <row r="30" ht="14.25" hidden="1" customHeight="1">
      <c r="F30" s="1" t="str">
        <f t="shared" ref="F30:G30" si="15">IF(C30/$C$55 = 0,"",C30/$C$55)</f>
        <v/>
      </c>
      <c r="G30" s="1" t="str">
        <f t="shared" si="15"/>
        <v/>
      </c>
    </row>
    <row r="31" ht="13.5" hidden="1" customHeight="1">
      <c r="A31" s="3" t="s">
        <v>4</v>
      </c>
      <c r="B31" s="3"/>
      <c r="C31" s="3">
        <f>SUM(D32:D35)</f>
        <v>120</v>
      </c>
      <c r="D31" s="3"/>
      <c r="E31" s="3"/>
      <c r="F31" s="5">
        <f t="shared" ref="F31:G31" si="16">IF(C31/$C$55 = 0,"",C31/$C$55)</f>
        <v>0.1355932203</v>
      </c>
      <c r="G31" s="5" t="str">
        <f t="shared" si="16"/>
        <v/>
      </c>
      <c r="H31" s="3"/>
      <c r="I31" s="3"/>
      <c r="J31" s="3"/>
      <c r="K31" s="3"/>
      <c r="L31" s="3"/>
      <c r="M31" s="3"/>
      <c r="N31" s="3"/>
      <c r="O31" s="3"/>
      <c r="P31" s="3"/>
      <c r="Q31" s="3"/>
      <c r="R31" s="3"/>
      <c r="S31" s="3"/>
      <c r="T31" s="3"/>
      <c r="U31" s="3"/>
      <c r="V31" s="3"/>
      <c r="W31" s="3"/>
      <c r="X31" s="3"/>
      <c r="Y31" s="3"/>
      <c r="Z31" s="3"/>
    </row>
    <row r="32" ht="14.25" customHeight="1">
      <c r="A32" s="2" t="s">
        <v>4</v>
      </c>
      <c r="B32" s="2" t="s">
        <v>22</v>
      </c>
      <c r="D32" s="2">
        <v>30.0</v>
      </c>
      <c r="F32" s="1" t="str">
        <f t="shared" ref="F32:G32" si="17">IF(C32/$C$55 = 0,"",C32/$C$55)</f>
        <v/>
      </c>
      <c r="G32" s="1">
        <f t="shared" si="17"/>
        <v>0.03389830508</v>
      </c>
    </row>
    <row r="33" ht="14.25" customHeight="1">
      <c r="A33" s="2" t="s">
        <v>4</v>
      </c>
      <c r="B33" s="2" t="s">
        <v>23</v>
      </c>
      <c r="D33" s="2">
        <v>30.0</v>
      </c>
      <c r="F33" s="1" t="str">
        <f t="shared" ref="F33:G33" si="18">IF(C33/$C$55 = 0,"",C33/$C$55)</f>
        <v/>
      </c>
      <c r="G33" s="1">
        <f t="shared" si="18"/>
        <v>0.03389830508</v>
      </c>
    </row>
    <row r="34" ht="14.25" customHeight="1">
      <c r="A34" s="2" t="s">
        <v>4</v>
      </c>
      <c r="B34" s="2" t="s">
        <v>24</v>
      </c>
      <c r="D34" s="2">
        <v>30.0</v>
      </c>
      <c r="F34" s="1" t="str">
        <f t="shared" ref="F34:G34" si="19">IF(C34/$C$55 = 0,"",C34/$C$55)</f>
        <v/>
      </c>
      <c r="G34" s="1">
        <f t="shared" si="19"/>
        <v>0.03389830508</v>
      </c>
    </row>
    <row r="35" ht="14.25" customHeight="1">
      <c r="A35" s="2" t="s">
        <v>4</v>
      </c>
      <c r="B35" s="2" t="s">
        <v>25</v>
      </c>
      <c r="D35" s="2">
        <v>30.0</v>
      </c>
      <c r="F35" s="1" t="str">
        <f t="shared" ref="F35:G35" si="20">IF(C35/$C$55 = 0,"",C35/$C$55)</f>
        <v/>
      </c>
      <c r="G35" s="1">
        <f t="shared" si="20"/>
        <v>0.03389830508</v>
      </c>
    </row>
    <row r="36" ht="14.25" hidden="1" customHeight="1">
      <c r="F36" s="1"/>
      <c r="G36" s="1"/>
    </row>
    <row r="37" ht="14.25" hidden="1" customHeight="1">
      <c r="A37" s="3" t="s">
        <v>10</v>
      </c>
      <c r="B37" s="3"/>
      <c r="C37" s="3">
        <f>SUM(D38:D40)</f>
        <v>90</v>
      </c>
      <c r="D37" s="3"/>
      <c r="E37" s="3"/>
      <c r="F37" s="5">
        <f t="shared" ref="F37:G37" si="21">IF(C37/$C$55 = 0,"",C37/$C$55)</f>
        <v>0.1016949153</v>
      </c>
      <c r="G37" s="5" t="str">
        <f t="shared" si="21"/>
        <v/>
      </c>
      <c r="H37" s="3"/>
      <c r="I37" s="3"/>
      <c r="J37" s="3"/>
      <c r="K37" s="3"/>
      <c r="L37" s="3"/>
      <c r="M37" s="3"/>
      <c r="N37" s="3"/>
      <c r="O37" s="3"/>
      <c r="P37" s="3"/>
      <c r="Q37" s="3"/>
      <c r="R37" s="3"/>
      <c r="S37" s="3"/>
      <c r="T37" s="3"/>
      <c r="U37" s="3"/>
      <c r="V37" s="3"/>
      <c r="W37" s="3"/>
      <c r="X37" s="3"/>
      <c r="Y37" s="3"/>
      <c r="Z37" s="3"/>
    </row>
    <row r="38" ht="14.25" customHeight="1">
      <c r="A38" s="2" t="s">
        <v>10</v>
      </c>
      <c r="B38" s="2" t="s">
        <v>26</v>
      </c>
      <c r="D38" s="2">
        <v>30.0</v>
      </c>
      <c r="F38" s="1" t="str">
        <f t="shared" ref="F38:G38" si="22">IF(C38/$C$55 = 0,"",C38/$C$55)</f>
        <v/>
      </c>
      <c r="G38" s="1">
        <f t="shared" si="22"/>
        <v>0.03389830508</v>
      </c>
    </row>
    <row r="39" ht="14.25" customHeight="1">
      <c r="A39" s="2" t="s">
        <v>10</v>
      </c>
      <c r="B39" s="2" t="s">
        <v>27</v>
      </c>
      <c r="D39" s="2">
        <v>30.0</v>
      </c>
      <c r="F39" s="1" t="str">
        <f t="shared" ref="F39:G39" si="23">IF(C39/$C$55 = 0,"",C39/$C$55)</f>
        <v/>
      </c>
      <c r="G39" s="1">
        <f t="shared" si="23"/>
        <v>0.03389830508</v>
      </c>
    </row>
    <row r="40" ht="14.25" customHeight="1">
      <c r="A40" s="2" t="s">
        <v>10</v>
      </c>
      <c r="B40" s="2" t="s">
        <v>28</v>
      </c>
      <c r="D40" s="2">
        <v>30.0</v>
      </c>
      <c r="F40" s="1" t="str">
        <f t="shared" ref="F40:G40" si="24">IF(C40/$C$55 = 0,"",C40/$C$55)</f>
        <v/>
      </c>
      <c r="G40" s="1">
        <f t="shared" si="24"/>
        <v>0.03389830508</v>
      </c>
    </row>
    <row r="41" ht="14.25" hidden="1" customHeight="1">
      <c r="F41" s="1"/>
      <c r="G41" s="1"/>
    </row>
    <row r="42" ht="14.25" hidden="1" customHeight="1">
      <c r="A42" s="3" t="s">
        <v>11</v>
      </c>
      <c r="B42" s="3"/>
      <c r="C42" s="3">
        <f>SUM(D43:D46)</f>
        <v>180</v>
      </c>
      <c r="D42" s="3"/>
      <c r="E42" s="3"/>
      <c r="F42" s="5">
        <f t="shared" ref="F42:G42" si="25">IF(C42/$C$55 = 0,"",C42/$C$55)</f>
        <v>0.2033898305</v>
      </c>
      <c r="G42" s="5" t="str">
        <f t="shared" si="25"/>
        <v/>
      </c>
      <c r="H42" s="3"/>
      <c r="I42" s="3"/>
      <c r="J42" s="3"/>
      <c r="K42" s="3"/>
      <c r="L42" s="3"/>
      <c r="M42" s="3"/>
      <c r="N42" s="3"/>
      <c r="O42" s="3"/>
      <c r="P42" s="3"/>
      <c r="Q42" s="3"/>
      <c r="R42" s="3"/>
      <c r="S42" s="3"/>
      <c r="T42" s="3"/>
      <c r="U42" s="3"/>
      <c r="V42" s="3"/>
      <c r="W42" s="3"/>
      <c r="X42" s="3"/>
      <c r="Y42" s="3"/>
      <c r="Z42" s="3"/>
    </row>
    <row r="43" ht="14.25" customHeight="1">
      <c r="A43" s="2" t="s">
        <v>11</v>
      </c>
      <c r="B43" s="2" t="s">
        <v>29</v>
      </c>
      <c r="D43" s="2">
        <v>60.0</v>
      </c>
      <c r="F43" s="1" t="str">
        <f t="shared" ref="F43:G43" si="26">IF(C43/$C$55 = 0,"",C43/$C$55)</f>
        <v/>
      </c>
      <c r="G43" s="1">
        <f t="shared" si="26"/>
        <v>0.06779661017</v>
      </c>
    </row>
    <row r="44" ht="14.25" customHeight="1">
      <c r="A44" s="2" t="s">
        <v>11</v>
      </c>
      <c r="B44" s="2" t="s">
        <v>30</v>
      </c>
      <c r="D44" s="2">
        <v>30.0</v>
      </c>
      <c r="F44" s="1" t="str">
        <f t="shared" ref="F44:G44" si="27">IF(C44/$C$55 = 0,"",C44/$C$55)</f>
        <v/>
      </c>
      <c r="G44" s="1">
        <f t="shared" si="27"/>
        <v>0.03389830508</v>
      </c>
    </row>
    <row r="45" ht="14.25" customHeight="1">
      <c r="A45" s="2" t="s">
        <v>11</v>
      </c>
      <c r="B45" s="2" t="s">
        <v>31</v>
      </c>
      <c r="D45" s="2">
        <v>30.0</v>
      </c>
      <c r="F45" s="1" t="str">
        <f t="shared" ref="F45:G45" si="28">IF(C45/$C$55 = 0,"",C45/$C$55)</f>
        <v/>
      </c>
      <c r="G45" s="1">
        <f t="shared" si="28"/>
        <v>0.03389830508</v>
      </c>
    </row>
    <row r="46" ht="14.25" customHeight="1">
      <c r="A46" s="2" t="s">
        <v>11</v>
      </c>
      <c r="B46" s="2" t="s">
        <v>32</v>
      </c>
      <c r="D46" s="2">
        <v>60.0</v>
      </c>
      <c r="F46" s="1" t="str">
        <f t="shared" ref="F46:G46" si="29">IF(C46/$C$55 = 0,"",C46/$C$55)</f>
        <v/>
      </c>
      <c r="G46" s="1">
        <f t="shared" si="29"/>
        <v>0.06779661017</v>
      </c>
    </row>
    <row r="47" ht="14.25" hidden="1" customHeight="1">
      <c r="F47" s="1" t="str">
        <f t="shared" ref="F47:G47" si="30">IF(C47/$C$55 = 0,"",C47/$C$55)</f>
        <v/>
      </c>
      <c r="G47" s="1" t="str">
        <f t="shared" si="30"/>
        <v/>
      </c>
    </row>
    <row r="48" ht="14.25" hidden="1" customHeight="1">
      <c r="A48" s="3" t="s">
        <v>2</v>
      </c>
      <c r="B48" s="3"/>
      <c r="C48" s="3">
        <f>SUM(D49:D52)</f>
        <v>75</v>
      </c>
      <c r="D48" s="3"/>
      <c r="E48" s="3"/>
      <c r="F48" s="5">
        <f t="shared" ref="F48:G48" si="31">IF(C48/$C$55 = 0,"",C48/$C$55)</f>
        <v>0.08474576271</v>
      </c>
      <c r="G48" s="5" t="str">
        <f t="shared" si="31"/>
        <v/>
      </c>
      <c r="H48" s="3"/>
      <c r="I48" s="3"/>
      <c r="J48" s="3"/>
      <c r="K48" s="3"/>
      <c r="L48" s="3"/>
      <c r="M48" s="3"/>
      <c r="N48" s="3"/>
      <c r="O48" s="3"/>
      <c r="P48" s="3"/>
      <c r="Q48" s="3"/>
      <c r="R48" s="3"/>
      <c r="S48" s="3"/>
      <c r="T48" s="3"/>
      <c r="U48" s="3"/>
      <c r="V48" s="3"/>
      <c r="W48" s="3"/>
      <c r="X48" s="3"/>
      <c r="Y48" s="3"/>
      <c r="Z48" s="3"/>
    </row>
    <row r="49" ht="14.25" customHeight="1">
      <c r="A49" s="2" t="s">
        <v>2</v>
      </c>
      <c r="B49" s="2" t="s">
        <v>33</v>
      </c>
      <c r="D49" s="2">
        <v>15.0</v>
      </c>
      <c r="F49" s="1" t="str">
        <f t="shared" ref="F49:G49" si="32">IF(C49/$C$55 = 0,"",C49/$C$55)</f>
        <v/>
      </c>
      <c r="G49" s="1">
        <f t="shared" si="32"/>
        <v>0.01694915254</v>
      </c>
    </row>
    <row r="50" ht="14.25" customHeight="1">
      <c r="A50" s="2" t="s">
        <v>2</v>
      </c>
      <c r="B50" s="2" t="s">
        <v>34</v>
      </c>
      <c r="D50" s="2">
        <v>0.0</v>
      </c>
      <c r="F50" s="1" t="str">
        <f t="shared" ref="F50:G50" si="33">IF(C50/$C$55 = 0,"",C50/$C$55)</f>
        <v/>
      </c>
      <c r="G50" s="1" t="str">
        <f t="shared" si="33"/>
        <v/>
      </c>
    </row>
    <row r="51" ht="14.25" customHeight="1">
      <c r="A51" s="2" t="s">
        <v>2</v>
      </c>
      <c r="B51" s="2" t="s">
        <v>4</v>
      </c>
      <c r="D51" s="2">
        <v>30.0</v>
      </c>
      <c r="F51" s="1" t="str">
        <f t="shared" ref="F51:G51" si="34">IF(C51/$C$55 = 0,"",C51/$C$55)</f>
        <v/>
      </c>
      <c r="G51" s="1">
        <f t="shared" si="34"/>
        <v>0.03389830508</v>
      </c>
    </row>
    <row r="52" ht="14.25" customHeight="1">
      <c r="A52" s="2" t="s">
        <v>2</v>
      </c>
      <c r="B52" s="2" t="s">
        <v>35</v>
      </c>
      <c r="D52" s="2">
        <v>30.0</v>
      </c>
      <c r="F52" s="1" t="str">
        <f t="shared" ref="F52:G52" si="35">IF(C52/$C$55 = 0,"",C52/$C$55)</f>
        <v/>
      </c>
      <c r="G52" s="1">
        <f t="shared" si="35"/>
        <v>0.03389830508</v>
      </c>
    </row>
    <row r="53" ht="14.25" customHeight="1">
      <c r="F53" s="1"/>
      <c r="G53" s="1"/>
    </row>
    <row r="54" ht="14.25" customHeight="1">
      <c r="F54" s="1"/>
      <c r="G54" s="1"/>
    </row>
    <row r="55" ht="14.25" customHeight="1">
      <c r="C55" s="2">
        <f>SUM(C17:C51)</f>
        <v>885</v>
      </c>
      <c r="F55" s="1">
        <f t="shared" ref="F55:G55" si="36">SUM(F17:F54)</f>
        <v>1</v>
      </c>
      <c r="G55" s="1">
        <f t="shared" si="36"/>
        <v>1</v>
      </c>
    </row>
    <row r="56" ht="14.25" customHeight="1">
      <c r="C56" s="2">
        <f>C55/60</f>
        <v>14.75</v>
      </c>
      <c r="F56" s="1"/>
    </row>
    <row r="57" ht="14.25" customHeight="1">
      <c r="B57" s="6" t="s">
        <v>39</v>
      </c>
      <c r="C57" s="2">
        <f>C56+8</f>
        <v>22.75</v>
      </c>
      <c r="F57" s="1"/>
    </row>
    <row r="58" ht="14.25" customHeight="1">
      <c r="F58" s="1"/>
    </row>
    <row r="59" ht="14.25" customHeight="1">
      <c r="F59" s="1"/>
    </row>
    <row r="60" ht="14.25" customHeight="1">
      <c r="F60" s="1"/>
    </row>
    <row r="61" ht="14.25" customHeight="1">
      <c r="F61" s="1"/>
    </row>
    <row r="62" ht="14.25" customHeight="1">
      <c r="F62" s="1"/>
    </row>
    <row r="63" ht="14.25" customHeight="1">
      <c r="F63" s="1"/>
    </row>
    <row r="64" ht="14.25" customHeight="1">
      <c r="F64" s="1"/>
    </row>
    <row r="65" ht="14.25" customHeight="1">
      <c r="F65" s="1"/>
    </row>
    <row r="66" ht="14.25" customHeight="1">
      <c r="F66" s="1"/>
    </row>
    <row r="67" ht="14.25" customHeight="1">
      <c r="F67" s="1"/>
    </row>
    <row r="68" ht="14.25" customHeight="1">
      <c r="F68" s="1"/>
    </row>
    <row r="69" ht="14.25" customHeight="1">
      <c r="F69" s="1"/>
    </row>
    <row r="70" ht="14.25" customHeight="1">
      <c r="F70" s="1"/>
    </row>
    <row r="71" ht="14.25" customHeight="1">
      <c r="F71" s="1"/>
    </row>
    <row r="72" ht="14.25" customHeight="1">
      <c r="F72" s="1"/>
    </row>
    <row r="73" ht="14.25" customHeight="1">
      <c r="F73" s="1"/>
    </row>
    <row r="74" ht="14.25" customHeight="1">
      <c r="F74" s="1"/>
    </row>
    <row r="75" ht="14.25" customHeight="1">
      <c r="F75" s="1"/>
    </row>
    <row r="76" ht="14.25" customHeight="1">
      <c r="F76" s="1"/>
    </row>
    <row r="77" ht="14.25" customHeight="1">
      <c r="F77" s="1"/>
    </row>
    <row r="78" ht="14.25" customHeight="1">
      <c r="F78" s="1"/>
    </row>
    <row r="79" ht="14.25" customHeight="1">
      <c r="F79" s="1"/>
    </row>
    <row r="80" ht="14.25" customHeight="1">
      <c r="F80" s="1"/>
    </row>
    <row r="81" ht="14.25" customHeight="1">
      <c r="F81" s="1"/>
    </row>
    <row r="82" ht="14.25" customHeight="1">
      <c r="F82" s="1"/>
    </row>
    <row r="83" ht="14.25" customHeight="1">
      <c r="F83" s="1"/>
    </row>
    <row r="84" ht="14.25" customHeight="1">
      <c r="F84" s="1"/>
    </row>
    <row r="85" ht="14.25" customHeight="1">
      <c r="F85" s="1"/>
    </row>
    <row r="86" ht="14.25" customHeight="1">
      <c r="F86" s="1"/>
    </row>
    <row r="87" ht="14.25" customHeight="1">
      <c r="F87" s="1"/>
    </row>
    <row r="88" ht="14.25" customHeight="1">
      <c r="F88" s="1"/>
    </row>
    <row r="89" ht="14.25" customHeight="1">
      <c r="F89" s="1"/>
    </row>
    <row r="90" ht="14.25" customHeight="1">
      <c r="F90" s="1"/>
    </row>
    <row r="91" ht="14.25" customHeight="1">
      <c r="F91" s="1"/>
    </row>
    <row r="92" ht="14.25" customHeight="1">
      <c r="F92" s="1"/>
    </row>
    <row r="93" ht="14.25" customHeight="1">
      <c r="F93" s="1"/>
    </row>
    <row r="94" ht="14.25" customHeight="1">
      <c r="F94" s="1"/>
    </row>
    <row r="95" ht="14.25" customHeight="1">
      <c r="F95" s="1"/>
    </row>
    <row r="96" ht="14.25" customHeight="1">
      <c r="F96" s="1"/>
    </row>
    <row r="97" ht="14.25" customHeight="1">
      <c r="F97" s="1"/>
    </row>
    <row r="98" ht="14.25" customHeight="1">
      <c r="F98" s="1"/>
    </row>
    <row r="99" ht="14.25" customHeight="1">
      <c r="F99" s="1"/>
    </row>
    <row r="100" ht="14.25" customHeight="1">
      <c r="F100" s="1"/>
    </row>
    <row r="101" ht="14.25" customHeight="1">
      <c r="F101" s="1"/>
    </row>
    <row r="102" ht="14.25" customHeight="1">
      <c r="F102" s="1"/>
    </row>
    <row r="103" ht="14.25" customHeight="1">
      <c r="F103" s="1"/>
    </row>
    <row r="104" ht="14.25" customHeight="1">
      <c r="F104" s="1"/>
    </row>
    <row r="105" ht="14.25" customHeight="1">
      <c r="F105" s="1"/>
    </row>
    <row r="106" ht="14.25" customHeight="1">
      <c r="F106" s="1"/>
    </row>
    <row r="107" ht="14.25" customHeight="1">
      <c r="F107" s="1"/>
    </row>
    <row r="108" ht="14.25" customHeight="1">
      <c r="F108" s="1"/>
    </row>
    <row r="109" ht="14.25" customHeight="1">
      <c r="F109" s="1"/>
    </row>
    <row r="110" ht="14.25" customHeight="1">
      <c r="F110" s="1"/>
    </row>
    <row r="111" ht="14.25" customHeight="1">
      <c r="F111" s="1"/>
    </row>
    <row r="112" ht="14.25" customHeight="1">
      <c r="F112" s="1"/>
    </row>
    <row r="113" ht="14.25" customHeight="1">
      <c r="F113" s="1"/>
    </row>
    <row r="114" ht="14.25" customHeight="1">
      <c r="F114" s="1"/>
    </row>
    <row r="115" ht="14.25" customHeight="1">
      <c r="F115" s="1"/>
    </row>
    <row r="116" ht="14.25" customHeight="1">
      <c r="F116" s="1"/>
    </row>
    <row r="117" ht="14.25" customHeight="1">
      <c r="F117" s="1"/>
    </row>
    <row r="118" ht="14.25" customHeight="1">
      <c r="F118" s="1"/>
    </row>
    <row r="119" ht="14.25" customHeight="1">
      <c r="F119" s="1"/>
    </row>
    <row r="120" ht="14.25" customHeight="1">
      <c r="F120" s="1"/>
    </row>
    <row r="121" ht="14.25" customHeight="1">
      <c r="F121" s="1"/>
    </row>
    <row r="122" ht="14.25" customHeight="1">
      <c r="F122" s="1"/>
    </row>
    <row r="123" ht="14.25" customHeight="1">
      <c r="F123" s="1"/>
    </row>
    <row r="124" ht="14.25" customHeight="1">
      <c r="F124" s="1"/>
    </row>
    <row r="125" ht="14.25" customHeight="1">
      <c r="F125" s="1"/>
    </row>
    <row r="126" ht="14.25" customHeight="1">
      <c r="F126" s="1"/>
    </row>
    <row r="127" ht="14.25" customHeight="1">
      <c r="F127" s="1"/>
    </row>
    <row r="128" ht="14.25" customHeight="1">
      <c r="F128" s="1"/>
    </row>
    <row r="129" ht="14.25" customHeight="1">
      <c r="F129" s="1"/>
    </row>
    <row r="130" ht="14.25" customHeight="1">
      <c r="F130" s="1"/>
    </row>
    <row r="131" ht="14.25" customHeight="1">
      <c r="F131" s="1"/>
    </row>
    <row r="132" ht="14.25" customHeight="1">
      <c r="F132" s="1"/>
    </row>
    <row r="133" ht="14.25" customHeight="1">
      <c r="F133" s="1"/>
    </row>
    <row r="134" ht="14.25" customHeight="1">
      <c r="F134" s="1"/>
    </row>
    <row r="135" ht="14.25" customHeight="1">
      <c r="F135" s="1"/>
    </row>
    <row r="136" ht="14.25" customHeight="1">
      <c r="F136" s="1"/>
    </row>
    <row r="137" ht="14.25" customHeight="1">
      <c r="F137" s="1"/>
    </row>
    <row r="138" ht="14.25" customHeight="1">
      <c r="F138" s="1"/>
    </row>
    <row r="139" ht="14.25" customHeight="1">
      <c r="F139" s="1"/>
    </row>
    <row r="140" ht="14.25" customHeight="1">
      <c r="F140" s="1"/>
    </row>
    <row r="141" ht="14.25" customHeight="1">
      <c r="F141" s="1"/>
    </row>
    <row r="142" ht="14.25" customHeight="1">
      <c r="F142" s="1"/>
    </row>
    <row r="143" ht="14.25" customHeight="1">
      <c r="F143" s="1"/>
    </row>
    <row r="144" ht="14.25" customHeight="1">
      <c r="F144" s="1"/>
    </row>
    <row r="145" ht="14.25" customHeight="1">
      <c r="F145" s="1"/>
    </row>
    <row r="146" ht="14.25" customHeight="1">
      <c r="F146" s="1"/>
    </row>
    <row r="147" ht="14.25" customHeight="1">
      <c r="F147" s="1"/>
    </row>
    <row r="148" ht="14.25" customHeight="1">
      <c r="F148" s="1"/>
    </row>
    <row r="149" ht="14.25" customHeight="1">
      <c r="F149" s="1"/>
    </row>
    <row r="150" ht="14.25" customHeight="1">
      <c r="F150" s="1"/>
    </row>
    <row r="151" ht="14.25" customHeight="1">
      <c r="F151" s="1"/>
    </row>
    <row r="152" ht="14.25" customHeight="1">
      <c r="F152" s="1"/>
    </row>
    <row r="153" ht="14.25" customHeight="1">
      <c r="F153" s="1"/>
    </row>
    <row r="154" ht="14.25" customHeight="1">
      <c r="F154" s="1"/>
    </row>
    <row r="155" ht="14.25" customHeight="1">
      <c r="F155" s="1"/>
    </row>
    <row r="156" ht="14.25" customHeight="1">
      <c r="F156" s="1"/>
    </row>
    <row r="157" ht="14.25" customHeight="1">
      <c r="F157" s="1"/>
    </row>
    <row r="158" ht="14.25" customHeight="1">
      <c r="F158" s="1"/>
    </row>
    <row r="159" ht="14.25" customHeight="1">
      <c r="F159" s="1"/>
    </row>
    <row r="160" ht="14.25" customHeight="1">
      <c r="F160" s="1"/>
    </row>
    <row r="161" ht="14.25" customHeight="1">
      <c r="F161" s="1"/>
    </row>
    <row r="162" ht="14.25" customHeight="1">
      <c r="F162" s="1"/>
    </row>
    <row r="163" ht="14.25" customHeight="1">
      <c r="F163" s="1"/>
    </row>
    <row r="164" ht="14.25" customHeight="1">
      <c r="F164" s="1"/>
    </row>
    <row r="165" ht="14.25" customHeight="1">
      <c r="F165" s="1"/>
    </row>
    <row r="166" ht="14.25" customHeight="1">
      <c r="F166" s="1"/>
    </row>
    <row r="167" ht="14.25" customHeight="1">
      <c r="F167" s="1"/>
    </row>
    <row r="168" ht="14.25" customHeight="1">
      <c r="F168" s="1"/>
    </row>
    <row r="169" ht="14.25" customHeight="1">
      <c r="F169" s="1"/>
    </row>
    <row r="170" ht="14.25" customHeight="1">
      <c r="F170" s="1"/>
    </row>
    <row r="171" ht="14.25" customHeight="1">
      <c r="F171" s="1"/>
    </row>
    <row r="172" ht="14.25" customHeight="1">
      <c r="F172" s="1"/>
    </row>
    <row r="173" ht="14.25" customHeight="1">
      <c r="F173" s="1"/>
    </row>
    <row r="174" ht="14.25" customHeight="1">
      <c r="F174" s="1"/>
    </row>
    <row r="175" ht="14.25" customHeight="1">
      <c r="F175" s="1"/>
    </row>
    <row r="176" ht="14.25" customHeight="1">
      <c r="F176" s="1"/>
    </row>
    <row r="177" ht="14.25" customHeight="1">
      <c r="F177" s="1"/>
    </row>
    <row r="178" ht="14.25" customHeight="1">
      <c r="F178" s="1"/>
    </row>
    <row r="179" ht="14.25" customHeight="1">
      <c r="F179" s="1"/>
    </row>
    <row r="180" ht="14.25" customHeight="1">
      <c r="F180" s="1"/>
    </row>
    <row r="181" ht="14.25" customHeight="1">
      <c r="F181" s="1"/>
    </row>
    <row r="182" ht="14.25" customHeight="1">
      <c r="F182" s="1"/>
    </row>
    <row r="183" ht="14.25" customHeight="1">
      <c r="F183" s="1"/>
    </row>
    <row r="184" ht="14.25" customHeight="1">
      <c r="F184" s="1"/>
    </row>
    <row r="185" ht="14.25" customHeight="1">
      <c r="F185" s="1"/>
    </row>
    <row r="186" ht="14.25" customHeight="1">
      <c r="F186" s="1"/>
    </row>
    <row r="187" ht="14.25" customHeight="1">
      <c r="F187" s="1"/>
    </row>
    <row r="188" ht="14.25" customHeight="1">
      <c r="F188" s="1"/>
    </row>
    <row r="189" ht="14.25" customHeight="1">
      <c r="F189" s="1"/>
    </row>
    <row r="190" ht="14.25" customHeight="1">
      <c r="F190" s="1"/>
    </row>
    <row r="191" ht="14.25" customHeight="1">
      <c r="F191" s="1"/>
    </row>
    <row r="192" ht="14.25" customHeight="1">
      <c r="F192" s="1"/>
    </row>
    <row r="193" ht="14.25" customHeight="1">
      <c r="F193" s="1"/>
    </row>
    <row r="194" ht="14.25" customHeight="1">
      <c r="F194" s="1"/>
    </row>
    <row r="195" ht="14.25" customHeight="1">
      <c r="F195" s="1"/>
    </row>
    <row r="196" ht="14.25" customHeight="1">
      <c r="F196" s="1"/>
    </row>
    <row r="197" ht="14.25" customHeight="1">
      <c r="F197" s="1"/>
    </row>
    <row r="198" ht="14.25" customHeight="1">
      <c r="F198" s="1"/>
    </row>
    <row r="199" ht="14.25" customHeight="1">
      <c r="F199" s="1"/>
    </row>
    <row r="200" ht="14.25" customHeight="1">
      <c r="F200" s="1"/>
    </row>
    <row r="201" ht="14.25" customHeight="1">
      <c r="F201" s="1"/>
    </row>
    <row r="202" ht="14.25" customHeight="1">
      <c r="F202" s="1"/>
    </row>
    <row r="203" ht="14.25" customHeight="1">
      <c r="F203" s="1"/>
    </row>
    <row r="204" ht="14.25" customHeight="1">
      <c r="F204" s="1"/>
    </row>
    <row r="205" ht="14.25" customHeight="1">
      <c r="F205" s="1"/>
    </row>
    <row r="206" ht="14.25" customHeight="1">
      <c r="F206" s="1"/>
    </row>
    <row r="207" ht="14.25" customHeight="1">
      <c r="F207" s="1"/>
    </row>
    <row r="208" ht="14.25" customHeight="1">
      <c r="F208" s="1"/>
    </row>
    <row r="209" ht="14.25" customHeight="1">
      <c r="F209" s="1"/>
    </row>
    <row r="210" ht="14.25" customHeight="1">
      <c r="F210" s="1"/>
    </row>
    <row r="211" ht="14.25" customHeight="1">
      <c r="F211" s="1"/>
    </row>
    <row r="212" ht="14.25" customHeight="1">
      <c r="F212" s="1"/>
    </row>
    <row r="213" ht="14.25" customHeight="1">
      <c r="F213" s="1"/>
    </row>
    <row r="214" ht="14.25" customHeight="1">
      <c r="F214" s="1"/>
    </row>
    <row r="215" ht="14.25" customHeight="1">
      <c r="F215" s="1"/>
    </row>
    <row r="216" ht="14.25" customHeight="1">
      <c r="F216" s="1"/>
    </row>
    <row r="217" ht="14.25" customHeight="1">
      <c r="F217" s="1"/>
    </row>
    <row r="218" ht="14.25" customHeight="1">
      <c r="F218" s="1"/>
    </row>
    <row r="219" ht="14.25" customHeight="1">
      <c r="F219" s="1"/>
    </row>
    <row r="220" ht="14.25" customHeight="1">
      <c r="F220" s="1"/>
    </row>
    <row r="221" ht="14.25" customHeight="1">
      <c r="F221" s="1"/>
    </row>
    <row r="222" ht="14.25" customHeight="1">
      <c r="F222" s="1"/>
    </row>
    <row r="223" ht="14.25" customHeight="1">
      <c r="F223" s="1"/>
    </row>
    <row r="224" ht="14.25" customHeight="1">
      <c r="F224" s="1"/>
    </row>
    <row r="225" ht="14.25" customHeight="1">
      <c r="F225" s="1"/>
    </row>
    <row r="226" ht="14.25" customHeight="1">
      <c r="F226" s="1"/>
    </row>
    <row r="227" ht="14.25" customHeight="1">
      <c r="F227" s="1"/>
    </row>
    <row r="228" ht="14.25" customHeight="1">
      <c r="F228" s="1"/>
    </row>
    <row r="229" ht="14.25" customHeight="1">
      <c r="F229" s="1"/>
    </row>
    <row r="230" ht="14.25" customHeight="1">
      <c r="F230" s="1"/>
    </row>
    <row r="231" ht="14.25" customHeight="1">
      <c r="F231" s="1"/>
    </row>
    <row r="232" ht="14.25" customHeight="1">
      <c r="F232" s="1"/>
    </row>
    <row r="233" ht="14.25" customHeight="1">
      <c r="F233" s="1"/>
    </row>
    <row r="234" ht="14.25" customHeight="1">
      <c r="F234" s="1"/>
    </row>
    <row r="235" ht="14.25" customHeight="1">
      <c r="F235" s="1"/>
    </row>
    <row r="236" ht="14.25" customHeight="1">
      <c r="F236" s="1"/>
    </row>
    <row r="237" ht="14.25" customHeight="1">
      <c r="F237" s="1"/>
    </row>
    <row r="238" ht="14.25" customHeight="1">
      <c r="F238" s="1"/>
    </row>
    <row r="239" ht="14.25" customHeight="1">
      <c r="F239" s="1"/>
    </row>
    <row r="240" ht="14.25" customHeight="1">
      <c r="F240" s="1"/>
    </row>
    <row r="241" ht="14.25" customHeight="1">
      <c r="F241" s="1"/>
    </row>
    <row r="242" ht="14.25" customHeight="1">
      <c r="F242" s="1"/>
    </row>
    <row r="243" ht="14.25" customHeight="1">
      <c r="F243" s="1"/>
    </row>
    <row r="244" ht="14.25" customHeight="1">
      <c r="F244" s="1"/>
    </row>
    <row r="245" ht="14.25" customHeight="1">
      <c r="F245" s="1"/>
    </row>
    <row r="246" ht="14.25" customHeight="1">
      <c r="F246" s="1"/>
    </row>
    <row r="247" ht="14.25" customHeight="1">
      <c r="F247" s="1"/>
    </row>
    <row r="248" ht="14.25" customHeight="1">
      <c r="F248" s="1"/>
    </row>
    <row r="249" ht="14.25" customHeight="1">
      <c r="F249" s="1"/>
    </row>
    <row r="250" ht="14.25" customHeight="1">
      <c r="F250" s="1"/>
    </row>
    <row r="251" ht="14.25" customHeight="1">
      <c r="F251" s="1"/>
    </row>
    <row r="252" ht="14.25" customHeight="1">
      <c r="F252" s="1"/>
    </row>
    <row r="253" ht="14.25" customHeight="1">
      <c r="F253" s="1"/>
    </row>
    <row r="254" ht="14.25" customHeight="1">
      <c r="F254" s="1"/>
    </row>
    <row r="255" ht="14.25" customHeight="1">
      <c r="F255" s="1"/>
    </row>
    <row r="256" ht="14.25" customHeight="1">
      <c r="F256" s="1"/>
    </row>
    <row r="257" ht="14.25" customHeight="1">
      <c r="F257" s="1"/>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C$4:$D$10">
    <sortState ref="C4:D10">
      <sortCondition descending="1" ref="D4:D10"/>
    </sortState>
  </autoFilter>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44.29"/>
    <col customWidth="1" min="3" max="3" width="9.86"/>
    <col customWidth="1" min="4" max="5" width="16.0"/>
    <col customWidth="1" min="6" max="6" width="8.43"/>
    <col customWidth="1" min="7" max="9" width="18.57"/>
    <col customWidth="1" min="10" max="10" width="20.14"/>
    <col customWidth="1" min="11" max="13" width="18.57"/>
    <col customWidth="1" min="14" max="14" width="8.71"/>
    <col customWidth="1" min="15" max="16" width="24.14"/>
    <col customWidth="1" min="17" max="17" width="13.14"/>
    <col customWidth="1" min="21" max="21" width="57.43"/>
  </cols>
  <sheetData>
    <row r="1" ht="14.25" customHeight="1">
      <c r="A1" s="111" t="s">
        <v>130</v>
      </c>
    </row>
    <row r="2" ht="14.25" customHeight="1">
      <c r="X2" s="84" t="s">
        <v>137</v>
      </c>
    </row>
    <row r="3" ht="14.25" customHeight="1">
      <c r="X3" s="84" t="s">
        <v>151</v>
      </c>
    </row>
    <row r="4" ht="36.75" customHeight="1">
      <c r="B4" s="112" t="s">
        <v>131</v>
      </c>
    </row>
    <row r="5" ht="76.5" customHeight="1">
      <c r="B5" s="113" t="s">
        <v>132</v>
      </c>
      <c r="X5" s="84" t="s">
        <v>158</v>
      </c>
    </row>
    <row r="6" ht="14.25" customHeight="1">
      <c r="D6" s="114"/>
      <c r="E6" s="114"/>
      <c r="O6" s="114"/>
    </row>
    <row r="7" ht="14.25" hidden="1" customHeight="1">
      <c r="B7" s="115" t="s">
        <v>133</v>
      </c>
      <c r="C7" s="116"/>
      <c r="D7" s="11"/>
      <c r="E7" s="114"/>
      <c r="O7" s="114"/>
    </row>
    <row r="8" ht="14.25" hidden="1" customHeight="1">
      <c r="B8" s="117"/>
      <c r="C8" s="117"/>
      <c r="D8" s="117"/>
      <c r="E8" s="114"/>
      <c r="O8" s="114"/>
    </row>
    <row r="9" ht="48.75" customHeight="1">
      <c r="D9" s="114"/>
      <c r="E9" s="114"/>
      <c r="O9" s="114"/>
    </row>
    <row r="10" ht="34.5" customHeight="1">
      <c r="D10" s="118" t="s">
        <v>134</v>
      </c>
      <c r="E10" s="114"/>
      <c r="G10" s="84" t="s">
        <v>135</v>
      </c>
      <c r="O10" s="119" t="s">
        <v>136</v>
      </c>
      <c r="P10" s="120"/>
    </row>
    <row r="11" ht="42.0" customHeight="1">
      <c r="A11" s="121" t="s">
        <v>138</v>
      </c>
      <c r="B11" s="122" t="s">
        <v>94</v>
      </c>
      <c r="C11" s="123"/>
      <c r="D11" s="121" t="s">
        <v>139</v>
      </c>
      <c r="E11" s="124" t="s">
        <v>140</v>
      </c>
      <c r="G11" s="125" t="s">
        <v>141</v>
      </c>
      <c r="H11" s="126" t="s">
        <v>142</v>
      </c>
      <c r="I11" s="126" t="s">
        <v>143</v>
      </c>
      <c r="J11" s="126" t="s">
        <v>144</v>
      </c>
      <c r="K11" s="126" t="s">
        <v>145</v>
      </c>
      <c r="L11" s="126" t="s">
        <v>146</v>
      </c>
      <c r="M11" s="127" t="s">
        <v>132</v>
      </c>
      <c r="N11" s="84" t="s">
        <v>147</v>
      </c>
      <c r="O11" s="119" t="s">
        <v>148</v>
      </c>
      <c r="P11" s="128" t="s">
        <v>149</v>
      </c>
      <c r="Q11" s="84" t="s">
        <v>150</v>
      </c>
      <c r="AA11" s="7"/>
      <c r="AB11" s="7"/>
      <c r="AD11" s="7"/>
      <c r="AE11" s="7"/>
      <c r="AH11" s="7"/>
    </row>
    <row r="12" ht="14.25" customHeight="1">
      <c r="B12" s="129"/>
      <c r="C12" s="4"/>
      <c r="D12" s="130"/>
      <c r="E12" s="131"/>
      <c r="O12" s="130"/>
      <c r="P12" s="132"/>
    </row>
    <row r="13" ht="30.75" customHeight="1">
      <c r="A13" s="33">
        <v>1.0</v>
      </c>
      <c r="B13" s="133" t="str">
        <f>'Time Awareness'!B12</f>
        <v>Teaching</v>
      </c>
      <c r="C13" s="4"/>
      <c r="D13" s="134">
        <f>SUMIFS('Time Awareness'!$C$12:$C$28,'Time Awareness'!$B$12:$B$28,'Mar 22nd'!B13)</f>
        <v>0</v>
      </c>
      <c r="E13" s="135">
        <f>SUMIFS('Time Awareness'!$D$12:$D$28,'Time Awareness'!$B$12:$B$28,'Mar 22nd'!B13)</f>
        <v>5</v>
      </c>
      <c r="F13" s="4"/>
      <c r="G13" s="136"/>
      <c r="H13" s="137">
        <v>2.0</v>
      </c>
      <c r="I13" s="137">
        <v>2.0</v>
      </c>
      <c r="J13" s="137">
        <v>2.0</v>
      </c>
      <c r="K13" s="137">
        <v>1.0</v>
      </c>
      <c r="L13" s="137">
        <v>2.0</v>
      </c>
      <c r="M13" s="136"/>
      <c r="O13" s="138">
        <f t="shared" ref="O13:O40" si="1">SUM(G13:M13)</f>
        <v>9</v>
      </c>
      <c r="P13" s="135">
        <f t="shared" ref="P13:P39" si="2">(E13+(D13*5))-SUM(G13:M13)</f>
        <v>-4</v>
      </c>
      <c r="Q13" s="139">
        <f t="shared" ref="Q13:Q39" si="3">O13/(P13+O13)</f>
        <v>1.8</v>
      </c>
    </row>
    <row r="14" ht="30.75" customHeight="1">
      <c r="A14" s="33">
        <v>2.0</v>
      </c>
      <c r="B14" s="133" t="str">
        <f>'Time Awareness'!B13</f>
        <v>Cook</v>
      </c>
      <c r="C14" s="4"/>
      <c r="D14" s="134">
        <f>SUMIFS('Time Awareness'!$C$12:$C$28,'Time Awareness'!$B$12:$B$28,'Mar 22nd'!B14)</f>
        <v>2</v>
      </c>
      <c r="E14" s="135">
        <f>SUMIFS('Time Awareness'!$D$12:$D$28,'Time Awareness'!$B$12:$B$28,'Mar 22nd'!B14)</f>
        <v>0</v>
      </c>
      <c r="F14" s="4"/>
      <c r="G14" s="137">
        <v>1.0</v>
      </c>
      <c r="H14" s="137">
        <v>1.0</v>
      </c>
      <c r="I14" s="137"/>
      <c r="J14" s="140">
        <v>2.0</v>
      </c>
      <c r="K14" s="140">
        <v>2.0</v>
      </c>
      <c r="L14" s="137">
        <v>1.0</v>
      </c>
      <c r="M14" s="137">
        <v>1.0</v>
      </c>
      <c r="O14" s="138">
        <f t="shared" si="1"/>
        <v>8</v>
      </c>
      <c r="P14" s="135">
        <f t="shared" si="2"/>
        <v>2</v>
      </c>
      <c r="Q14" s="139">
        <f t="shared" si="3"/>
        <v>0.8</v>
      </c>
    </row>
    <row r="15" ht="30.75" customHeight="1">
      <c r="A15" s="33">
        <v>3.0</v>
      </c>
      <c r="B15" s="133" t="str">
        <f>'Time Awareness'!B14</f>
        <v>Friends/Family</v>
      </c>
      <c r="C15" s="4"/>
      <c r="D15" s="134">
        <f>SUMIFS('Time Awareness'!$C$12:$C$28,'Time Awareness'!$B$12:$B$28,'Mar 22nd'!B15)</f>
        <v>0</v>
      </c>
      <c r="E15" s="135">
        <f>SUMIFS('Time Awareness'!$D$12:$D$28,'Time Awareness'!$B$12:$B$28,'Mar 22nd'!B15)</f>
        <v>8</v>
      </c>
      <c r="F15" s="4"/>
      <c r="G15" s="137">
        <v>4.0</v>
      </c>
      <c r="H15" s="137">
        <v>2.0</v>
      </c>
      <c r="I15" s="140">
        <v>1.0</v>
      </c>
      <c r="J15" s="137">
        <v>4.0</v>
      </c>
      <c r="K15" s="140">
        <v>3.0</v>
      </c>
      <c r="L15" s="137">
        <v>1.0</v>
      </c>
      <c r="M15" s="137">
        <v>4.0</v>
      </c>
      <c r="O15" s="138">
        <f t="shared" si="1"/>
        <v>19</v>
      </c>
      <c r="P15" s="135">
        <f t="shared" si="2"/>
        <v>-11</v>
      </c>
      <c r="Q15" s="139">
        <f t="shared" si="3"/>
        <v>2.375</v>
      </c>
    </row>
    <row r="16" ht="30.75" customHeight="1">
      <c r="A16" s="33">
        <v>4.0</v>
      </c>
      <c r="B16" s="133" t="str">
        <f>'Time Awareness'!B15</f>
        <v>Business Development</v>
      </c>
      <c r="C16" s="4"/>
      <c r="D16" s="134">
        <f>SUMIFS('Time Awareness'!$C$12:$C$28,'Time Awareness'!$B$12:$B$28,'Mar 22nd'!B16)</f>
        <v>0</v>
      </c>
      <c r="E16" s="135">
        <f>SUMIFS('Time Awareness'!$D$12:$D$28,'Time Awareness'!$B$12:$B$28,'Mar 22nd'!B16)</f>
        <v>6</v>
      </c>
      <c r="F16" s="4"/>
      <c r="G16" s="137"/>
      <c r="H16" s="137">
        <v>3.0</v>
      </c>
      <c r="I16" s="140">
        <v>2.0</v>
      </c>
      <c r="J16" s="137"/>
      <c r="K16" s="140"/>
      <c r="L16" s="137">
        <v>3.0</v>
      </c>
      <c r="M16" s="137"/>
      <c r="O16" s="138">
        <f t="shared" si="1"/>
        <v>8</v>
      </c>
      <c r="P16" s="135">
        <f t="shared" si="2"/>
        <v>-2</v>
      </c>
      <c r="Q16" s="139">
        <f t="shared" si="3"/>
        <v>1.333333333</v>
      </c>
    </row>
    <row r="17" ht="30.75" customHeight="1">
      <c r="A17" s="33">
        <v>5.0</v>
      </c>
      <c r="B17" s="133" t="str">
        <f>'Time Awareness'!B16</f>
        <v>Create Content</v>
      </c>
      <c r="C17" s="4"/>
      <c r="D17" s="134">
        <f>SUMIFS('Time Awareness'!$C$12:$C$28,'Time Awareness'!$B$12:$B$28,'Mar 22nd'!B17)</f>
        <v>0</v>
      </c>
      <c r="E17" s="135">
        <f>SUMIFS('Time Awareness'!$D$12:$D$28,'Time Awareness'!$B$12:$B$28,'Mar 22nd'!B17)</f>
        <v>6</v>
      </c>
      <c r="F17" s="4"/>
      <c r="G17" s="137"/>
      <c r="H17" s="137">
        <v>2.0</v>
      </c>
      <c r="I17" s="137"/>
      <c r="J17" s="137"/>
      <c r="K17" s="137">
        <v>1.0</v>
      </c>
      <c r="L17" s="137"/>
      <c r="M17" s="137"/>
      <c r="O17" s="138">
        <f t="shared" si="1"/>
        <v>3</v>
      </c>
      <c r="P17" s="135">
        <f t="shared" si="2"/>
        <v>3</v>
      </c>
      <c r="Q17" s="139">
        <f t="shared" si="3"/>
        <v>0.5</v>
      </c>
    </row>
    <row r="18" ht="30.75" customHeight="1">
      <c r="A18" s="33">
        <v>6.0</v>
      </c>
      <c r="B18" s="133" t="str">
        <f>'Time Awareness'!B17</f>
        <v>Chores</v>
      </c>
      <c r="C18" s="4"/>
      <c r="D18" s="134">
        <f>SUMIFS('Time Awareness'!$C$12:$C$28,'Time Awareness'!$B$12:$B$28,'Mar 22nd'!B18)</f>
        <v>0</v>
      </c>
      <c r="E18" s="135">
        <f>SUMIFS('Time Awareness'!$D$12:$D$28,'Time Awareness'!$B$12:$B$28,'Mar 22nd'!B18)</f>
        <v>5</v>
      </c>
      <c r="F18" s="4"/>
      <c r="G18" s="137"/>
      <c r="H18" s="137"/>
      <c r="I18" s="137">
        <v>1.0</v>
      </c>
      <c r="J18" s="137">
        <v>1.0</v>
      </c>
      <c r="K18" s="137"/>
      <c r="L18" s="137"/>
      <c r="M18" s="137">
        <v>2.0</v>
      </c>
      <c r="O18" s="138">
        <f t="shared" si="1"/>
        <v>4</v>
      </c>
      <c r="P18" s="135">
        <f t="shared" si="2"/>
        <v>1</v>
      </c>
      <c r="Q18" s="139">
        <f t="shared" si="3"/>
        <v>0.8</v>
      </c>
    </row>
    <row r="19" ht="30.75" customHeight="1">
      <c r="A19" s="33">
        <v>7.0</v>
      </c>
      <c r="B19" s="133" t="str">
        <f>'Time Awareness'!B18</f>
        <v>Journal</v>
      </c>
      <c r="C19" s="4"/>
      <c r="D19" s="134">
        <f>SUMIFS('Time Awareness'!$C$12:$C$28,'Time Awareness'!$B$12:$B$28,'Mar 22nd'!B19)</f>
        <v>1</v>
      </c>
      <c r="E19" s="135">
        <f>SUMIFS('Time Awareness'!$D$12:$D$28,'Time Awareness'!$B$12:$B$28,'Mar 22nd'!B19)</f>
        <v>0</v>
      </c>
      <c r="F19" s="4"/>
      <c r="G19" s="137">
        <v>1.0</v>
      </c>
      <c r="H19" s="137">
        <v>1.0</v>
      </c>
      <c r="I19" s="137">
        <v>1.0</v>
      </c>
      <c r="J19" s="137">
        <v>1.0</v>
      </c>
      <c r="K19" s="137"/>
      <c r="L19" s="137">
        <v>1.0</v>
      </c>
      <c r="M19" s="137">
        <v>1.0</v>
      </c>
      <c r="O19" s="138">
        <f t="shared" si="1"/>
        <v>6</v>
      </c>
      <c r="P19" s="135">
        <f t="shared" si="2"/>
        <v>-1</v>
      </c>
      <c r="Q19" s="139">
        <f t="shared" si="3"/>
        <v>1.2</v>
      </c>
    </row>
    <row r="20" ht="30.75" customHeight="1">
      <c r="A20" s="33">
        <v>8.0</v>
      </c>
      <c r="B20" s="133" t="str">
        <f>'Time Awareness'!B19</f>
        <v>Read/Audiobook</v>
      </c>
      <c r="C20" s="4"/>
      <c r="D20" s="134">
        <f>SUMIFS('Time Awareness'!$C$12:$C$28,'Time Awareness'!$B$12:$B$28,'Mar 22nd'!B20)</f>
        <v>1</v>
      </c>
      <c r="E20" s="135">
        <f>SUMIFS('Time Awareness'!$D$12:$D$28,'Time Awareness'!$B$12:$B$28,'Mar 22nd'!B20)</f>
        <v>0</v>
      </c>
      <c r="F20" s="4"/>
      <c r="G20" s="137"/>
      <c r="H20" s="137"/>
      <c r="I20" s="137"/>
      <c r="J20" s="137"/>
      <c r="K20" s="137"/>
      <c r="L20" s="136"/>
      <c r="M20" s="137"/>
      <c r="O20" s="138">
        <f t="shared" si="1"/>
        <v>0</v>
      </c>
      <c r="P20" s="135">
        <f t="shared" si="2"/>
        <v>5</v>
      </c>
      <c r="Q20" s="139">
        <f t="shared" si="3"/>
        <v>0</v>
      </c>
    </row>
    <row r="21" ht="30.75" customHeight="1">
      <c r="A21" s="33">
        <v>9.0</v>
      </c>
      <c r="B21" s="133" t="str">
        <f>'Time Awareness'!B20</f>
        <v>Rings/stretching/light exercises</v>
      </c>
      <c r="C21" s="4"/>
      <c r="D21" s="134">
        <f>SUMIFS('Time Awareness'!$C$12:$C$28,'Time Awareness'!$B$12:$B$28,'Mar 22nd'!B21)</f>
        <v>0</v>
      </c>
      <c r="E21" s="135">
        <f>SUMIFS('Time Awareness'!$D$12:$D$28,'Time Awareness'!$B$12:$B$28,'Mar 22nd'!B21)</f>
        <v>6</v>
      </c>
      <c r="F21" s="4"/>
      <c r="G21" s="137">
        <v>1.0</v>
      </c>
      <c r="H21" s="137">
        <v>1.0</v>
      </c>
      <c r="I21" s="137">
        <v>1.0</v>
      </c>
      <c r="J21" s="137"/>
      <c r="K21" s="137">
        <v>1.0</v>
      </c>
      <c r="L21" s="137"/>
      <c r="M21" s="137"/>
      <c r="O21" s="138">
        <f t="shared" si="1"/>
        <v>4</v>
      </c>
      <c r="P21" s="135">
        <f t="shared" si="2"/>
        <v>2</v>
      </c>
      <c r="Q21" s="139">
        <f t="shared" si="3"/>
        <v>0.6666666667</v>
      </c>
    </row>
    <row r="22" ht="30.75" customHeight="1">
      <c r="A22" s="33">
        <v>10.0</v>
      </c>
      <c r="B22" s="133" t="str">
        <f>'Time Awareness'!B21</f>
        <v>Marketing</v>
      </c>
      <c r="C22" s="4"/>
      <c r="D22" s="134">
        <f>SUMIFS('Time Awareness'!$C$12:$C$28,'Time Awareness'!$B$12:$B$28,'Mar 22nd'!B22)</f>
        <v>0</v>
      </c>
      <c r="E22" s="135">
        <f>SUMIFS('Time Awareness'!$D$12:$D$28,'Time Awareness'!$B$12:$B$28,'Mar 22nd'!B22)</f>
        <v>3</v>
      </c>
      <c r="F22" s="4"/>
      <c r="G22" s="137"/>
      <c r="H22" s="137"/>
      <c r="I22" s="137"/>
      <c r="J22" s="137"/>
      <c r="K22" s="137"/>
      <c r="L22" s="137"/>
      <c r="M22" s="136"/>
      <c r="O22" s="138">
        <f t="shared" si="1"/>
        <v>0</v>
      </c>
      <c r="P22" s="135">
        <f t="shared" si="2"/>
        <v>3</v>
      </c>
      <c r="Q22" s="139">
        <f t="shared" si="3"/>
        <v>0</v>
      </c>
    </row>
    <row r="23" ht="30.75" customHeight="1">
      <c r="A23" s="33">
        <v>11.0</v>
      </c>
      <c r="B23" s="133" t="str">
        <f>'Time Awareness'!B22</f>
        <v>Networking</v>
      </c>
      <c r="C23" s="4"/>
      <c r="D23" s="134">
        <f>SUMIFS('Time Awareness'!$C$12:$C$28,'Time Awareness'!$B$12:$B$28,'Mar 22nd'!B23)</f>
        <v>0</v>
      </c>
      <c r="E23" s="135">
        <f>SUMIFS('Time Awareness'!$D$12:$D$28,'Time Awareness'!$B$12:$B$28,'Mar 22nd'!B23)</f>
        <v>3</v>
      </c>
      <c r="F23" s="4"/>
      <c r="G23" s="137"/>
      <c r="H23" s="137"/>
      <c r="I23" s="137"/>
      <c r="J23" s="137"/>
      <c r="K23" s="137"/>
      <c r="L23" s="137"/>
      <c r="M23" s="137"/>
      <c r="O23" s="138">
        <f t="shared" si="1"/>
        <v>0</v>
      </c>
      <c r="P23" s="135">
        <f t="shared" si="2"/>
        <v>3</v>
      </c>
      <c r="Q23" s="139">
        <f t="shared" si="3"/>
        <v>0</v>
      </c>
    </row>
    <row r="24" ht="30.75" customHeight="1">
      <c r="A24" s="33">
        <v>12.0</v>
      </c>
      <c r="B24" s="133" t="str">
        <f>'Time Awareness'!B23</f>
        <v>Games</v>
      </c>
      <c r="C24" s="4"/>
      <c r="D24" s="134">
        <f>SUMIFS('Time Awareness'!$C$12:$C$28,'Time Awareness'!$B$12:$B$28,'Mar 22nd'!B24)</f>
        <v>0</v>
      </c>
      <c r="E24" s="135">
        <f>SUMIFS('Time Awareness'!$D$12:$D$28,'Time Awareness'!$B$12:$B$28,'Mar 22nd'!B24)</f>
        <v>4</v>
      </c>
      <c r="F24" s="4"/>
      <c r="G24" s="137">
        <v>5.0</v>
      </c>
      <c r="H24" s="137">
        <v>3.0</v>
      </c>
      <c r="I24" s="137">
        <v>3.0</v>
      </c>
      <c r="J24" s="137">
        <v>2.0</v>
      </c>
      <c r="K24" s="137">
        <v>3.0</v>
      </c>
      <c r="L24" s="137">
        <v>2.0</v>
      </c>
      <c r="M24" s="137">
        <v>3.0</v>
      </c>
      <c r="O24" s="138">
        <f t="shared" si="1"/>
        <v>21</v>
      </c>
      <c r="P24" s="135">
        <f t="shared" si="2"/>
        <v>-17</v>
      </c>
      <c r="Q24" s="139">
        <f t="shared" si="3"/>
        <v>5.25</v>
      </c>
    </row>
    <row r="25" ht="30.75" customHeight="1">
      <c r="A25" s="33">
        <v>13.0</v>
      </c>
      <c r="B25" s="133" t="str">
        <f>'Time Awareness'!B24</f>
        <v>Intense Exercise</v>
      </c>
      <c r="C25" s="4"/>
      <c r="D25" s="134">
        <f>SUMIFS('Time Awareness'!$C$12:$C$28,'Time Awareness'!$B$12:$B$28,'Mar 22nd'!B25)</f>
        <v>0</v>
      </c>
      <c r="E25" s="135">
        <f>SUMIFS('Time Awareness'!$D$12:$D$28,'Time Awareness'!$B$12:$B$28,'Mar 22nd'!B25)</f>
        <v>2</v>
      </c>
      <c r="F25" s="4"/>
      <c r="G25" s="137"/>
      <c r="H25" s="137"/>
      <c r="I25" s="137"/>
      <c r="J25" s="137"/>
      <c r="K25" s="137"/>
      <c r="L25" s="136"/>
      <c r="M25" s="137"/>
      <c r="O25" s="138">
        <f t="shared" si="1"/>
        <v>0</v>
      </c>
      <c r="P25" s="135">
        <f t="shared" si="2"/>
        <v>2</v>
      </c>
      <c r="Q25" s="139">
        <f t="shared" si="3"/>
        <v>0</v>
      </c>
    </row>
    <row r="26" ht="30.75" customHeight="1">
      <c r="A26" s="33">
        <v>14.0</v>
      </c>
      <c r="B26" s="133" t="str">
        <f>'Time Awareness'!B25</f>
        <v>Romanian Practice</v>
      </c>
      <c r="C26" s="4"/>
      <c r="D26" s="134">
        <f>SUMIFS('Time Awareness'!$C$12:$C$28,'Time Awareness'!$B$12:$B$28,'Mar 22nd'!B26)</f>
        <v>0</v>
      </c>
      <c r="E26" s="135">
        <f>SUMIFS('Time Awareness'!$D$12:$D$28,'Time Awareness'!$B$12:$B$28,'Mar 22nd'!B26)</f>
        <v>1</v>
      </c>
      <c r="F26" s="4"/>
      <c r="G26" s="136"/>
      <c r="H26" s="136"/>
      <c r="I26" s="136"/>
      <c r="J26" s="136"/>
      <c r="K26" s="136"/>
      <c r="L26" s="136"/>
      <c r="M26" s="136"/>
      <c r="O26" s="138">
        <f t="shared" si="1"/>
        <v>0</v>
      </c>
      <c r="P26" s="135">
        <f t="shared" si="2"/>
        <v>1</v>
      </c>
      <c r="Q26" s="139">
        <f t="shared" si="3"/>
        <v>0</v>
      </c>
    </row>
    <row r="27" ht="30.75" customHeight="1">
      <c r="A27" s="33">
        <v>15.0</v>
      </c>
      <c r="B27" s="133" t="str">
        <f>'Time Awareness'!B26</f>
        <v>Other jobs</v>
      </c>
      <c r="C27" s="4"/>
      <c r="D27" s="134">
        <f>SUMIFS('Time Awareness'!$C$12:$C$28,'Time Awareness'!$B$12:$B$28,'Mar 22nd'!B27)</f>
        <v>0</v>
      </c>
      <c r="E27" s="135">
        <f>SUMIFS('Time Awareness'!$D$12:$D$28,'Time Awareness'!$B$12:$B$28,'Mar 22nd'!B27)</f>
        <v>3</v>
      </c>
      <c r="F27" s="4"/>
      <c r="G27" s="136"/>
      <c r="H27" s="137"/>
      <c r="I27" s="137"/>
      <c r="J27" s="137"/>
      <c r="K27" s="137"/>
      <c r="L27" s="137"/>
      <c r="M27" s="136"/>
      <c r="O27" s="138">
        <f t="shared" si="1"/>
        <v>0</v>
      </c>
      <c r="P27" s="135">
        <f t="shared" si="2"/>
        <v>3</v>
      </c>
      <c r="Q27" s="139">
        <f t="shared" si="3"/>
        <v>0</v>
      </c>
    </row>
    <row r="28" ht="30.75" customHeight="1">
      <c r="A28" s="33">
        <v>16.0</v>
      </c>
      <c r="B28" s="133" t="str">
        <f>'Time Awareness'!B27</f>
        <v>Upkeep (redundant, use chores)</v>
      </c>
      <c r="C28" s="4"/>
      <c r="D28" s="134">
        <f>SUMIFS('Time Awareness'!$C$12:$C$28,'Time Awareness'!$B$12:$B$28,'Mar 22nd'!B28)</f>
        <v>0</v>
      </c>
      <c r="E28" s="135">
        <f>SUMIFS('Time Awareness'!$D$12:$D$28,'Time Awareness'!$B$12:$B$28,'Mar 22nd'!B28)</f>
        <v>0</v>
      </c>
      <c r="F28" s="4"/>
      <c r="G28" s="137"/>
      <c r="H28" s="137"/>
      <c r="I28" s="137"/>
      <c r="J28" s="137"/>
      <c r="K28" s="137"/>
      <c r="L28" s="137"/>
      <c r="M28" s="137"/>
      <c r="O28" s="138">
        <f t="shared" si="1"/>
        <v>0</v>
      </c>
      <c r="P28" s="135">
        <f t="shared" si="2"/>
        <v>0</v>
      </c>
      <c r="Q28" s="139" t="str">
        <f t="shared" si="3"/>
        <v>#DIV/0!</v>
      </c>
    </row>
    <row r="29" ht="30.75" customHeight="1">
      <c r="A29" s="33">
        <v>17.0</v>
      </c>
      <c r="B29" s="133" t="str">
        <f>'Time Awareness'!B28</f>
        <v>Learning</v>
      </c>
      <c r="C29" s="4"/>
      <c r="D29" s="134">
        <f>SUMIFS('Time Awareness'!$C$12:$C$28,'Time Awareness'!$B$12:$B$28,'Mar 22nd'!B29)</f>
        <v>1</v>
      </c>
      <c r="E29" s="135">
        <f>SUMIFS('Time Awareness'!$D$12:$D$28,'Time Awareness'!$B$12:$B$28,'Mar 22nd'!B29)</f>
        <v>0</v>
      </c>
      <c r="F29" s="4"/>
      <c r="G29" s="137"/>
      <c r="H29" s="136"/>
      <c r="I29" s="137"/>
      <c r="J29" s="137"/>
      <c r="K29" s="137"/>
      <c r="L29" s="137"/>
      <c r="M29" s="137"/>
      <c r="O29" s="138">
        <f t="shared" si="1"/>
        <v>0</v>
      </c>
      <c r="P29" s="135">
        <f t="shared" si="2"/>
        <v>5</v>
      </c>
      <c r="Q29" s="139">
        <f t="shared" si="3"/>
        <v>0</v>
      </c>
      <c r="R29" s="84" t="s">
        <v>152</v>
      </c>
    </row>
    <row r="30" ht="30.75" customHeight="1">
      <c r="A30" s="57"/>
      <c r="B30" s="133"/>
      <c r="C30" s="4"/>
      <c r="D30" s="134">
        <f>SUMIFS('Time Awareness'!$C$12:$C$28,'Time Awareness'!$B$12:$B$28,'Mar 22nd'!B30)</f>
        <v>0</v>
      </c>
      <c r="E30" s="135">
        <f>SUMIFS('Time Awareness'!$D$12:$D$28,'Time Awareness'!$B$12:$B$28,'Mar 22nd'!B30)</f>
        <v>0</v>
      </c>
      <c r="F30" s="4"/>
      <c r="G30" s="137"/>
      <c r="H30" s="136"/>
      <c r="I30" s="137"/>
      <c r="J30" s="137"/>
      <c r="K30" s="137"/>
      <c r="L30" s="137"/>
      <c r="M30" s="137"/>
      <c r="O30" s="138">
        <f t="shared" si="1"/>
        <v>0</v>
      </c>
      <c r="P30" s="135">
        <f t="shared" si="2"/>
        <v>0</v>
      </c>
      <c r="Q30" s="139" t="str">
        <f t="shared" si="3"/>
        <v>#DIV/0!</v>
      </c>
      <c r="R30" s="84"/>
    </row>
    <row r="31" ht="30.75" customHeight="1">
      <c r="A31" s="57"/>
      <c r="B31" s="133"/>
      <c r="C31" s="4"/>
      <c r="D31" s="134">
        <f>SUMIFS('Time Awareness'!$C$12:$C$28,'Time Awareness'!$B$12:$B$28,'Mar 22nd'!B31)</f>
        <v>0</v>
      </c>
      <c r="E31" s="135">
        <f>SUMIFS('Time Awareness'!$D$12:$D$28,'Time Awareness'!$B$12:$B$28,'Mar 22nd'!B31)</f>
        <v>0</v>
      </c>
      <c r="F31" s="4"/>
      <c r="G31" s="137"/>
      <c r="H31" s="136"/>
      <c r="I31" s="137"/>
      <c r="J31" s="137"/>
      <c r="K31" s="137"/>
      <c r="L31" s="137"/>
      <c r="M31" s="137"/>
      <c r="O31" s="138">
        <f t="shared" si="1"/>
        <v>0</v>
      </c>
      <c r="P31" s="135">
        <f t="shared" si="2"/>
        <v>0</v>
      </c>
      <c r="Q31" s="139" t="str">
        <f t="shared" si="3"/>
        <v>#DIV/0!</v>
      </c>
      <c r="R31" s="84"/>
    </row>
    <row r="32" ht="30.75" customHeight="1">
      <c r="A32" s="57"/>
      <c r="B32" s="133"/>
      <c r="C32" s="4"/>
      <c r="D32" s="134">
        <f>SUMIFS('Time Awareness'!$C$12:$C$28,'Time Awareness'!$B$12:$B$28,'Mar 22nd'!B32)</f>
        <v>0</v>
      </c>
      <c r="E32" s="135">
        <f>SUMIFS('Time Awareness'!$D$12:$D$28,'Time Awareness'!$B$12:$B$28,'Mar 22nd'!B32)</f>
        <v>0</v>
      </c>
      <c r="F32" s="4"/>
      <c r="G32" s="137"/>
      <c r="H32" s="136"/>
      <c r="I32" s="137"/>
      <c r="J32" s="137"/>
      <c r="K32" s="137"/>
      <c r="L32" s="137"/>
      <c r="M32" s="137"/>
      <c r="O32" s="138">
        <f t="shared" si="1"/>
        <v>0</v>
      </c>
      <c r="P32" s="135">
        <f t="shared" si="2"/>
        <v>0</v>
      </c>
      <c r="Q32" s="139" t="str">
        <f t="shared" si="3"/>
        <v>#DIV/0!</v>
      </c>
      <c r="R32" s="84"/>
    </row>
    <row r="33" ht="30.75" customHeight="1">
      <c r="A33" s="57"/>
      <c r="B33" s="133"/>
      <c r="C33" s="4"/>
      <c r="D33" s="134">
        <f>SUMIFS('Time Awareness'!$C$12:$C$28,'Time Awareness'!$B$12:$B$28,'Mar 22nd'!B33)</f>
        <v>0</v>
      </c>
      <c r="E33" s="135">
        <f>SUMIFS('Time Awareness'!$D$12:$D$28,'Time Awareness'!$B$12:$B$28,'Mar 22nd'!B33)</f>
        <v>0</v>
      </c>
      <c r="F33" s="4"/>
      <c r="G33" s="137"/>
      <c r="H33" s="136"/>
      <c r="I33" s="137"/>
      <c r="J33" s="137"/>
      <c r="K33" s="137"/>
      <c r="L33" s="137"/>
      <c r="M33" s="137"/>
      <c r="O33" s="138">
        <f t="shared" si="1"/>
        <v>0</v>
      </c>
      <c r="P33" s="135">
        <f t="shared" si="2"/>
        <v>0</v>
      </c>
      <c r="Q33" s="139" t="str">
        <f t="shared" si="3"/>
        <v>#DIV/0!</v>
      </c>
      <c r="R33" s="84"/>
    </row>
    <row r="34" ht="30.75" customHeight="1">
      <c r="A34" s="57"/>
      <c r="B34" s="133"/>
      <c r="C34" s="4"/>
      <c r="D34" s="134">
        <f>SUMIFS('Time Awareness'!$C$12:$C$28,'Time Awareness'!$B$12:$B$28,'Mar 22nd'!B34)</f>
        <v>0</v>
      </c>
      <c r="E34" s="135">
        <f>SUMIFS('Time Awareness'!$D$12:$D$28,'Time Awareness'!$B$12:$B$28,'Mar 22nd'!B34)</f>
        <v>0</v>
      </c>
      <c r="F34" s="4"/>
      <c r="G34" s="137"/>
      <c r="H34" s="136"/>
      <c r="I34" s="137"/>
      <c r="J34" s="137"/>
      <c r="K34" s="137"/>
      <c r="L34" s="137"/>
      <c r="M34" s="137"/>
      <c r="O34" s="138">
        <f t="shared" si="1"/>
        <v>0</v>
      </c>
      <c r="P34" s="135">
        <f t="shared" si="2"/>
        <v>0</v>
      </c>
      <c r="Q34" s="139" t="str">
        <f t="shared" si="3"/>
        <v>#DIV/0!</v>
      </c>
      <c r="R34" s="84"/>
    </row>
    <row r="35" ht="30.75" customHeight="1">
      <c r="A35" s="57"/>
      <c r="B35" s="133"/>
      <c r="C35" s="4"/>
      <c r="D35" s="134">
        <f>SUMIFS('Time Awareness'!$C$12:$C$28,'Time Awareness'!$B$12:$B$28,'Mar 22nd'!B35)</f>
        <v>0</v>
      </c>
      <c r="E35" s="135">
        <f>SUMIFS('Time Awareness'!$D$12:$D$28,'Time Awareness'!$B$12:$B$28,'Mar 22nd'!B35)</f>
        <v>0</v>
      </c>
      <c r="F35" s="4"/>
      <c r="G35" s="137"/>
      <c r="H35" s="136"/>
      <c r="I35" s="137"/>
      <c r="J35" s="137"/>
      <c r="K35" s="137"/>
      <c r="L35" s="137"/>
      <c r="M35" s="137"/>
      <c r="O35" s="138">
        <f t="shared" si="1"/>
        <v>0</v>
      </c>
      <c r="P35" s="135">
        <f t="shared" si="2"/>
        <v>0</v>
      </c>
      <c r="Q35" s="139" t="str">
        <f t="shared" si="3"/>
        <v>#DIV/0!</v>
      </c>
      <c r="R35" s="84"/>
    </row>
    <row r="36" ht="30.75" customHeight="1">
      <c r="A36" s="57"/>
      <c r="B36" s="133"/>
      <c r="C36" s="4"/>
      <c r="D36" s="134">
        <f>SUMIFS('Time Awareness'!$C$12:$C$28,'Time Awareness'!$B$12:$B$28,'Mar 22nd'!B36)</f>
        <v>0</v>
      </c>
      <c r="E36" s="135">
        <f>SUMIFS('Time Awareness'!$D$12:$D$28,'Time Awareness'!$B$12:$B$28,'Mar 22nd'!B36)</f>
        <v>0</v>
      </c>
      <c r="F36" s="4"/>
      <c r="G36" s="137"/>
      <c r="H36" s="136"/>
      <c r="I36" s="137"/>
      <c r="J36" s="137"/>
      <c r="K36" s="137"/>
      <c r="L36" s="137"/>
      <c r="M36" s="137"/>
      <c r="O36" s="138">
        <f t="shared" si="1"/>
        <v>0</v>
      </c>
      <c r="P36" s="135">
        <f t="shared" si="2"/>
        <v>0</v>
      </c>
      <c r="Q36" s="139" t="str">
        <f t="shared" si="3"/>
        <v>#DIV/0!</v>
      </c>
      <c r="R36" s="84"/>
    </row>
    <row r="37" ht="30.75" customHeight="1">
      <c r="A37" s="57"/>
      <c r="B37" s="133"/>
      <c r="C37" s="4"/>
      <c r="D37" s="134">
        <f>SUMIFS('Time Awareness'!$C$12:$C$28,'Time Awareness'!$B$12:$B$28,'Mar 22nd'!B37)</f>
        <v>0</v>
      </c>
      <c r="E37" s="135">
        <f>SUMIFS('Time Awareness'!$D$12:$D$28,'Time Awareness'!$B$12:$B$28,'Mar 22nd'!B37)</f>
        <v>0</v>
      </c>
      <c r="F37" s="4"/>
      <c r="G37" s="137"/>
      <c r="H37" s="136"/>
      <c r="I37" s="137"/>
      <c r="J37" s="137"/>
      <c r="K37" s="137"/>
      <c r="L37" s="137"/>
      <c r="M37" s="137"/>
      <c r="O37" s="138">
        <f t="shared" si="1"/>
        <v>0</v>
      </c>
      <c r="P37" s="135">
        <f t="shared" si="2"/>
        <v>0</v>
      </c>
      <c r="Q37" s="139" t="str">
        <f t="shared" si="3"/>
        <v>#DIV/0!</v>
      </c>
      <c r="R37" s="84"/>
    </row>
    <row r="38" ht="30.75" customHeight="1">
      <c r="A38" s="57"/>
      <c r="B38" s="133"/>
      <c r="C38" s="4"/>
      <c r="D38" s="134">
        <f>SUMIFS('Time Awareness'!$C$12:$C$28,'Time Awareness'!$B$12:$B$28,'Mar 22nd'!B38)</f>
        <v>0</v>
      </c>
      <c r="E38" s="135">
        <f>SUMIFS('Time Awareness'!$D$12:$D$28,'Time Awareness'!$B$12:$B$28,'Mar 22nd'!B38)</f>
        <v>0</v>
      </c>
      <c r="F38" s="4"/>
      <c r="G38" s="137"/>
      <c r="H38" s="136"/>
      <c r="I38" s="137"/>
      <c r="J38" s="137"/>
      <c r="K38" s="137"/>
      <c r="L38" s="137"/>
      <c r="M38" s="137"/>
      <c r="O38" s="138">
        <f t="shared" si="1"/>
        <v>0</v>
      </c>
      <c r="P38" s="135">
        <f t="shared" si="2"/>
        <v>0</v>
      </c>
      <c r="Q38" s="139" t="str">
        <f t="shared" si="3"/>
        <v>#DIV/0!</v>
      </c>
      <c r="R38" s="84"/>
    </row>
    <row r="39" ht="30.75" customHeight="1">
      <c r="A39" s="57"/>
      <c r="B39" s="133"/>
      <c r="C39" s="4"/>
      <c r="D39" s="134">
        <f>SUMIFS('Time Awareness'!$C$12:$C$28,'Time Awareness'!$B$12:$B$28,'Mar 22nd'!B39)</f>
        <v>0</v>
      </c>
      <c r="E39" s="135">
        <f>SUMIFS('Time Awareness'!$D$12:$D$28,'Time Awareness'!$B$12:$B$28,'Mar 22nd'!B39)</f>
        <v>0</v>
      </c>
      <c r="F39" s="4"/>
      <c r="G39" s="137"/>
      <c r="H39" s="136"/>
      <c r="I39" s="137"/>
      <c r="J39" s="137"/>
      <c r="K39" s="137"/>
      <c r="L39" s="137"/>
      <c r="M39" s="137"/>
      <c r="O39" s="138">
        <f t="shared" si="1"/>
        <v>0</v>
      </c>
      <c r="P39" s="135">
        <f t="shared" si="2"/>
        <v>0</v>
      </c>
      <c r="Q39" s="139" t="str">
        <f t="shared" si="3"/>
        <v>#DIV/0!</v>
      </c>
      <c r="R39" s="84"/>
    </row>
    <row r="40" ht="14.25" customHeight="1">
      <c r="G40" s="4">
        <f t="shared" ref="G40:M40" si="4">SUM(G13:G39)</f>
        <v>12</v>
      </c>
      <c r="H40" s="4">
        <f t="shared" si="4"/>
        <v>15</v>
      </c>
      <c r="I40" s="4">
        <f t="shared" si="4"/>
        <v>11</v>
      </c>
      <c r="J40" s="4">
        <f t="shared" si="4"/>
        <v>12</v>
      </c>
      <c r="K40" s="4">
        <f t="shared" si="4"/>
        <v>11</v>
      </c>
      <c r="L40" s="4">
        <f t="shared" si="4"/>
        <v>10</v>
      </c>
      <c r="M40" s="4">
        <f t="shared" si="4"/>
        <v>11</v>
      </c>
      <c r="O40" s="7">
        <f t="shared" si="1"/>
        <v>82</v>
      </c>
    </row>
    <row r="41" ht="14.25" customHeight="1">
      <c r="G41" s="4"/>
      <c r="H41" s="4"/>
      <c r="I41" s="4"/>
      <c r="J41" s="4"/>
      <c r="K41" s="4"/>
      <c r="L41" s="4"/>
      <c r="M41" s="4"/>
    </row>
    <row r="42" ht="14.25" customHeight="1">
      <c r="G42" s="4"/>
      <c r="H42" s="4"/>
      <c r="I42" s="4"/>
      <c r="J42" s="4"/>
      <c r="K42" s="4"/>
      <c r="L42" s="4"/>
      <c r="M42" s="4"/>
    </row>
    <row r="43" ht="14.25" customHeight="1">
      <c r="B43" s="84" t="s">
        <v>154</v>
      </c>
    </row>
    <row r="44" ht="14.25" customHeight="1">
      <c r="B44" s="84" t="s">
        <v>155</v>
      </c>
    </row>
    <row r="45" ht="14.25" customHeight="1"/>
    <row r="46" ht="14.25" customHeight="1">
      <c r="B46" s="84" t="s">
        <v>156</v>
      </c>
    </row>
    <row r="47" ht="14.25" customHeight="1"/>
    <row r="48" ht="14.25" customHeight="1"/>
    <row r="49" ht="14.25" customHeight="1">
      <c r="B49" s="84" t="s">
        <v>157</v>
      </c>
    </row>
    <row r="50" ht="14.25" customHeight="1"/>
    <row r="51" ht="14.25" customHeight="1"/>
    <row r="52" ht="36.75" customHeight="1"/>
    <row r="53" ht="35.25" customHeight="1"/>
    <row r="54" ht="35.25" customHeight="1"/>
    <row r="55" ht="35.25" customHeight="1"/>
    <row r="56" ht="35.25" customHeight="1"/>
    <row r="57" ht="35.25" customHeight="1"/>
    <row r="58" ht="35.25" customHeight="1"/>
    <row r="59" ht="35.25" customHeight="1"/>
    <row r="60" ht="35.25" customHeight="1"/>
    <row r="61" ht="35.25" customHeight="1"/>
    <row r="62" ht="35.25" customHeight="1"/>
    <row r="63" ht="35.25" customHeight="1"/>
    <row r="64" ht="35.25" customHeight="1"/>
    <row r="65" ht="35.25" customHeight="1"/>
    <row r="66" ht="35.25" customHeight="1"/>
    <row r="67" ht="35.25" customHeight="1"/>
    <row r="68" ht="35.25" customHeight="1"/>
    <row r="69" ht="35.25" customHeight="1"/>
    <row r="70" ht="35.25" customHeight="1"/>
    <row r="71" ht="35.25" customHeight="1"/>
    <row r="72" ht="35.25" customHeight="1"/>
    <row r="73" ht="35.25" customHeight="1"/>
    <row r="74" ht="35.25" customHeight="1"/>
    <row r="75" ht="35.25" customHeight="1"/>
    <row r="76" ht="35.25" customHeight="1"/>
    <row r="77" ht="35.25" customHeight="1"/>
    <row r="78" ht="35.25" customHeight="1"/>
    <row r="79" ht="35.25" customHeight="1"/>
    <row r="80" ht="35.25" customHeight="1"/>
    <row r="81" ht="35.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2">
    <mergeCell ref="B7:D7"/>
    <mergeCell ref="O10:P10"/>
  </mergeCells>
  <conditionalFormatting sqref="AA11 AD11">
    <cfRule type="expression" dxfId="0" priority="1">
      <formula>CELL("contents",B47)=AA11</formula>
    </cfRule>
  </conditionalFormatting>
  <conditionalFormatting sqref="AH11">
    <cfRule type="expression" dxfId="0" priority="2">
      <formula>CELL("contents",J47)=AH11</formula>
    </cfRule>
  </conditionalFormatting>
  <conditionalFormatting sqref="G11">
    <cfRule type="expression" dxfId="0" priority="3">
      <formula>CELL("contents",B5)=G11</formula>
    </cfRule>
  </conditionalFormatting>
  <conditionalFormatting sqref="J11">
    <cfRule type="expression" dxfId="0" priority="4">
      <formula>CELL("contents",B5)=J11</formula>
    </cfRule>
  </conditionalFormatting>
  <conditionalFormatting sqref="H11">
    <cfRule type="expression" dxfId="0" priority="5">
      <formula>CELL("contents",B5)=H11</formula>
    </cfRule>
  </conditionalFormatting>
  <conditionalFormatting sqref="I11">
    <cfRule type="expression" dxfId="0" priority="6">
      <formula>CELL("contents",B5)=I11</formula>
    </cfRule>
  </conditionalFormatting>
  <conditionalFormatting sqref="K11">
    <cfRule type="expression" dxfId="0" priority="7">
      <formula>CELL("contents",B5)=K11</formula>
    </cfRule>
  </conditionalFormatting>
  <conditionalFormatting sqref="L11">
    <cfRule type="expression" dxfId="0" priority="8">
      <formula>CELL("contents",B5)=L11</formula>
    </cfRule>
  </conditionalFormatting>
  <conditionalFormatting sqref="M11 AB11 AE11">
    <cfRule type="expression" dxfId="0" priority="9">
      <formula>CELL("contents",B5)=M11</formula>
    </cfRule>
  </conditionalFormatting>
  <conditionalFormatting sqref="Q13:Q39">
    <cfRule type="colorScale" priority="10">
      <colorScale>
        <cfvo type="formula" val="0"/>
        <cfvo type="formula" val="0.99"/>
        <cfvo type="formula" val="1"/>
        <color rgb="FFFFFF00"/>
        <color theme="9"/>
        <color theme="4"/>
      </colorScale>
    </cfRule>
  </conditionalFormatting>
  <dataValidations>
    <dataValidation type="list" allowBlank="1" showErrorMessage="1" sqref="B5">
      <formula1>$G$11:$M$11</formula1>
    </dataValidation>
  </dataValidations>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44.29"/>
    <col customWidth="1" min="3" max="3" width="9.86"/>
    <col customWidth="1" min="4" max="5" width="16.0"/>
    <col customWidth="1" min="6" max="6" width="8.43"/>
    <col customWidth="1" min="7" max="9" width="18.57"/>
    <col customWidth="1" min="10" max="10" width="20.14"/>
    <col customWidth="1" min="11" max="13" width="18.57"/>
    <col customWidth="1" min="14" max="14" width="8.71"/>
    <col customWidth="1" min="15" max="16" width="24.14"/>
    <col customWidth="1" min="17" max="17" width="13.14"/>
    <col customWidth="1" min="21" max="21" width="57.43"/>
  </cols>
  <sheetData>
    <row r="1" ht="14.25" customHeight="1">
      <c r="A1" s="111" t="s">
        <v>130</v>
      </c>
    </row>
    <row r="2" ht="14.25" customHeight="1">
      <c r="X2" s="84" t="s">
        <v>137</v>
      </c>
    </row>
    <row r="3" ht="14.25" customHeight="1">
      <c r="X3" s="84" t="s">
        <v>151</v>
      </c>
    </row>
    <row r="4" ht="36.75" customHeight="1">
      <c r="B4" s="112" t="s">
        <v>131</v>
      </c>
    </row>
    <row r="5" ht="76.5" customHeight="1">
      <c r="B5" s="113" t="s">
        <v>132</v>
      </c>
      <c r="X5" s="84" t="s">
        <v>158</v>
      </c>
    </row>
    <row r="6" ht="14.25" customHeight="1">
      <c r="D6" s="114"/>
      <c r="E6" s="114"/>
      <c r="O6" s="114"/>
    </row>
    <row r="7" ht="14.25" hidden="1" customHeight="1">
      <c r="B7" s="115" t="s">
        <v>133</v>
      </c>
      <c r="C7" s="116"/>
      <c r="D7" s="11"/>
      <c r="E7" s="114"/>
      <c r="O7" s="114"/>
    </row>
    <row r="8" ht="14.25" hidden="1" customHeight="1">
      <c r="B8" s="117"/>
      <c r="C8" s="117"/>
      <c r="D8" s="117"/>
      <c r="E8" s="114"/>
      <c r="O8" s="114"/>
    </row>
    <row r="9" ht="48.75" customHeight="1">
      <c r="D9" s="114"/>
      <c r="E9" s="114"/>
      <c r="O9" s="114"/>
    </row>
    <row r="10" ht="34.5" customHeight="1">
      <c r="D10" s="118" t="s">
        <v>134</v>
      </c>
      <c r="E10" s="114"/>
      <c r="G10" s="84" t="s">
        <v>135</v>
      </c>
      <c r="O10" s="119" t="s">
        <v>136</v>
      </c>
      <c r="P10" s="120"/>
    </row>
    <row r="11" ht="42.0" customHeight="1">
      <c r="A11" s="121" t="s">
        <v>138</v>
      </c>
      <c r="B11" s="122" t="s">
        <v>94</v>
      </c>
      <c r="C11" s="123"/>
      <c r="D11" s="121" t="s">
        <v>139</v>
      </c>
      <c r="E11" s="124" t="s">
        <v>140</v>
      </c>
      <c r="G11" s="125" t="s">
        <v>141</v>
      </c>
      <c r="H11" s="126" t="s">
        <v>142</v>
      </c>
      <c r="I11" s="126" t="s">
        <v>143</v>
      </c>
      <c r="J11" s="126" t="s">
        <v>144</v>
      </c>
      <c r="K11" s="126" t="s">
        <v>145</v>
      </c>
      <c r="L11" s="126" t="s">
        <v>146</v>
      </c>
      <c r="M11" s="127" t="s">
        <v>132</v>
      </c>
      <c r="N11" s="84" t="s">
        <v>147</v>
      </c>
      <c r="O11" s="119" t="s">
        <v>148</v>
      </c>
      <c r="P11" s="128" t="s">
        <v>149</v>
      </c>
      <c r="Q11" s="84" t="s">
        <v>150</v>
      </c>
      <c r="AA11" s="7"/>
      <c r="AB11" s="7"/>
      <c r="AD11" s="7"/>
      <c r="AE11" s="7"/>
      <c r="AH11" s="7"/>
    </row>
    <row r="12" ht="14.25" customHeight="1">
      <c r="B12" s="129"/>
      <c r="C12" s="4"/>
      <c r="D12" s="130"/>
      <c r="E12" s="131"/>
      <c r="O12" s="130"/>
      <c r="P12" s="132"/>
    </row>
    <row r="13" ht="30.75" customHeight="1">
      <c r="A13" s="33">
        <v>1.0</v>
      </c>
      <c r="B13" s="133" t="str">
        <f>'Time Awareness'!B12</f>
        <v>Teaching</v>
      </c>
      <c r="C13" s="4"/>
      <c r="D13" s="134">
        <f>SUMIFS('Time Awareness'!$C$12:$C$28,'Time Awareness'!$B$12:$B$28,'Mar 29th'!B13)</f>
        <v>0</v>
      </c>
      <c r="E13" s="135">
        <f>SUMIFS('Time Awareness'!$D$12:$D$28,'Time Awareness'!$B$12:$B$28,'Mar 29th'!B13)</f>
        <v>5</v>
      </c>
      <c r="F13" s="4"/>
      <c r="G13" s="136"/>
      <c r="H13" s="137">
        <v>4.0</v>
      </c>
      <c r="I13" s="137">
        <v>1.0</v>
      </c>
      <c r="J13" s="137">
        <v>3.0</v>
      </c>
      <c r="K13" s="137">
        <v>1.0</v>
      </c>
      <c r="L13" s="137">
        <v>1.0</v>
      </c>
      <c r="M13" s="136"/>
      <c r="O13" s="138">
        <f t="shared" ref="O13:O40" si="1">SUM(G13:M13)</f>
        <v>10</v>
      </c>
      <c r="P13" s="135">
        <f t="shared" ref="P13:P39" si="2">(E13+(D13*5))-SUM(G13:M13)</f>
        <v>-5</v>
      </c>
      <c r="Q13" s="139">
        <f t="shared" ref="Q13:Q39" si="3">O13/(P13+O13)</f>
        <v>2</v>
      </c>
    </row>
    <row r="14" ht="30.75" customHeight="1">
      <c r="A14" s="33">
        <v>2.0</v>
      </c>
      <c r="B14" s="133" t="str">
        <f>'Time Awareness'!B13</f>
        <v>Cook</v>
      </c>
      <c r="C14" s="4"/>
      <c r="D14" s="134">
        <f>SUMIFS('Time Awareness'!$C$12:$C$28,'Time Awareness'!$B$12:$B$28,'Mar 29th'!B14)</f>
        <v>2</v>
      </c>
      <c r="E14" s="135">
        <f>SUMIFS('Time Awareness'!$D$12:$D$28,'Time Awareness'!$B$12:$B$28,'Mar 29th'!B14)</f>
        <v>0</v>
      </c>
      <c r="F14" s="4"/>
      <c r="G14" s="137">
        <v>1.0</v>
      </c>
      <c r="H14" s="137">
        <v>1.0</v>
      </c>
      <c r="I14" s="137">
        <v>1.0</v>
      </c>
      <c r="J14" s="140">
        <v>1.0</v>
      </c>
      <c r="K14" s="140">
        <v>1.0</v>
      </c>
      <c r="L14" s="137">
        <v>2.0</v>
      </c>
      <c r="M14" s="137">
        <v>2.0</v>
      </c>
      <c r="O14" s="138">
        <f t="shared" si="1"/>
        <v>9</v>
      </c>
      <c r="P14" s="135">
        <f t="shared" si="2"/>
        <v>1</v>
      </c>
      <c r="Q14" s="139">
        <f t="shared" si="3"/>
        <v>0.9</v>
      </c>
    </row>
    <row r="15" ht="30.75" customHeight="1">
      <c r="A15" s="33">
        <v>3.0</v>
      </c>
      <c r="B15" s="133" t="str">
        <f>'Time Awareness'!B14</f>
        <v>Friends/Family</v>
      </c>
      <c r="C15" s="4"/>
      <c r="D15" s="134">
        <f>SUMIFS('Time Awareness'!$C$12:$C$28,'Time Awareness'!$B$12:$B$28,'Mar 29th'!B15)</f>
        <v>0</v>
      </c>
      <c r="E15" s="135">
        <f>SUMIFS('Time Awareness'!$D$12:$D$28,'Time Awareness'!$B$12:$B$28,'Mar 29th'!B15)</f>
        <v>8</v>
      </c>
      <c r="F15" s="4"/>
      <c r="G15" s="137">
        <v>1.0</v>
      </c>
      <c r="H15" s="137">
        <v>1.0</v>
      </c>
      <c r="I15" s="140">
        <v>2.0</v>
      </c>
      <c r="J15" s="137">
        <v>2.0</v>
      </c>
      <c r="K15" s="140"/>
      <c r="L15" s="137">
        <v>2.0</v>
      </c>
      <c r="M15" s="137">
        <v>1.0</v>
      </c>
      <c r="O15" s="138">
        <f t="shared" si="1"/>
        <v>9</v>
      </c>
      <c r="P15" s="135">
        <f t="shared" si="2"/>
        <v>-1</v>
      </c>
      <c r="Q15" s="139">
        <f t="shared" si="3"/>
        <v>1.125</v>
      </c>
    </row>
    <row r="16" ht="30.75" customHeight="1">
      <c r="A16" s="33">
        <v>4.0</v>
      </c>
      <c r="B16" s="133" t="str">
        <f>'Time Awareness'!B15</f>
        <v>Business Development</v>
      </c>
      <c r="C16" s="4"/>
      <c r="D16" s="134">
        <f>SUMIFS('Time Awareness'!$C$12:$C$28,'Time Awareness'!$B$12:$B$28,'Mar 29th'!B16)</f>
        <v>0</v>
      </c>
      <c r="E16" s="135">
        <f>SUMIFS('Time Awareness'!$D$12:$D$28,'Time Awareness'!$B$12:$B$28,'Mar 29th'!B16)</f>
        <v>6</v>
      </c>
      <c r="F16" s="4"/>
      <c r="G16" s="137"/>
      <c r="H16" s="137"/>
      <c r="I16" s="140">
        <v>1.0</v>
      </c>
      <c r="J16" s="137"/>
      <c r="K16" s="140">
        <v>2.0</v>
      </c>
      <c r="L16" s="137">
        <v>1.0</v>
      </c>
      <c r="M16" s="137">
        <v>1.0</v>
      </c>
      <c r="O16" s="138">
        <f t="shared" si="1"/>
        <v>5</v>
      </c>
      <c r="P16" s="135">
        <f t="shared" si="2"/>
        <v>1</v>
      </c>
      <c r="Q16" s="139">
        <f t="shared" si="3"/>
        <v>0.8333333333</v>
      </c>
    </row>
    <row r="17" ht="30.75" customHeight="1">
      <c r="A17" s="33">
        <v>5.0</v>
      </c>
      <c r="B17" s="133" t="str">
        <f>'Time Awareness'!B16</f>
        <v>Create Content</v>
      </c>
      <c r="C17" s="4"/>
      <c r="D17" s="134">
        <f>SUMIFS('Time Awareness'!$C$12:$C$28,'Time Awareness'!$B$12:$B$28,'Mar 29th'!B17)</f>
        <v>0</v>
      </c>
      <c r="E17" s="135">
        <f>SUMIFS('Time Awareness'!$D$12:$D$28,'Time Awareness'!$B$12:$B$28,'Mar 29th'!B17)</f>
        <v>6</v>
      </c>
      <c r="F17" s="4"/>
      <c r="G17" s="137"/>
      <c r="H17" s="137">
        <v>2.0</v>
      </c>
      <c r="I17" s="137">
        <v>1.0</v>
      </c>
      <c r="J17" s="137"/>
      <c r="K17" s="137">
        <v>1.0</v>
      </c>
      <c r="L17" s="137">
        <v>2.0</v>
      </c>
      <c r="M17" s="137"/>
      <c r="O17" s="138">
        <f t="shared" si="1"/>
        <v>6</v>
      </c>
      <c r="P17" s="135">
        <f t="shared" si="2"/>
        <v>0</v>
      </c>
      <c r="Q17" s="139">
        <f t="shared" si="3"/>
        <v>1</v>
      </c>
    </row>
    <row r="18" ht="30.75" customHeight="1">
      <c r="A18" s="33">
        <v>6.0</v>
      </c>
      <c r="B18" s="133" t="str">
        <f>'Time Awareness'!B17</f>
        <v>Chores</v>
      </c>
      <c r="C18" s="4"/>
      <c r="D18" s="134">
        <f>SUMIFS('Time Awareness'!$C$12:$C$28,'Time Awareness'!$B$12:$B$28,'Mar 29th'!B18)</f>
        <v>0</v>
      </c>
      <c r="E18" s="135">
        <f>SUMIFS('Time Awareness'!$D$12:$D$28,'Time Awareness'!$B$12:$B$28,'Mar 29th'!B18)</f>
        <v>5</v>
      </c>
      <c r="F18" s="4"/>
      <c r="G18" s="137"/>
      <c r="H18" s="137">
        <v>1.0</v>
      </c>
      <c r="I18" s="137">
        <v>1.0</v>
      </c>
      <c r="J18" s="137">
        <v>1.0</v>
      </c>
      <c r="K18" s="137"/>
      <c r="L18" s="137"/>
      <c r="M18" s="137"/>
      <c r="O18" s="138">
        <f t="shared" si="1"/>
        <v>3</v>
      </c>
      <c r="P18" s="135">
        <f t="shared" si="2"/>
        <v>2</v>
      </c>
      <c r="Q18" s="139">
        <f t="shared" si="3"/>
        <v>0.6</v>
      </c>
    </row>
    <row r="19" ht="30.75" customHeight="1">
      <c r="A19" s="33">
        <v>7.0</v>
      </c>
      <c r="B19" s="133" t="str">
        <f>'Time Awareness'!B18</f>
        <v>Journal</v>
      </c>
      <c r="C19" s="4"/>
      <c r="D19" s="134">
        <f>SUMIFS('Time Awareness'!$C$12:$C$28,'Time Awareness'!$B$12:$B$28,'Mar 29th'!B19)</f>
        <v>1</v>
      </c>
      <c r="E19" s="135">
        <f>SUMIFS('Time Awareness'!$D$12:$D$28,'Time Awareness'!$B$12:$B$28,'Mar 29th'!B19)</f>
        <v>0</v>
      </c>
      <c r="F19" s="4"/>
      <c r="G19" s="137">
        <v>1.0</v>
      </c>
      <c r="H19" s="137">
        <v>1.0</v>
      </c>
      <c r="I19" s="137">
        <v>1.0</v>
      </c>
      <c r="J19" s="137">
        <v>1.0</v>
      </c>
      <c r="K19" s="137"/>
      <c r="L19" s="137"/>
      <c r="M19" s="137">
        <v>1.0</v>
      </c>
      <c r="O19" s="138">
        <f t="shared" si="1"/>
        <v>5</v>
      </c>
      <c r="P19" s="135">
        <f t="shared" si="2"/>
        <v>0</v>
      </c>
      <c r="Q19" s="139">
        <f t="shared" si="3"/>
        <v>1</v>
      </c>
    </row>
    <row r="20" ht="30.75" customHeight="1">
      <c r="A20" s="33">
        <v>8.0</v>
      </c>
      <c r="B20" s="133" t="str">
        <f>'Time Awareness'!B19</f>
        <v>Read/Audiobook</v>
      </c>
      <c r="C20" s="4"/>
      <c r="D20" s="134">
        <f>SUMIFS('Time Awareness'!$C$12:$C$28,'Time Awareness'!$B$12:$B$28,'Mar 29th'!B20)</f>
        <v>1</v>
      </c>
      <c r="E20" s="135">
        <f>SUMIFS('Time Awareness'!$D$12:$D$28,'Time Awareness'!$B$12:$B$28,'Mar 29th'!B20)</f>
        <v>0</v>
      </c>
      <c r="F20" s="4"/>
      <c r="G20" s="137"/>
      <c r="H20" s="137"/>
      <c r="I20" s="137">
        <v>1.0</v>
      </c>
      <c r="J20" s="137"/>
      <c r="K20" s="137"/>
      <c r="L20" s="136"/>
      <c r="M20" s="137"/>
      <c r="O20" s="138">
        <f t="shared" si="1"/>
        <v>1</v>
      </c>
      <c r="P20" s="135">
        <f t="shared" si="2"/>
        <v>4</v>
      </c>
      <c r="Q20" s="139">
        <f t="shared" si="3"/>
        <v>0.2</v>
      </c>
    </row>
    <row r="21" ht="30.75" customHeight="1">
      <c r="A21" s="33">
        <v>9.0</v>
      </c>
      <c r="B21" s="133" t="str">
        <f>'Time Awareness'!B20</f>
        <v>Rings/stretching/light exercises</v>
      </c>
      <c r="C21" s="4"/>
      <c r="D21" s="134">
        <f>SUMIFS('Time Awareness'!$C$12:$C$28,'Time Awareness'!$B$12:$B$28,'Mar 29th'!B21)</f>
        <v>0</v>
      </c>
      <c r="E21" s="135">
        <f>SUMIFS('Time Awareness'!$D$12:$D$28,'Time Awareness'!$B$12:$B$28,'Mar 29th'!B21)</f>
        <v>6</v>
      </c>
      <c r="F21" s="4"/>
      <c r="G21" s="137">
        <v>1.0</v>
      </c>
      <c r="H21" s="137"/>
      <c r="I21" s="137">
        <v>1.0</v>
      </c>
      <c r="J21" s="137">
        <v>1.0</v>
      </c>
      <c r="K21" s="137">
        <v>1.0</v>
      </c>
      <c r="L21" s="137"/>
      <c r="M21" s="137"/>
      <c r="O21" s="138">
        <f t="shared" si="1"/>
        <v>4</v>
      </c>
      <c r="P21" s="135">
        <f t="shared" si="2"/>
        <v>2</v>
      </c>
      <c r="Q21" s="139">
        <f t="shared" si="3"/>
        <v>0.6666666667</v>
      </c>
    </row>
    <row r="22" ht="30.75" customHeight="1">
      <c r="A22" s="33">
        <v>10.0</v>
      </c>
      <c r="B22" s="133" t="str">
        <f>'Time Awareness'!B21</f>
        <v>Marketing</v>
      </c>
      <c r="C22" s="4"/>
      <c r="D22" s="134">
        <f>SUMIFS('Time Awareness'!$C$12:$C$28,'Time Awareness'!$B$12:$B$28,'Mar 29th'!B22)</f>
        <v>0</v>
      </c>
      <c r="E22" s="135">
        <f>SUMIFS('Time Awareness'!$D$12:$D$28,'Time Awareness'!$B$12:$B$28,'Mar 29th'!B22)</f>
        <v>3</v>
      </c>
      <c r="F22" s="4"/>
      <c r="G22" s="137"/>
      <c r="H22" s="137"/>
      <c r="I22" s="137"/>
      <c r="J22" s="137">
        <v>1.0</v>
      </c>
      <c r="K22" s="137"/>
      <c r="L22" s="137">
        <v>2.0</v>
      </c>
      <c r="M22" s="136"/>
      <c r="O22" s="138">
        <f t="shared" si="1"/>
        <v>3</v>
      </c>
      <c r="P22" s="135">
        <f t="shared" si="2"/>
        <v>0</v>
      </c>
      <c r="Q22" s="139">
        <f t="shared" si="3"/>
        <v>1</v>
      </c>
    </row>
    <row r="23" ht="30.75" customHeight="1">
      <c r="A23" s="33">
        <v>11.0</v>
      </c>
      <c r="B23" s="133" t="str">
        <f>'Time Awareness'!B22</f>
        <v>Networking</v>
      </c>
      <c r="C23" s="4"/>
      <c r="D23" s="134">
        <f>SUMIFS('Time Awareness'!$C$12:$C$28,'Time Awareness'!$B$12:$B$28,'Mar 29th'!B23)</f>
        <v>0</v>
      </c>
      <c r="E23" s="135">
        <f>SUMIFS('Time Awareness'!$D$12:$D$28,'Time Awareness'!$B$12:$B$28,'Mar 29th'!B23)</f>
        <v>3</v>
      </c>
      <c r="F23" s="4"/>
      <c r="G23" s="137"/>
      <c r="H23" s="137"/>
      <c r="I23" s="137"/>
      <c r="J23" s="137"/>
      <c r="K23" s="137"/>
      <c r="L23" s="137">
        <v>1.0</v>
      </c>
      <c r="M23" s="137"/>
      <c r="O23" s="138">
        <f t="shared" si="1"/>
        <v>1</v>
      </c>
      <c r="P23" s="135">
        <f t="shared" si="2"/>
        <v>2</v>
      </c>
      <c r="Q23" s="139">
        <f t="shared" si="3"/>
        <v>0.3333333333</v>
      </c>
    </row>
    <row r="24" ht="30.75" customHeight="1">
      <c r="A24" s="33">
        <v>12.0</v>
      </c>
      <c r="B24" s="133" t="str">
        <f>'Time Awareness'!B23</f>
        <v>Games</v>
      </c>
      <c r="C24" s="4"/>
      <c r="D24" s="134">
        <f>SUMIFS('Time Awareness'!$C$12:$C$28,'Time Awareness'!$B$12:$B$28,'Mar 29th'!B24)</f>
        <v>0</v>
      </c>
      <c r="E24" s="135">
        <f>SUMIFS('Time Awareness'!$D$12:$D$28,'Time Awareness'!$B$12:$B$28,'Mar 29th'!B24)</f>
        <v>4</v>
      </c>
      <c r="F24" s="4"/>
      <c r="G24" s="137">
        <v>2.0</v>
      </c>
      <c r="H24" s="137">
        <v>1.0</v>
      </c>
      <c r="I24" s="137">
        <v>3.0</v>
      </c>
      <c r="J24" s="137">
        <v>2.0</v>
      </c>
      <c r="K24" s="137">
        <v>2.0</v>
      </c>
      <c r="L24" s="137">
        <v>1.0</v>
      </c>
      <c r="M24" s="137">
        <v>2.0</v>
      </c>
      <c r="O24" s="138">
        <f t="shared" si="1"/>
        <v>13</v>
      </c>
      <c r="P24" s="135">
        <f t="shared" si="2"/>
        <v>-9</v>
      </c>
      <c r="Q24" s="139">
        <f t="shared" si="3"/>
        <v>3.25</v>
      </c>
    </row>
    <row r="25" ht="30.75" customHeight="1">
      <c r="A25" s="33">
        <v>13.0</v>
      </c>
      <c r="B25" s="133" t="str">
        <f>'Time Awareness'!B24</f>
        <v>Intense Exercise</v>
      </c>
      <c r="C25" s="4"/>
      <c r="D25" s="134">
        <f>SUMIFS('Time Awareness'!$C$12:$C$28,'Time Awareness'!$B$12:$B$28,'Mar 29th'!B25)</f>
        <v>0</v>
      </c>
      <c r="E25" s="135">
        <f>SUMIFS('Time Awareness'!$D$12:$D$28,'Time Awareness'!$B$12:$B$28,'Mar 29th'!B25)</f>
        <v>2</v>
      </c>
      <c r="F25" s="4"/>
      <c r="G25" s="137"/>
      <c r="H25" s="137"/>
      <c r="I25" s="137"/>
      <c r="J25" s="137"/>
      <c r="K25" s="137"/>
      <c r="L25" s="136"/>
      <c r="M25" s="137"/>
      <c r="O25" s="138">
        <f t="shared" si="1"/>
        <v>0</v>
      </c>
      <c r="P25" s="135">
        <f t="shared" si="2"/>
        <v>2</v>
      </c>
      <c r="Q25" s="139">
        <f t="shared" si="3"/>
        <v>0</v>
      </c>
    </row>
    <row r="26" ht="30.75" customHeight="1">
      <c r="A26" s="33">
        <v>14.0</v>
      </c>
      <c r="B26" s="133" t="str">
        <f>'Time Awareness'!B25</f>
        <v>Romanian Practice</v>
      </c>
      <c r="C26" s="4"/>
      <c r="D26" s="134">
        <f>SUMIFS('Time Awareness'!$C$12:$C$28,'Time Awareness'!$B$12:$B$28,'Mar 29th'!B26)</f>
        <v>0</v>
      </c>
      <c r="E26" s="135">
        <f>SUMIFS('Time Awareness'!$D$12:$D$28,'Time Awareness'!$B$12:$B$28,'Mar 29th'!B26)</f>
        <v>1</v>
      </c>
      <c r="F26" s="4"/>
      <c r="G26" s="137">
        <v>1.0</v>
      </c>
      <c r="H26" s="136"/>
      <c r="I26" s="136"/>
      <c r="J26" s="136"/>
      <c r="K26" s="136"/>
      <c r="L26" s="136"/>
      <c r="M26" s="136"/>
      <c r="O26" s="138">
        <f t="shared" si="1"/>
        <v>1</v>
      </c>
      <c r="P26" s="135">
        <f t="shared" si="2"/>
        <v>0</v>
      </c>
      <c r="Q26" s="139">
        <f t="shared" si="3"/>
        <v>1</v>
      </c>
    </row>
    <row r="27" ht="30.75" customHeight="1">
      <c r="A27" s="33">
        <v>15.0</v>
      </c>
      <c r="B27" s="133" t="str">
        <f>'Time Awareness'!B26</f>
        <v>Other jobs</v>
      </c>
      <c r="C27" s="4"/>
      <c r="D27" s="134">
        <f>SUMIFS('Time Awareness'!$C$12:$C$28,'Time Awareness'!$B$12:$B$28,'Mar 29th'!B27)</f>
        <v>0</v>
      </c>
      <c r="E27" s="135">
        <f>SUMIFS('Time Awareness'!$D$12:$D$28,'Time Awareness'!$B$12:$B$28,'Mar 29th'!B27)</f>
        <v>3</v>
      </c>
      <c r="F27" s="4"/>
      <c r="G27" s="136"/>
      <c r="H27" s="137"/>
      <c r="I27" s="137"/>
      <c r="J27" s="137"/>
      <c r="K27" s="137"/>
      <c r="L27" s="137"/>
      <c r="M27" s="136"/>
      <c r="O27" s="138">
        <f t="shared" si="1"/>
        <v>0</v>
      </c>
      <c r="P27" s="135">
        <f t="shared" si="2"/>
        <v>3</v>
      </c>
      <c r="Q27" s="139">
        <f t="shared" si="3"/>
        <v>0</v>
      </c>
    </row>
    <row r="28" ht="30.75" customHeight="1">
      <c r="A28" s="33">
        <v>16.0</v>
      </c>
      <c r="B28" s="133" t="str">
        <f>'Time Awareness'!B27</f>
        <v>Upkeep (redundant, use chores)</v>
      </c>
      <c r="C28" s="4"/>
      <c r="D28" s="134">
        <f>SUMIFS('Time Awareness'!$C$12:$C$28,'Time Awareness'!$B$12:$B$28,'Mar 29th'!B28)</f>
        <v>0</v>
      </c>
      <c r="E28" s="135">
        <f>SUMIFS('Time Awareness'!$D$12:$D$28,'Time Awareness'!$B$12:$B$28,'Mar 29th'!B28)</f>
        <v>0</v>
      </c>
      <c r="F28" s="4"/>
      <c r="G28" s="137"/>
      <c r="H28" s="137"/>
      <c r="I28" s="137"/>
      <c r="J28" s="137"/>
      <c r="K28" s="137"/>
      <c r="L28" s="137"/>
      <c r="M28" s="137"/>
      <c r="O28" s="138">
        <f t="shared" si="1"/>
        <v>0</v>
      </c>
      <c r="P28" s="135">
        <f t="shared" si="2"/>
        <v>0</v>
      </c>
      <c r="Q28" s="139" t="str">
        <f t="shared" si="3"/>
        <v>#DIV/0!</v>
      </c>
    </row>
    <row r="29" ht="30.75" customHeight="1">
      <c r="A29" s="33">
        <v>17.0</v>
      </c>
      <c r="B29" s="133" t="str">
        <f>'Time Awareness'!B28</f>
        <v>Learning</v>
      </c>
      <c r="C29" s="4"/>
      <c r="D29" s="134">
        <f>SUMIFS('Time Awareness'!$C$12:$C$28,'Time Awareness'!$B$12:$B$28,'Mar 29th'!B29)</f>
        <v>1</v>
      </c>
      <c r="E29" s="135">
        <f>SUMIFS('Time Awareness'!$D$12:$D$28,'Time Awareness'!$B$12:$B$28,'Mar 29th'!B29)</f>
        <v>0</v>
      </c>
      <c r="F29" s="4"/>
      <c r="G29" s="137"/>
      <c r="H29" s="136"/>
      <c r="I29" s="137"/>
      <c r="J29" s="137"/>
      <c r="K29" s="137"/>
      <c r="L29" s="137"/>
      <c r="M29" s="137"/>
      <c r="O29" s="138">
        <f t="shared" si="1"/>
        <v>0</v>
      </c>
      <c r="P29" s="135">
        <f t="shared" si="2"/>
        <v>5</v>
      </c>
      <c r="Q29" s="139">
        <f t="shared" si="3"/>
        <v>0</v>
      </c>
      <c r="R29" s="84" t="s">
        <v>152</v>
      </c>
    </row>
    <row r="30" ht="30.75" customHeight="1">
      <c r="A30" s="57"/>
      <c r="B30" s="133"/>
      <c r="C30" s="4"/>
      <c r="D30" s="134">
        <f>SUMIFS('Time Awareness'!$C$12:$C$28,'Time Awareness'!$B$12:$B$28,'Mar 29th'!B30)</f>
        <v>0</v>
      </c>
      <c r="E30" s="135">
        <f>SUMIFS('Time Awareness'!$D$12:$D$28,'Time Awareness'!$B$12:$B$28,'Mar 29th'!B30)</f>
        <v>0</v>
      </c>
      <c r="F30" s="4"/>
      <c r="G30" s="137"/>
      <c r="H30" s="136"/>
      <c r="I30" s="137"/>
      <c r="J30" s="137"/>
      <c r="K30" s="137"/>
      <c r="L30" s="137"/>
      <c r="M30" s="137"/>
      <c r="O30" s="138">
        <f t="shared" si="1"/>
        <v>0</v>
      </c>
      <c r="P30" s="135">
        <f t="shared" si="2"/>
        <v>0</v>
      </c>
      <c r="Q30" s="139" t="str">
        <f t="shared" si="3"/>
        <v>#DIV/0!</v>
      </c>
      <c r="R30" s="84"/>
    </row>
    <row r="31" ht="30.75" customHeight="1">
      <c r="A31" s="57"/>
      <c r="B31" s="133"/>
      <c r="C31" s="4"/>
      <c r="D31" s="134">
        <f>SUMIFS('Time Awareness'!$C$12:$C$28,'Time Awareness'!$B$12:$B$28,'Mar 29th'!B31)</f>
        <v>0</v>
      </c>
      <c r="E31" s="135">
        <f>SUMIFS('Time Awareness'!$D$12:$D$28,'Time Awareness'!$B$12:$B$28,'Mar 29th'!B31)</f>
        <v>0</v>
      </c>
      <c r="F31" s="4"/>
      <c r="G31" s="137"/>
      <c r="H31" s="136"/>
      <c r="I31" s="137"/>
      <c r="J31" s="137"/>
      <c r="K31" s="137"/>
      <c r="L31" s="137"/>
      <c r="M31" s="137"/>
      <c r="O31" s="138">
        <f t="shared" si="1"/>
        <v>0</v>
      </c>
      <c r="P31" s="135">
        <f t="shared" si="2"/>
        <v>0</v>
      </c>
      <c r="Q31" s="139" t="str">
        <f t="shared" si="3"/>
        <v>#DIV/0!</v>
      </c>
      <c r="R31" s="84"/>
    </row>
    <row r="32" ht="30.75" customHeight="1">
      <c r="A32" s="57"/>
      <c r="B32" s="133"/>
      <c r="C32" s="4"/>
      <c r="D32" s="134">
        <f>SUMIFS('Time Awareness'!$C$12:$C$28,'Time Awareness'!$B$12:$B$28,'Mar 29th'!B32)</f>
        <v>0</v>
      </c>
      <c r="E32" s="135">
        <f>SUMIFS('Time Awareness'!$D$12:$D$28,'Time Awareness'!$B$12:$B$28,'Mar 29th'!B32)</f>
        <v>0</v>
      </c>
      <c r="F32" s="4"/>
      <c r="G32" s="137"/>
      <c r="H32" s="136"/>
      <c r="I32" s="137"/>
      <c r="J32" s="137"/>
      <c r="K32" s="137"/>
      <c r="L32" s="137"/>
      <c r="M32" s="137"/>
      <c r="O32" s="138">
        <f t="shared" si="1"/>
        <v>0</v>
      </c>
      <c r="P32" s="135">
        <f t="shared" si="2"/>
        <v>0</v>
      </c>
      <c r="Q32" s="139" t="str">
        <f t="shared" si="3"/>
        <v>#DIV/0!</v>
      </c>
      <c r="R32" s="84"/>
    </row>
    <row r="33" ht="30.75" customHeight="1">
      <c r="A33" s="57"/>
      <c r="B33" s="133"/>
      <c r="C33" s="4"/>
      <c r="D33" s="134">
        <f>SUMIFS('Time Awareness'!$C$12:$C$28,'Time Awareness'!$B$12:$B$28,'Mar 29th'!B33)</f>
        <v>0</v>
      </c>
      <c r="E33" s="135">
        <f>SUMIFS('Time Awareness'!$D$12:$D$28,'Time Awareness'!$B$12:$B$28,'Mar 29th'!B33)</f>
        <v>0</v>
      </c>
      <c r="F33" s="4"/>
      <c r="G33" s="137"/>
      <c r="H33" s="136"/>
      <c r="I33" s="137"/>
      <c r="J33" s="137"/>
      <c r="K33" s="137"/>
      <c r="L33" s="137"/>
      <c r="M33" s="137"/>
      <c r="O33" s="138">
        <f t="shared" si="1"/>
        <v>0</v>
      </c>
      <c r="P33" s="135">
        <f t="shared" si="2"/>
        <v>0</v>
      </c>
      <c r="Q33" s="139" t="str">
        <f t="shared" si="3"/>
        <v>#DIV/0!</v>
      </c>
      <c r="R33" s="84"/>
    </row>
    <row r="34" ht="30.75" customHeight="1">
      <c r="A34" s="57"/>
      <c r="B34" s="133"/>
      <c r="C34" s="4"/>
      <c r="D34" s="134">
        <f>SUMIFS('Time Awareness'!$C$12:$C$28,'Time Awareness'!$B$12:$B$28,'Mar 29th'!B34)</f>
        <v>0</v>
      </c>
      <c r="E34" s="135">
        <f>SUMIFS('Time Awareness'!$D$12:$D$28,'Time Awareness'!$B$12:$B$28,'Mar 29th'!B34)</f>
        <v>0</v>
      </c>
      <c r="F34" s="4"/>
      <c r="G34" s="137"/>
      <c r="H34" s="136"/>
      <c r="I34" s="137"/>
      <c r="J34" s="137"/>
      <c r="K34" s="137"/>
      <c r="L34" s="137"/>
      <c r="M34" s="137"/>
      <c r="O34" s="138">
        <f t="shared" si="1"/>
        <v>0</v>
      </c>
      <c r="P34" s="135">
        <f t="shared" si="2"/>
        <v>0</v>
      </c>
      <c r="Q34" s="139" t="str">
        <f t="shared" si="3"/>
        <v>#DIV/0!</v>
      </c>
      <c r="R34" s="84"/>
    </row>
    <row r="35" ht="30.75" customHeight="1">
      <c r="A35" s="57"/>
      <c r="B35" s="133"/>
      <c r="C35" s="4"/>
      <c r="D35" s="134">
        <f>SUMIFS('Time Awareness'!$C$12:$C$28,'Time Awareness'!$B$12:$B$28,'Mar 29th'!B35)</f>
        <v>0</v>
      </c>
      <c r="E35" s="135">
        <f>SUMIFS('Time Awareness'!$D$12:$D$28,'Time Awareness'!$B$12:$B$28,'Mar 29th'!B35)</f>
        <v>0</v>
      </c>
      <c r="F35" s="4"/>
      <c r="G35" s="137"/>
      <c r="H35" s="136"/>
      <c r="I35" s="137"/>
      <c r="J35" s="137"/>
      <c r="K35" s="137"/>
      <c r="L35" s="137"/>
      <c r="M35" s="137"/>
      <c r="O35" s="138">
        <f t="shared" si="1"/>
        <v>0</v>
      </c>
      <c r="P35" s="135">
        <f t="shared" si="2"/>
        <v>0</v>
      </c>
      <c r="Q35" s="139" t="str">
        <f t="shared" si="3"/>
        <v>#DIV/0!</v>
      </c>
      <c r="R35" s="84"/>
    </row>
    <row r="36" ht="30.75" customHeight="1">
      <c r="A36" s="57"/>
      <c r="B36" s="133"/>
      <c r="C36" s="4"/>
      <c r="D36" s="134">
        <f>SUMIFS('Time Awareness'!$C$12:$C$28,'Time Awareness'!$B$12:$B$28,'Mar 29th'!B36)</f>
        <v>0</v>
      </c>
      <c r="E36" s="135">
        <f>SUMIFS('Time Awareness'!$D$12:$D$28,'Time Awareness'!$B$12:$B$28,'Mar 29th'!B36)</f>
        <v>0</v>
      </c>
      <c r="F36" s="4"/>
      <c r="G36" s="137"/>
      <c r="H36" s="136"/>
      <c r="I36" s="137"/>
      <c r="J36" s="137"/>
      <c r="K36" s="137"/>
      <c r="L36" s="137"/>
      <c r="M36" s="137"/>
      <c r="O36" s="138">
        <f t="shared" si="1"/>
        <v>0</v>
      </c>
      <c r="P36" s="135">
        <f t="shared" si="2"/>
        <v>0</v>
      </c>
      <c r="Q36" s="139" t="str">
        <f t="shared" si="3"/>
        <v>#DIV/0!</v>
      </c>
      <c r="R36" s="84"/>
    </row>
    <row r="37" ht="30.75" customHeight="1">
      <c r="A37" s="57"/>
      <c r="B37" s="133"/>
      <c r="C37" s="4"/>
      <c r="D37" s="134">
        <f>SUMIFS('Time Awareness'!$C$12:$C$28,'Time Awareness'!$B$12:$B$28,'Mar 29th'!B37)</f>
        <v>0</v>
      </c>
      <c r="E37" s="135">
        <f>SUMIFS('Time Awareness'!$D$12:$D$28,'Time Awareness'!$B$12:$B$28,'Mar 29th'!B37)</f>
        <v>0</v>
      </c>
      <c r="F37" s="4"/>
      <c r="G37" s="137"/>
      <c r="H37" s="136"/>
      <c r="I37" s="137"/>
      <c r="J37" s="137"/>
      <c r="K37" s="137"/>
      <c r="L37" s="137"/>
      <c r="M37" s="137"/>
      <c r="O37" s="138">
        <f t="shared" si="1"/>
        <v>0</v>
      </c>
      <c r="P37" s="135">
        <f t="shared" si="2"/>
        <v>0</v>
      </c>
      <c r="Q37" s="139" t="str">
        <f t="shared" si="3"/>
        <v>#DIV/0!</v>
      </c>
      <c r="R37" s="84"/>
    </row>
    <row r="38" ht="30.75" customHeight="1">
      <c r="A38" s="57"/>
      <c r="B38" s="133"/>
      <c r="C38" s="4"/>
      <c r="D38" s="134">
        <f>SUMIFS('Time Awareness'!$C$12:$C$28,'Time Awareness'!$B$12:$B$28,'Mar 29th'!B38)</f>
        <v>0</v>
      </c>
      <c r="E38" s="135">
        <f>SUMIFS('Time Awareness'!$D$12:$D$28,'Time Awareness'!$B$12:$B$28,'Mar 29th'!B38)</f>
        <v>0</v>
      </c>
      <c r="F38" s="4"/>
      <c r="G38" s="137"/>
      <c r="H38" s="136"/>
      <c r="I38" s="137"/>
      <c r="J38" s="137"/>
      <c r="K38" s="137"/>
      <c r="L38" s="137"/>
      <c r="M38" s="137"/>
      <c r="O38" s="138">
        <f t="shared" si="1"/>
        <v>0</v>
      </c>
      <c r="P38" s="135">
        <f t="shared" si="2"/>
        <v>0</v>
      </c>
      <c r="Q38" s="139" t="str">
        <f t="shared" si="3"/>
        <v>#DIV/0!</v>
      </c>
      <c r="R38" s="84"/>
    </row>
    <row r="39" ht="30.75" customHeight="1">
      <c r="A39" s="57"/>
      <c r="B39" s="133"/>
      <c r="C39" s="4"/>
      <c r="D39" s="134">
        <f>SUMIFS('Time Awareness'!$C$12:$C$28,'Time Awareness'!$B$12:$B$28,'Mar 29th'!B39)</f>
        <v>0</v>
      </c>
      <c r="E39" s="135">
        <f>SUMIFS('Time Awareness'!$D$12:$D$28,'Time Awareness'!$B$12:$B$28,'Mar 29th'!B39)</f>
        <v>0</v>
      </c>
      <c r="F39" s="4"/>
      <c r="G39" s="137"/>
      <c r="H39" s="136"/>
      <c r="I39" s="137"/>
      <c r="J39" s="137"/>
      <c r="K39" s="137"/>
      <c r="L39" s="137"/>
      <c r="M39" s="137"/>
      <c r="O39" s="138">
        <f t="shared" si="1"/>
        <v>0</v>
      </c>
      <c r="P39" s="135">
        <f t="shared" si="2"/>
        <v>0</v>
      </c>
      <c r="Q39" s="139" t="str">
        <f t="shared" si="3"/>
        <v>#DIV/0!</v>
      </c>
      <c r="R39" s="84"/>
    </row>
    <row r="40" ht="14.25" customHeight="1">
      <c r="G40" s="4">
        <f t="shared" ref="G40:M40" si="4">SUM(G13:G39)</f>
        <v>7</v>
      </c>
      <c r="H40" s="4">
        <f t="shared" si="4"/>
        <v>11</v>
      </c>
      <c r="I40" s="4">
        <f t="shared" si="4"/>
        <v>13</v>
      </c>
      <c r="J40" s="4">
        <f t="shared" si="4"/>
        <v>12</v>
      </c>
      <c r="K40" s="4">
        <f t="shared" si="4"/>
        <v>8</v>
      </c>
      <c r="L40" s="4">
        <f t="shared" si="4"/>
        <v>12</v>
      </c>
      <c r="M40" s="4">
        <f t="shared" si="4"/>
        <v>7</v>
      </c>
      <c r="O40" s="7">
        <f t="shared" si="1"/>
        <v>70</v>
      </c>
    </row>
    <row r="41" ht="14.25" customHeight="1">
      <c r="G41" s="4"/>
      <c r="H41" s="4"/>
      <c r="I41" s="4"/>
      <c r="J41" s="4"/>
      <c r="K41" s="4"/>
      <c r="L41" s="4"/>
      <c r="M41" s="4"/>
    </row>
    <row r="42" ht="14.25" customHeight="1">
      <c r="G42" s="4"/>
      <c r="H42" s="4"/>
      <c r="I42" s="4"/>
      <c r="J42" s="4"/>
      <c r="K42" s="4"/>
      <c r="L42" s="4"/>
      <c r="M42" s="4"/>
    </row>
    <row r="43" ht="14.25" customHeight="1">
      <c r="B43" s="84" t="s">
        <v>154</v>
      </c>
    </row>
    <row r="44" ht="14.25" customHeight="1">
      <c r="B44" s="84" t="s">
        <v>155</v>
      </c>
    </row>
    <row r="45" ht="14.25" customHeight="1"/>
    <row r="46" ht="14.25" customHeight="1">
      <c r="B46" s="84" t="s">
        <v>156</v>
      </c>
    </row>
    <row r="47" ht="14.25" customHeight="1"/>
    <row r="48" ht="14.25" customHeight="1"/>
    <row r="49" ht="14.25" customHeight="1">
      <c r="B49" s="84" t="s">
        <v>157</v>
      </c>
    </row>
    <row r="50" ht="14.25" customHeight="1"/>
    <row r="51" ht="14.25" customHeight="1"/>
    <row r="52" ht="36.75" customHeight="1"/>
    <row r="53" ht="35.25" customHeight="1"/>
    <row r="54" ht="35.25" customHeight="1"/>
    <row r="55" ht="35.25" customHeight="1"/>
    <row r="56" ht="35.25" customHeight="1"/>
    <row r="57" ht="35.25" customHeight="1"/>
    <row r="58" ht="35.25" customHeight="1"/>
    <row r="59" ht="35.25" customHeight="1"/>
    <row r="60" ht="35.25" customHeight="1"/>
    <row r="61" ht="35.25" customHeight="1"/>
    <row r="62" ht="35.25" customHeight="1"/>
    <row r="63" ht="35.25" customHeight="1"/>
    <row r="64" ht="35.25" customHeight="1"/>
    <row r="65" ht="35.25" customHeight="1"/>
    <row r="66" ht="35.25" customHeight="1"/>
    <row r="67" ht="35.25" customHeight="1"/>
    <row r="68" ht="35.25" customHeight="1"/>
    <row r="69" ht="35.25" customHeight="1"/>
    <row r="70" ht="35.25" customHeight="1"/>
    <row r="71" ht="35.25" customHeight="1"/>
    <row r="72" ht="35.25" customHeight="1"/>
    <row r="73" ht="35.25" customHeight="1"/>
    <row r="74" ht="35.25" customHeight="1"/>
    <row r="75" ht="35.25" customHeight="1"/>
    <row r="76" ht="35.25" customHeight="1"/>
    <row r="77" ht="35.25" customHeight="1"/>
    <row r="78" ht="35.25" customHeight="1"/>
    <row r="79" ht="35.25" customHeight="1"/>
    <row r="80" ht="35.25" customHeight="1"/>
    <row r="81" ht="35.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2">
    <mergeCell ref="B7:D7"/>
    <mergeCell ref="O10:P10"/>
  </mergeCells>
  <conditionalFormatting sqref="AA11 AD11">
    <cfRule type="expression" dxfId="0" priority="1">
      <formula>CELL("contents",B47)=AA11</formula>
    </cfRule>
  </conditionalFormatting>
  <conditionalFormatting sqref="AH11">
    <cfRule type="expression" dxfId="0" priority="2">
      <formula>CELL("contents",J47)=AH11</formula>
    </cfRule>
  </conditionalFormatting>
  <conditionalFormatting sqref="G11">
    <cfRule type="expression" dxfId="0" priority="3">
      <formula>CELL("contents",B5)=G11</formula>
    </cfRule>
  </conditionalFormatting>
  <conditionalFormatting sqref="J11">
    <cfRule type="expression" dxfId="0" priority="4">
      <formula>CELL("contents",B5)=J11</formula>
    </cfRule>
  </conditionalFormatting>
  <conditionalFormatting sqref="H11">
    <cfRule type="expression" dxfId="0" priority="5">
      <formula>CELL("contents",B5)=H11</formula>
    </cfRule>
  </conditionalFormatting>
  <conditionalFormatting sqref="I11">
    <cfRule type="expression" dxfId="0" priority="6">
      <formula>CELL("contents",B5)=I11</formula>
    </cfRule>
  </conditionalFormatting>
  <conditionalFormatting sqref="K11">
    <cfRule type="expression" dxfId="0" priority="7">
      <formula>CELL("contents",B5)=K11</formula>
    </cfRule>
  </conditionalFormatting>
  <conditionalFormatting sqref="L11">
    <cfRule type="expression" dxfId="0" priority="8">
      <formula>CELL("contents",B5)=L11</formula>
    </cfRule>
  </conditionalFormatting>
  <conditionalFormatting sqref="M11 AB11 AE11">
    <cfRule type="expression" dxfId="0" priority="9">
      <formula>CELL("contents",B5)=M11</formula>
    </cfRule>
  </conditionalFormatting>
  <conditionalFormatting sqref="Q13:Q39">
    <cfRule type="colorScale" priority="10">
      <colorScale>
        <cfvo type="formula" val="0"/>
        <cfvo type="formula" val="0.99"/>
        <cfvo type="formula" val="1"/>
        <color rgb="FFFFFF00"/>
        <color theme="9"/>
        <color theme="4"/>
      </colorScale>
    </cfRule>
  </conditionalFormatting>
  <dataValidations>
    <dataValidation type="list" allowBlank="1" showErrorMessage="1" sqref="B5">
      <formula1>$G$11:$M$11</formula1>
    </dataValidation>
  </dataValidations>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44.29"/>
    <col customWidth="1" min="3" max="3" width="9.86"/>
    <col customWidth="1" min="4" max="5" width="16.0"/>
    <col customWidth="1" min="6" max="6" width="8.43"/>
    <col customWidth="1" min="7" max="9" width="18.57"/>
    <col customWidth="1" min="10" max="10" width="20.14"/>
    <col customWidth="1" min="11" max="13" width="18.57"/>
    <col customWidth="1" min="14" max="14" width="8.71"/>
    <col customWidth="1" min="15" max="16" width="24.14"/>
    <col customWidth="1" min="17" max="17" width="13.14"/>
    <col customWidth="1" min="21" max="21" width="57.43"/>
  </cols>
  <sheetData>
    <row r="1" ht="14.25" customHeight="1">
      <c r="A1" s="111" t="s">
        <v>130</v>
      </c>
    </row>
    <row r="2" ht="14.25" customHeight="1">
      <c r="X2" s="84" t="s">
        <v>137</v>
      </c>
    </row>
    <row r="3" ht="14.25" customHeight="1">
      <c r="X3" s="84" t="s">
        <v>151</v>
      </c>
    </row>
    <row r="4" ht="36.75" customHeight="1">
      <c r="B4" s="112" t="s">
        <v>131</v>
      </c>
    </row>
    <row r="5" ht="76.5" customHeight="1">
      <c r="B5" s="113" t="s">
        <v>132</v>
      </c>
      <c r="X5" s="84" t="s">
        <v>158</v>
      </c>
    </row>
    <row r="6" ht="14.25" customHeight="1">
      <c r="D6" s="114"/>
      <c r="E6" s="114"/>
      <c r="O6" s="114"/>
    </row>
    <row r="7" ht="14.25" hidden="1" customHeight="1">
      <c r="B7" s="115" t="s">
        <v>133</v>
      </c>
      <c r="C7" s="116"/>
      <c r="D7" s="11"/>
      <c r="E7" s="114"/>
      <c r="O7" s="114"/>
    </row>
    <row r="8" ht="14.25" hidden="1" customHeight="1">
      <c r="B8" s="117"/>
      <c r="C8" s="117"/>
      <c r="D8" s="117"/>
      <c r="E8" s="114"/>
      <c r="O8" s="114"/>
    </row>
    <row r="9" ht="48.75" customHeight="1">
      <c r="D9" s="114"/>
      <c r="E9" s="114"/>
      <c r="O9" s="114"/>
    </row>
    <row r="10" ht="34.5" customHeight="1">
      <c r="D10" s="118" t="s">
        <v>134</v>
      </c>
      <c r="E10" s="114"/>
      <c r="G10" s="84" t="s">
        <v>135</v>
      </c>
      <c r="O10" s="119" t="s">
        <v>136</v>
      </c>
      <c r="P10" s="120"/>
    </row>
    <row r="11" ht="42.0" customHeight="1">
      <c r="A11" s="121" t="s">
        <v>138</v>
      </c>
      <c r="B11" s="122" t="s">
        <v>94</v>
      </c>
      <c r="C11" s="123"/>
      <c r="D11" s="121" t="s">
        <v>139</v>
      </c>
      <c r="E11" s="124" t="s">
        <v>140</v>
      </c>
      <c r="G11" s="125" t="s">
        <v>141</v>
      </c>
      <c r="H11" s="126" t="s">
        <v>142</v>
      </c>
      <c r="I11" s="126" t="s">
        <v>143</v>
      </c>
      <c r="J11" s="126" t="s">
        <v>144</v>
      </c>
      <c r="K11" s="126" t="s">
        <v>145</v>
      </c>
      <c r="L11" s="126" t="s">
        <v>146</v>
      </c>
      <c r="M11" s="127" t="s">
        <v>132</v>
      </c>
      <c r="N11" s="84" t="s">
        <v>147</v>
      </c>
      <c r="O11" s="119" t="s">
        <v>148</v>
      </c>
      <c r="P11" s="128" t="s">
        <v>149</v>
      </c>
      <c r="Q11" s="84" t="s">
        <v>150</v>
      </c>
      <c r="AA11" s="7"/>
      <c r="AB11" s="7"/>
      <c r="AD11" s="7"/>
      <c r="AE11" s="7"/>
      <c r="AH11" s="7"/>
    </row>
    <row r="12" ht="14.25" customHeight="1">
      <c r="B12" s="129"/>
      <c r="C12" s="4"/>
      <c r="D12" s="130"/>
      <c r="E12" s="131"/>
      <c r="O12" s="130"/>
      <c r="P12" s="132"/>
    </row>
    <row r="13" ht="30.75" customHeight="1">
      <c r="A13" s="33">
        <v>1.0</v>
      </c>
      <c r="B13" s="133" t="str">
        <f>'Time Awareness'!B12</f>
        <v>Teaching</v>
      </c>
      <c r="C13" s="4"/>
      <c r="D13" s="134">
        <f>SUMIFS('Time Awareness'!$C$12:$C$28,'Time Awareness'!$B$12:$B$28,'Apr 5th'!B13)</f>
        <v>0</v>
      </c>
      <c r="E13" s="135">
        <f>SUMIFS('Time Awareness'!$D$12:$D$28,'Time Awareness'!$B$12:$B$28,'Apr 5th'!B13)</f>
        <v>5</v>
      </c>
      <c r="F13" s="4"/>
      <c r="G13" s="136"/>
      <c r="H13" s="140">
        <v>3.0</v>
      </c>
      <c r="I13" s="137">
        <v>3.0</v>
      </c>
      <c r="J13" s="137">
        <v>2.0</v>
      </c>
      <c r="K13" s="137"/>
      <c r="L13" s="137">
        <v>2.0</v>
      </c>
      <c r="M13" s="136"/>
      <c r="O13" s="138">
        <f t="shared" ref="O13:O40" si="1">SUM(G13:M13)</f>
        <v>10</v>
      </c>
      <c r="P13" s="135">
        <f t="shared" ref="P13:P39" si="2">(E13+(D13*5))-SUM(G13:M13)</f>
        <v>-5</v>
      </c>
      <c r="Q13" s="139">
        <f t="shared" ref="Q13:Q39" si="3">O13/(P13+O13)</f>
        <v>2</v>
      </c>
    </row>
    <row r="14" ht="30.75" customHeight="1">
      <c r="A14" s="33">
        <v>2.0</v>
      </c>
      <c r="B14" s="133" t="str">
        <f>'Time Awareness'!B13</f>
        <v>Cook</v>
      </c>
      <c r="C14" s="4"/>
      <c r="D14" s="134">
        <f>SUMIFS('Time Awareness'!$C$12:$C$28,'Time Awareness'!$B$12:$B$28,'Apr 5th'!B14)</f>
        <v>2</v>
      </c>
      <c r="E14" s="135">
        <f>SUMIFS('Time Awareness'!$D$12:$D$28,'Time Awareness'!$B$12:$B$28,'Apr 5th'!B14)</f>
        <v>0</v>
      </c>
      <c r="F14" s="4"/>
      <c r="G14" s="137">
        <v>1.0</v>
      </c>
      <c r="H14" s="140">
        <v>1.0</v>
      </c>
      <c r="I14" s="137"/>
      <c r="J14" s="140">
        <v>1.0</v>
      </c>
      <c r="K14" s="140">
        <v>2.0</v>
      </c>
      <c r="L14" s="137">
        <v>1.0</v>
      </c>
      <c r="M14" s="137">
        <v>2.0</v>
      </c>
      <c r="O14" s="138">
        <f t="shared" si="1"/>
        <v>8</v>
      </c>
      <c r="P14" s="135">
        <f t="shared" si="2"/>
        <v>2</v>
      </c>
      <c r="Q14" s="139">
        <f t="shared" si="3"/>
        <v>0.8</v>
      </c>
    </row>
    <row r="15" ht="30.75" customHeight="1">
      <c r="A15" s="33">
        <v>3.0</v>
      </c>
      <c r="B15" s="133" t="str">
        <f>'Time Awareness'!B14</f>
        <v>Friends/Family</v>
      </c>
      <c r="C15" s="4"/>
      <c r="D15" s="134">
        <f>SUMIFS('Time Awareness'!$C$12:$C$28,'Time Awareness'!$B$12:$B$28,'Apr 5th'!B15)</f>
        <v>0</v>
      </c>
      <c r="E15" s="135">
        <f>SUMIFS('Time Awareness'!$D$12:$D$28,'Time Awareness'!$B$12:$B$28,'Apr 5th'!B15)</f>
        <v>8</v>
      </c>
      <c r="F15" s="4"/>
      <c r="G15" s="137">
        <v>3.0</v>
      </c>
      <c r="H15" s="140">
        <v>1.0</v>
      </c>
      <c r="I15" s="140">
        <v>1.0</v>
      </c>
      <c r="J15" s="137">
        <v>1.0</v>
      </c>
      <c r="K15" s="140">
        <v>2.0</v>
      </c>
      <c r="L15" s="137"/>
      <c r="M15" s="137">
        <v>4.0</v>
      </c>
      <c r="O15" s="138">
        <f t="shared" si="1"/>
        <v>12</v>
      </c>
      <c r="P15" s="135">
        <f t="shared" si="2"/>
        <v>-4</v>
      </c>
      <c r="Q15" s="139">
        <f t="shared" si="3"/>
        <v>1.5</v>
      </c>
    </row>
    <row r="16" ht="30.75" customHeight="1">
      <c r="A16" s="33">
        <v>4.0</v>
      </c>
      <c r="B16" s="133" t="str">
        <f>'Time Awareness'!B15</f>
        <v>Business Development</v>
      </c>
      <c r="C16" s="4"/>
      <c r="D16" s="134">
        <f>SUMIFS('Time Awareness'!$C$12:$C$28,'Time Awareness'!$B$12:$B$28,'Apr 5th'!B16)</f>
        <v>0</v>
      </c>
      <c r="E16" s="135">
        <f>SUMIFS('Time Awareness'!$D$12:$D$28,'Time Awareness'!$B$12:$B$28,'Apr 5th'!B16)</f>
        <v>6</v>
      </c>
      <c r="F16" s="4"/>
      <c r="G16" s="137">
        <v>1.0</v>
      </c>
      <c r="H16" s="137"/>
      <c r="I16" s="140">
        <v>1.0</v>
      </c>
      <c r="J16" s="137"/>
      <c r="K16" s="140">
        <v>1.0</v>
      </c>
      <c r="L16" s="137">
        <v>1.0</v>
      </c>
      <c r="M16" s="137"/>
      <c r="O16" s="138">
        <f t="shared" si="1"/>
        <v>4</v>
      </c>
      <c r="P16" s="135">
        <f t="shared" si="2"/>
        <v>2</v>
      </c>
      <c r="Q16" s="139">
        <f t="shared" si="3"/>
        <v>0.6666666667</v>
      </c>
    </row>
    <row r="17" ht="30.75" customHeight="1">
      <c r="A17" s="33">
        <v>5.0</v>
      </c>
      <c r="B17" s="133" t="str">
        <f>'Time Awareness'!B16</f>
        <v>Create Content</v>
      </c>
      <c r="C17" s="4"/>
      <c r="D17" s="134">
        <f>SUMIFS('Time Awareness'!$C$12:$C$28,'Time Awareness'!$B$12:$B$28,'Apr 5th'!B17)</f>
        <v>0</v>
      </c>
      <c r="E17" s="135">
        <f>SUMIFS('Time Awareness'!$D$12:$D$28,'Time Awareness'!$B$12:$B$28,'Apr 5th'!B17)</f>
        <v>6</v>
      </c>
      <c r="F17" s="4"/>
      <c r="G17" s="137">
        <v>1.0</v>
      </c>
      <c r="H17" s="137"/>
      <c r="I17" s="137"/>
      <c r="J17" s="137"/>
      <c r="K17" s="137">
        <v>2.0</v>
      </c>
      <c r="L17" s="137"/>
      <c r="M17" s="137"/>
      <c r="O17" s="138">
        <f t="shared" si="1"/>
        <v>3</v>
      </c>
      <c r="P17" s="135">
        <f t="shared" si="2"/>
        <v>3</v>
      </c>
      <c r="Q17" s="139">
        <f t="shared" si="3"/>
        <v>0.5</v>
      </c>
    </row>
    <row r="18" ht="30.75" customHeight="1">
      <c r="A18" s="33">
        <v>6.0</v>
      </c>
      <c r="B18" s="133" t="str">
        <f>'Time Awareness'!B17</f>
        <v>Chores</v>
      </c>
      <c r="C18" s="4"/>
      <c r="D18" s="134">
        <f>SUMIFS('Time Awareness'!$C$12:$C$28,'Time Awareness'!$B$12:$B$28,'Apr 5th'!B18)</f>
        <v>0</v>
      </c>
      <c r="E18" s="135">
        <f>SUMIFS('Time Awareness'!$D$12:$D$28,'Time Awareness'!$B$12:$B$28,'Apr 5th'!B18)</f>
        <v>5</v>
      </c>
      <c r="F18" s="4"/>
      <c r="G18" s="137"/>
      <c r="H18" s="137"/>
      <c r="I18" s="137"/>
      <c r="J18" s="137">
        <v>2.0</v>
      </c>
      <c r="K18" s="137"/>
      <c r="L18" s="137"/>
      <c r="M18" s="137"/>
      <c r="O18" s="138">
        <f t="shared" si="1"/>
        <v>2</v>
      </c>
      <c r="P18" s="135">
        <f t="shared" si="2"/>
        <v>3</v>
      </c>
      <c r="Q18" s="139">
        <f t="shared" si="3"/>
        <v>0.4</v>
      </c>
    </row>
    <row r="19" ht="30.75" customHeight="1">
      <c r="A19" s="33">
        <v>7.0</v>
      </c>
      <c r="B19" s="133" t="str">
        <f>'Time Awareness'!B18</f>
        <v>Journal</v>
      </c>
      <c r="C19" s="4"/>
      <c r="D19" s="134">
        <f>SUMIFS('Time Awareness'!$C$12:$C$28,'Time Awareness'!$B$12:$B$28,'Apr 5th'!B19)</f>
        <v>1</v>
      </c>
      <c r="E19" s="135">
        <f>SUMIFS('Time Awareness'!$D$12:$D$28,'Time Awareness'!$B$12:$B$28,'Apr 5th'!B19)</f>
        <v>0</v>
      </c>
      <c r="F19" s="4"/>
      <c r="G19" s="137">
        <v>1.0</v>
      </c>
      <c r="H19" s="137">
        <v>1.0</v>
      </c>
      <c r="I19" s="137">
        <v>1.0</v>
      </c>
      <c r="J19" s="137">
        <v>1.0</v>
      </c>
      <c r="K19" s="137"/>
      <c r="L19" s="137">
        <v>1.0</v>
      </c>
      <c r="M19" s="137">
        <v>1.0</v>
      </c>
      <c r="O19" s="138">
        <f t="shared" si="1"/>
        <v>6</v>
      </c>
      <c r="P19" s="135">
        <f t="shared" si="2"/>
        <v>-1</v>
      </c>
      <c r="Q19" s="139">
        <f t="shared" si="3"/>
        <v>1.2</v>
      </c>
    </row>
    <row r="20" ht="30.75" customHeight="1">
      <c r="A20" s="33">
        <v>8.0</v>
      </c>
      <c r="B20" s="133" t="str">
        <f>'Time Awareness'!B19</f>
        <v>Read/Audiobook</v>
      </c>
      <c r="C20" s="4"/>
      <c r="D20" s="134">
        <f>SUMIFS('Time Awareness'!$C$12:$C$28,'Time Awareness'!$B$12:$B$28,'Apr 5th'!B20)</f>
        <v>1</v>
      </c>
      <c r="E20" s="135">
        <f>SUMIFS('Time Awareness'!$D$12:$D$28,'Time Awareness'!$B$12:$B$28,'Apr 5th'!B20)</f>
        <v>0</v>
      </c>
      <c r="F20" s="4"/>
      <c r="G20" s="137">
        <v>1.0</v>
      </c>
      <c r="H20" s="137"/>
      <c r="I20" s="137"/>
      <c r="J20" s="137"/>
      <c r="K20" s="137"/>
      <c r="L20" s="136"/>
      <c r="M20" s="137"/>
      <c r="O20" s="138">
        <f t="shared" si="1"/>
        <v>1</v>
      </c>
      <c r="P20" s="135">
        <f t="shared" si="2"/>
        <v>4</v>
      </c>
      <c r="Q20" s="139">
        <f t="shared" si="3"/>
        <v>0.2</v>
      </c>
    </row>
    <row r="21" ht="30.75" customHeight="1">
      <c r="A21" s="33">
        <v>9.0</v>
      </c>
      <c r="B21" s="133" t="str">
        <f>'Time Awareness'!B20</f>
        <v>Rings/stretching/light exercises</v>
      </c>
      <c r="C21" s="4"/>
      <c r="D21" s="134">
        <f>SUMIFS('Time Awareness'!$C$12:$C$28,'Time Awareness'!$B$12:$B$28,'Apr 5th'!B21)</f>
        <v>0</v>
      </c>
      <c r="E21" s="135">
        <f>SUMIFS('Time Awareness'!$D$12:$D$28,'Time Awareness'!$B$12:$B$28,'Apr 5th'!B21)</f>
        <v>6</v>
      </c>
      <c r="F21" s="4"/>
      <c r="G21" s="137"/>
      <c r="H21" s="137"/>
      <c r="I21" s="137"/>
      <c r="J21" s="137">
        <v>1.0</v>
      </c>
      <c r="K21" s="137"/>
      <c r="L21" s="137">
        <v>1.0</v>
      </c>
      <c r="M21" s="137"/>
      <c r="O21" s="138">
        <f t="shared" si="1"/>
        <v>2</v>
      </c>
      <c r="P21" s="135">
        <f t="shared" si="2"/>
        <v>4</v>
      </c>
      <c r="Q21" s="139">
        <f t="shared" si="3"/>
        <v>0.3333333333</v>
      </c>
    </row>
    <row r="22" ht="30.75" customHeight="1">
      <c r="A22" s="33">
        <v>10.0</v>
      </c>
      <c r="B22" s="133" t="str">
        <f>'Time Awareness'!B21</f>
        <v>Marketing</v>
      </c>
      <c r="C22" s="4"/>
      <c r="D22" s="134">
        <f>SUMIFS('Time Awareness'!$C$12:$C$28,'Time Awareness'!$B$12:$B$28,'Apr 5th'!B22)</f>
        <v>0</v>
      </c>
      <c r="E22" s="135">
        <f>SUMIFS('Time Awareness'!$D$12:$D$28,'Time Awareness'!$B$12:$B$28,'Apr 5th'!B22)</f>
        <v>3</v>
      </c>
      <c r="F22" s="4"/>
      <c r="G22" s="137"/>
      <c r="H22" s="137"/>
      <c r="I22" s="137"/>
      <c r="J22" s="137"/>
      <c r="K22" s="137">
        <v>1.0</v>
      </c>
      <c r="L22" s="137"/>
      <c r="M22" s="136"/>
      <c r="O22" s="138">
        <f t="shared" si="1"/>
        <v>1</v>
      </c>
      <c r="P22" s="135">
        <f t="shared" si="2"/>
        <v>2</v>
      </c>
      <c r="Q22" s="139">
        <f t="shared" si="3"/>
        <v>0.3333333333</v>
      </c>
    </row>
    <row r="23" ht="30.75" customHeight="1">
      <c r="A23" s="33">
        <v>11.0</v>
      </c>
      <c r="B23" s="133" t="str">
        <f>'Time Awareness'!B22</f>
        <v>Networking</v>
      </c>
      <c r="C23" s="4"/>
      <c r="D23" s="134">
        <f>SUMIFS('Time Awareness'!$C$12:$C$28,'Time Awareness'!$B$12:$B$28,'Apr 5th'!B23)</f>
        <v>0</v>
      </c>
      <c r="E23" s="135">
        <f>SUMIFS('Time Awareness'!$D$12:$D$28,'Time Awareness'!$B$12:$B$28,'Apr 5th'!B23)</f>
        <v>3</v>
      </c>
      <c r="F23" s="4"/>
      <c r="G23" s="137"/>
      <c r="H23" s="137"/>
      <c r="I23" s="137"/>
      <c r="J23" s="137">
        <v>2.0</v>
      </c>
      <c r="K23" s="137">
        <v>1.0</v>
      </c>
      <c r="L23" s="137"/>
      <c r="M23" s="137"/>
      <c r="O23" s="138">
        <f t="shared" si="1"/>
        <v>3</v>
      </c>
      <c r="P23" s="135">
        <f t="shared" si="2"/>
        <v>0</v>
      </c>
      <c r="Q23" s="139">
        <f t="shared" si="3"/>
        <v>1</v>
      </c>
    </row>
    <row r="24" ht="30.75" customHeight="1">
      <c r="A24" s="33">
        <v>12.0</v>
      </c>
      <c r="B24" s="133" t="str">
        <f>'Time Awareness'!B23</f>
        <v>Games</v>
      </c>
      <c r="C24" s="4"/>
      <c r="D24" s="134">
        <f>SUMIFS('Time Awareness'!$C$12:$C$28,'Time Awareness'!$B$12:$B$28,'Apr 5th'!B24)</f>
        <v>0</v>
      </c>
      <c r="E24" s="135">
        <f>SUMIFS('Time Awareness'!$D$12:$D$28,'Time Awareness'!$B$12:$B$28,'Apr 5th'!B24)</f>
        <v>4</v>
      </c>
      <c r="F24" s="4"/>
      <c r="G24" s="137">
        <v>4.0</v>
      </c>
      <c r="H24" s="137">
        <v>1.0</v>
      </c>
      <c r="I24" s="137">
        <v>1.0</v>
      </c>
      <c r="J24" s="137">
        <v>1.0</v>
      </c>
      <c r="K24" s="137"/>
      <c r="L24" s="137">
        <v>1.0</v>
      </c>
      <c r="M24" s="137">
        <v>2.0</v>
      </c>
      <c r="O24" s="138">
        <f t="shared" si="1"/>
        <v>10</v>
      </c>
      <c r="P24" s="135">
        <f t="shared" si="2"/>
        <v>-6</v>
      </c>
      <c r="Q24" s="139">
        <f t="shared" si="3"/>
        <v>2.5</v>
      </c>
    </row>
    <row r="25" ht="30.75" customHeight="1">
      <c r="A25" s="33">
        <v>13.0</v>
      </c>
      <c r="B25" s="133" t="str">
        <f>'Time Awareness'!B24</f>
        <v>Intense Exercise</v>
      </c>
      <c r="C25" s="4"/>
      <c r="D25" s="134">
        <f>SUMIFS('Time Awareness'!$C$12:$C$28,'Time Awareness'!$B$12:$B$28,'Apr 5th'!B25)</f>
        <v>0</v>
      </c>
      <c r="E25" s="135">
        <f>SUMIFS('Time Awareness'!$D$12:$D$28,'Time Awareness'!$B$12:$B$28,'Apr 5th'!B25)</f>
        <v>2</v>
      </c>
      <c r="F25" s="4"/>
      <c r="G25" s="137"/>
      <c r="H25" s="137"/>
      <c r="I25" s="137"/>
      <c r="J25" s="137"/>
      <c r="K25" s="137"/>
      <c r="L25" s="136"/>
      <c r="M25" s="137"/>
      <c r="O25" s="138">
        <f t="shared" si="1"/>
        <v>0</v>
      </c>
      <c r="P25" s="135">
        <f t="shared" si="2"/>
        <v>2</v>
      </c>
      <c r="Q25" s="139">
        <f t="shared" si="3"/>
        <v>0</v>
      </c>
    </row>
    <row r="26" ht="30.75" customHeight="1">
      <c r="A26" s="33">
        <v>14.0</v>
      </c>
      <c r="B26" s="133" t="str">
        <f>'Time Awareness'!B25</f>
        <v>Romanian Practice</v>
      </c>
      <c r="C26" s="4"/>
      <c r="D26" s="134">
        <f>SUMIFS('Time Awareness'!$C$12:$C$28,'Time Awareness'!$B$12:$B$28,'Apr 5th'!B26)</f>
        <v>0</v>
      </c>
      <c r="E26" s="135">
        <f>SUMIFS('Time Awareness'!$D$12:$D$28,'Time Awareness'!$B$12:$B$28,'Apr 5th'!B26)</f>
        <v>1</v>
      </c>
      <c r="F26" s="4"/>
      <c r="G26" s="137"/>
      <c r="H26" s="136"/>
      <c r="I26" s="136"/>
      <c r="J26" s="136"/>
      <c r="K26" s="136"/>
      <c r="L26" s="136"/>
      <c r="M26" s="136"/>
      <c r="O26" s="138">
        <f t="shared" si="1"/>
        <v>0</v>
      </c>
      <c r="P26" s="135">
        <f t="shared" si="2"/>
        <v>1</v>
      </c>
      <c r="Q26" s="139">
        <f t="shared" si="3"/>
        <v>0</v>
      </c>
    </row>
    <row r="27" ht="30.75" customHeight="1">
      <c r="A27" s="33">
        <v>15.0</v>
      </c>
      <c r="B27" s="133" t="str">
        <f>'Time Awareness'!B26</f>
        <v>Other jobs</v>
      </c>
      <c r="C27" s="4"/>
      <c r="D27" s="134">
        <f>SUMIFS('Time Awareness'!$C$12:$C$28,'Time Awareness'!$B$12:$B$28,'Apr 5th'!B27)</f>
        <v>0</v>
      </c>
      <c r="E27" s="135">
        <f>SUMIFS('Time Awareness'!$D$12:$D$28,'Time Awareness'!$B$12:$B$28,'Apr 5th'!B27)</f>
        <v>3</v>
      </c>
      <c r="F27" s="4"/>
      <c r="G27" s="136"/>
      <c r="H27" s="137"/>
      <c r="I27" s="137"/>
      <c r="J27" s="137"/>
      <c r="K27" s="137"/>
      <c r="L27" s="137"/>
      <c r="M27" s="136"/>
      <c r="O27" s="138">
        <f t="shared" si="1"/>
        <v>0</v>
      </c>
      <c r="P27" s="135">
        <f t="shared" si="2"/>
        <v>3</v>
      </c>
      <c r="Q27" s="139">
        <f t="shared" si="3"/>
        <v>0</v>
      </c>
    </row>
    <row r="28" ht="30.75" customHeight="1">
      <c r="A28" s="33">
        <v>16.0</v>
      </c>
      <c r="B28" s="133" t="str">
        <f>'Time Awareness'!B27</f>
        <v>Upkeep (redundant, use chores)</v>
      </c>
      <c r="C28" s="4"/>
      <c r="D28" s="134">
        <f>SUMIFS('Time Awareness'!$C$12:$C$28,'Time Awareness'!$B$12:$B$28,'Apr 5th'!B28)</f>
        <v>0</v>
      </c>
      <c r="E28" s="135">
        <f>SUMIFS('Time Awareness'!$D$12:$D$28,'Time Awareness'!$B$12:$B$28,'Apr 5th'!B28)</f>
        <v>0</v>
      </c>
      <c r="F28" s="4"/>
      <c r="G28" s="137"/>
      <c r="H28" s="137"/>
      <c r="I28" s="137"/>
      <c r="J28" s="137"/>
      <c r="K28" s="137"/>
      <c r="L28" s="137"/>
      <c r="M28" s="137"/>
      <c r="O28" s="138">
        <f t="shared" si="1"/>
        <v>0</v>
      </c>
      <c r="P28" s="135">
        <f t="shared" si="2"/>
        <v>0</v>
      </c>
      <c r="Q28" s="139" t="str">
        <f t="shared" si="3"/>
        <v>#DIV/0!</v>
      </c>
    </row>
    <row r="29" ht="30.75" customHeight="1">
      <c r="A29" s="33">
        <v>17.0</v>
      </c>
      <c r="B29" s="133" t="str">
        <f>'Time Awareness'!B28</f>
        <v>Learning</v>
      </c>
      <c r="C29" s="4"/>
      <c r="D29" s="134">
        <f>SUMIFS('Time Awareness'!$C$12:$C$28,'Time Awareness'!$B$12:$B$28,'Apr 5th'!B29)</f>
        <v>1</v>
      </c>
      <c r="E29" s="135">
        <f>SUMIFS('Time Awareness'!$D$12:$D$28,'Time Awareness'!$B$12:$B$28,'Apr 5th'!B29)</f>
        <v>0</v>
      </c>
      <c r="F29" s="4"/>
      <c r="G29" s="137"/>
      <c r="H29" s="136"/>
      <c r="I29" s="137"/>
      <c r="J29" s="137"/>
      <c r="K29" s="137"/>
      <c r="L29" s="137"/>
      <c r="M29" s="137"/>
      <c r="O29" s="138">
        <f t="shared" si="1"/>
        <v>0</v>
      </c>
      <c r="P29" s="135">
        <f t="shared" si="2"/>
        <v>5</v>
      </c>
      <c r="Q29" s="139">
        <f t="shared" si="3"/>
        <v>0</v>
      </c>
      <c r="R29" s="84" t="s">
        <v>152</v>
      </c>
    </row>
    <row r="30" ht="30.75" customHeight="1">
      <c r="A30" s="57"/>
      <c r="B30" s="133"/>
      <c r="C30" s="4"/>
      <c r="D30" s="134">
        <f>SUMIFS('Time Awareness'!$C$12:$C$28,'Time Awareness'!$B$12:$B$28,'Apr 5th'!B30)</f>
        <v>0</v>
      </c>
      <c r="E30" s="135">
        <f>SUMIFS('Time Awareness'!$D$12:$D$28,'Time Awareness'!$B$12:$B$28,'Apr 5th'!B30)</f>
        <v>0</v>
      </c>
      <c r="F30" s="4"/>
      <c r="G30" s="137"/>
      <c r="H30" s="136"/>
      <c r="I30" s="137"/>
      <c r="J30" s="137"/>
      <c r="K30" s="137"/>
      <c r="L30" s="137"/>
      <c r="M30" s="137"/>
      <c r="O30" s="138">
        <f t="shared" si="1"/>
        <v>0</v>
      </c>
      <c r="P30" s="135">
        <f t="shared" si="2"/>
        <v>0</v>
      </c>
      <c r="Q30" s="139" t="str">
        <f t="shared" si="3"/>
        <v>#DIV/0!</v>
      </c>
      <c r="R30" s="84"/>
    </row>
    <row r="31" ht="30.75" customHeight="1">
      <c r="A31" s="57"/>
      <c r="B31" s="133"/>
      <c r="C31" s="4"/>
      <c r="D31" s="134">
        <f>SUMIFS('Time Awareness'!$C$12:$C$28,'Time Awareness'!$B$12:$B$28,'Apr 5th'!B31)</f>
        <v>0</v>
      </c>
      <c r="E31" s="135">
        <f>SUMIFS('Time Awareness'!$D$12:$D$28,'Time Awareness'!$B$12:$B$28,'Apr 5th'!B31)</f>
        <v>0</v>
      </c>
      <c r="F31" s="4"/>
      <c r="G31" s="137"/>
      <c r="H31" s="136"/>
      <c r="I31" s="137"/>
      <c r="J31" s="137"/>
      <c r="K31" s="137"/>
      <c r="L31" s="137"/>
      <c r="M31" s="137"/>
      <c r="O31" s="138">
        <f t="shared" si="1"/>
        <v>0</v>
      </c>
      <c r="P31" s="135">
        <f t="shared" si="2"/>
        <v>0</v>
      </c>
      <c r="Q31" s="139" t="str">
        <f t="shared" si="3"/>
        <v>#DIV/0!</v>
      </c>
      <c r="R31" s="84"/>
    </row>
    <row r="32" ht="30.75" customHeight="1">
      <c r="A32" s="57"/>
      <c r="B32" s="133"/>
      <c r="C32" s="4"/>
      <c r="D32" s="134">
        <f>SUMIFS('Time Awareness'!$C$12:$C$28,'Time Awareness'!$B$12:$B$28,'Apr 5th'!B32)</f>
        <v>0</v>
      </c>
      <c r="E32" s="135">
        <f>SUMIFS('Time Awareness'!$D$12:$D$28,'Time Awareness'!$B$12:$B$28,'Apr 5th'!B32)</f>
        <v>0</v>
      </c>
      <c r="F32" s="4"/>
      <c r="G32" s="137"/>
      <c r="H32" s="136"/>
      <c r="I32" s="137"/>
      <c r="J32" s="137"/>
      <c r="K32" s="137"/>
      <c r="L32" s="137"/>
      <c r="M32" s="137"/>
      <c r="O32" s="138">
        <f t="shared" si="1"/>
        <v>0</v>
      </c>
      <c r="P32" s="135">
        <f t="shared" si="2"/>
        <v>0</v>
      </c>
      <c r="Q32" s="139" t="str">
        <f t="shared" si="3"/>
        <v>#DIV/0!</v>
      </c>
      <c r="R32" s="84"/>
    </row>
    <row r="33" ht="30.75" customHeight="1">
      <c r="A33" s="57"/>
      <c r="B33" s="133"/>
      <c r="C33" s="4"/>
      <c r="D33" s="134">
        <f>SUMIFS('Time Awareness'!$C$12:$C$28,'Time Awareness'!$B$12:$B$28,'Apr 5th'!B33)</f>
        <v>0</v>
      </c>
      <c r="E33" s="135">
        <f>SUMIFS('Time Awareness'!$D$12:$D$28,'Time Awareness'!$B$12:$B$28,'Apr 5th'!B33)</f>
        <v>0</v>
      </c>
      <c r="F33" s="4"/>
      <c r="G33" s="137"/>
      <c r="H33" s="136"/>
      <c r="I33" s="137"/>
      <c r="J33" s="137"/>
      <c r="K33" s="137"/>
      <c r="L33" s="137"/>
      <c r="M33" s="137"/>
      <c r="O33" s="138">
        <f t="shared" si="1"/>
        <v>0</v>
      </c>
      <c r="P33" s="135">
        <f t="shared" si="2"/>
        <v>0</v>
      </c>
      <c r="Q33" s="139" t="str">
        <f t="shared" si="3"/>
        <v>#DIV/0!</v>
      </c>
      <c r="R33" s="84"/>
    </row>
    <row r="34" ht="30.75" customHeight="1">
      <c r="A34" s="57"/>
      <c r="B34" s="133"/>
      <c r="C34" s="4"/>
      <c r="D34" s="134">
        <f>SUMIFS('Time Awareness'!$C$12:$C$28,'Time Awareness'!$B$12:$B$28,'Apr 5th'!B34)</f>
        <v>0</v>
      </c>
      <c r="E34" s="135">
        <f>SUMIFS('Time Awareness'!$D$12:$D$28,'Time Awareness'!$B$12:$B$28,'Apr 5th'!B34)</f>
        <v>0</v>
      </c>
      <c r="F34" s="4"/>
      <c r="G34" s="137"/>
      <c r="H34" s="136"/>
      <c r="I34" s="137"/>
      <c r="J34" s="137"/>
      <c r="K34" s="137"/>
      <c r="L34" s="137"/>
      <c r="M34" s="137"/>
      <c r="O34" s="138">
        <f t="shared" si="1"/>
        <v>0</v>
      </c>
      <c r="P34" s="135">
        <f t="shared" si="2"/>
        <v>0</v>
      </c>
      <c r="Q34" s="139" t="str">
        <f t="shared" si="3"/>
        <v>#DIV/0!</v>
      </c>
      <c r="R34" s="84"/>
    </row>
    <row r="35" ht="30.75" customHeight="1">
      <c r="A35" s="57"/>
      <c r="B35" s="133"/>
      <c r="C35" s="4"/>
      <c r="D35" s="134">
        <f>SUMIFS('Time Awareness'!$C$12:$C$28,'Time Awareness'!$B$12:$B$28,'Apr 5th'!B35)</f>
        <v>0</v>
      </c>
      <c r="E35" s="135">
        <f>SUMIFS('Time Awareness'!$D$12:$D$28,'Time Awareness'!$B$12:$B$28,'Apr 5th'!B35)</f>
        <v>0</v>
      </c>
      <c r="F35" s="4"/>
      <c r="G35" s="137"/>
      <c r="H35" s="136"/>
      <c r="I35" s="137"/>
      <c r="J35" s="137"/>
      <c r="K35" s="137"/>
      <c r="L35" s="137"/>
      <c r="M35" s="137"/>
      <c r="O35" s="138">
        <f t="shared" si="1"/>
        <v>0</v>
      </c>
      <c r="P35" s="135">
        <f t="shared" si="2"/>
        <v>0</v>
      </c>
      <c r="Q35" s="139" t="str">
        <f t="shared" si="3"/>
        <v>#DIV/0!</v>
      </c>
      <c r="R35" s="84"/>
    </row>
    <row r="36" ht="30.75" customHeight="1">
      <c r="A36" s="57"/>
      <c r="B36" s="133"/>
      <c r="C36" s="4"/>
      <c r="D36" s="134">
        <f>SUMIFS('Time Awareness'!$C$12:$C$28,'Time Awareness'!$B$12:$B$28,'Apr 5th'!B36)</f>
        <v>0</v>
      </c>
      <c r="E36" s="135">
        <f>SUMIFS('Time Awareness'!$D$12:$D$28,'Time Awareness'!$B$12:$B$28,'Apr 5th'!B36)</f>
        <v>0</v>
      </c>
      <c r="F36" s="4"/>
      <c r="G36" s="137"/>
      <c r="H36" s="136"/>
      <c r="I36" s="137"/>
      <c r="J36" s="137"/>
      <c r="K36" s="137"/>
      <c r="L36" s="137"/>
      <c r="M36" s="137"/>
      <c r="O36" s="138">
        <f t="shared" si="1"/>
        <v>0</v>
      </c>
      <c r="P36" s="135">
        <f t="shared" si="2"/>
        <v>0</v>
      </c>
      <c r="Q36" s="139" t="str">
        <f t="shared" si="3"/>
        <v>#DIV/0!</v>
      </c>
      <c r="R36" s="84"/>
    </row>
    <row r="37" ht="30.75" customHeight="1">
      <c r="A37" s="57"/>
      <c r="B37" s="133"/>
      <c r="C37" s="4"/>
      <c r="D37" s="134">
        <f>SUMIFS('Time Awareness'!$C$12:$C$28,'Time Awareness'!$B$12:$B$28,'Apr 5th'!B37)</f>
        <v>0</v>
      </c>
      <c r="E37" s="135">
        <f>SUMIFS('Time Awareness'!$D$12:$D$28,'Time Awareness'!$B$12:$B$28,'Apr 5th'!B37)</f>
        <v>0</v>
      </c>
      <c r="F37" s="4"/>
      <c r="G37" s="137"/>
      <c r="H37" s="136"/>
      <c r="I37" s="137"/>
      <c r="J37" s="137"/>
      <c r="K37" s="137"/>
      <c r="L37" s="137"/>
      <c r="M37" s="137"/>
      <c r="O37" s="138">
        <f t="shared" si="1"/>
        <v>0</v>
      </c>
      <c r="P37" s="135">
        <f t="shared" si="2"/>
        <v>0</v>
      </c>
      <c r="Q37" s="139" t="str">
        <f t="shared" si="3"/>
        <v>#DIV/0!</v>
      </c>
      <c r="R37" s="84"/>
    </row>
    <row r="38" ht="30.75" customHeight="1">
      <c r="A38" s="57"/>
      <c r="B38" s="133"/>
      <c r="C38" s="4"/>
      <c r="D38" s="134">
        <f>SUMIFS('Time Awareness'!$C$12:$C$28,'Time Awareness'!$B$12:$B$28,'Apr 5th'!B38)</f>
        <v>0</v>
      </c>
      <c r="E38" s="135">
        <f>SUMIFS('Time Awareness'!$D$12:$D$28,'Time Awareness'!$B$12:$B$28,'Apr 5th'!B38)</f>
        <v>0</v>
      </c>
      <c r="F38" s="4"/>
      <c r="G38" s="137"/>
      <c r="H38" s="136"/>
      <c r="I38" s="137"/>
      <c r="J38" s="137"/>
      <c r="K38" s="137"/>
      <c r="L38" s="137"/>
      <c r="M38" s="137"/>
      <c r="O38" s="138">
        <f t="shared" si="1"/>
        <v>0</v>
      </c>
      <c r="P38" s="135">
        <f t="shared" si="2"/>
        <v>0</v>
      </c>
      <c r="Q38" s="139" t="str">
        <f t="shared" si="3"/>
        <v>#DIV/0!</v>
      </c>
      <c r="R38" s="84"/>
    </row>
    <row r="39" ht="30.75" customHeight="1">
      <c r="A39" s="57"/>
      <c r="B39" s="133"/>
      <c r="C39" s="4"/>
      <c r="D39" s="134">
        <f>SUMIFS('Time Awareness'!$C$12:$C$28,'Time Awareness'!$B$12:$B$28,'Apr 5th'!B39)</f>
        <v>0</v>
      </c>
      <c r="E39" s="135">
        <f>SUMIFS('Time Awareness'!$D$12:$D$28,'Time Awareness'!$B$12:$B$28,'Apr 5th'!B39)</f>
        <v>0</v>
      </c>
      <c r="F39" s="4"/>
      <c r="G39" s="137"/>
      <c r="H39" s="136"/>
      <c r="I39" s="137"/>
      <c r="J39" s="137"/>
      <c r="K39" s="137"/>
      <c r="L39" s="137"/>
      <c r="M39" s="137"/>
      <c r="O39" s="138">
        <f t="shared" si="1"/>
        <v>0</v>
      </c>
      <c r="P39" s="135">
        <f t="shared" si="2"/>
        <v>0</v>
      </c>
      <c r="Q39" s="139" t="str">
        <f t="shared" si="3"/>
        <v>#DIV/0!</v>
      </c>
      <c r="R39" s="84"/>
    </row>
    <row r="40" ht="14.25" customHeight="1">
      <c r="G40" s="4">
        <f t="shared" ref="G40:M40" si="4">SUM(G13:G39)</f>
        <v>12</v>
      </c>
      <c r="H40" s="4">
        <f t="shared" si="4"/>
        <v>7</v>
      </c>
      <c r="I40" s="4">
        <f t="shared" si="4"/>
        <v>7</v>
      </c>
      <c r="J40" s="4">
        <f t="shared" si="4"/>
        <v>11</v>
      </c>
      <c r="K40" s="4">
        <f t="shared" si="4"/>
        <v>9</v>
      </c>
      <c r="L40" s="4">
        <f t="shared" si="4"/>
        <v>7</v>
      </c>
      <c r="M40" s="4">
        <f t="shared" si="4"/>
        <v>9</v>
      </c>
      <c r="O40" s="7">
        <f t="shared" si="1"/>
        <v>62</v>
      </c>
    </row>
    <row r="41" ht="14.25" customHeight="1">
      <c r="G41" s="4"/>
      <c r="H41" s="4"/>
      <c r="I41" s="4"/>
      <c r="J41" s="4"/>
      <c r="K41" s="4"/>
      <c r="L41" s="4"/>
      <c r="M41" s="4"/>
    </row>
    <row r="42" ht="14.25" customHeight="1">
      <c r="G42" s="4"/>
      <c r="H42" s="4"/>
      <c r="I42" s="4"/>
      <c r="J42" s="4"/>
      <c r="K42" s="4"/>
      <c r="L42" s="4"/>
      <c r="M42" s="4"/>
    </row>
    <row r="43" ht="14.25" customHeight="1">
      <c r="B43" s="84" t="s">
        <v>154</v>
      </c>
    </row>
    <row r="44" ht="14.25" customHeight="1">
      <c r="B44" s="84" t="s">
        <v>155</v>
      </c>
    </row>
    <row r="45" ht="14.25" customHeight="1"/>
    <row r="46" ht="14.25" customHeight="1">
      <c r="B46" s="84" t="s">
        <v>156</v>
      </c>
    </row>
    <row r="47" ht="14.25" customHeight="1"/>
    <row r="48" ht="14.25" customHeight="1"/>
    <row r="49" ht="14.25" customHeight="1">
      <c r="B49" s="84" t="s">
        <v>157</v>
      </c>
    </row>
    <row r="50" ht="14.25" customHeight="1"/>
    <row r="51" ht="14.25" customHeight="1"/>
    <row r="52" ht="36.75" customHeight="1"/>
    <row r="53" ht="35.25" customHeight="1"/>
    <row r="54" ht="35.25" customHeight="1"/>
    <row r="55" ht="35.25" customHeight="1"/>
    <row r="56" ht="35.25" customHeight="1"/>
    <row r="57" ht="35.25" customHeight="1"/>
    <row r="58" ht="35.25" customHeight="1"/>
    <row r="59" ht="35.25" customHeight="1"/>
    <row r="60" ht="35.25" customHeight="1"/>
    <row r="61" ht="35.25" customHeight="1"/>
    <row r="62" ht="35.25" customHeight="1"/>
    <row r="63" ht="35.25" customHeight="1"/>
    <row r="64" ht="35.25" customHeight="1"/>
    <row r="65" ht="35.25" customHeight="1"/>
    <row r="66" ht="35.25" customHeight="1"/>
    <row r="67" ht="35.25" customHeight="1"/>
    <row r="68" ht="35.25" customHeight="1"/>
    <row r="69" ht="35.25" customHeight="1"/>
    <row r="70" ht="35.25" customHeight="1"/>
    <row r="71" ht="35.25" customHeight="1"/>
    <row r="72" ht="35.25" customHeight="1"/>
    <row r="73" ht="35.25" customHeight="1"/>
    <row r="74" ht="35.25" customHeight="1"/>
    <row r="75" ht="35.25" customHeight="1"/>
    <row r="76" ht="35.25" customHeight="1"/>
    <row r="77" ht="35.25" customHeight="1"/>
    <row r="78" ht="35.25" customHeight="1"/>
    <row r="79" ht="35.25" customHeight="1"/>
    <row r="80" ht="35.25" customHeight="1"/>
    <row r="81" ht="35.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2">
    <mergeCell ref="B7:D7"/>
    <mergeCell ref="O10:P10"/>
  </mergeCells>
  <conditionalFormatting sqref="AA11 AD11">
    <cfRule type="expression" dxfId="0" priority="1">
      <formula>CELL("contents",B47)=AA11</formula>
    </cfRule>
  </conditionalFormatting>
  <conditionalFormatting sqref="AH11">
    <cfRule type="expression" dxfId="0" priority="2">
      <formula>CELL("contents",J47)=AH11</formula>
    </cfRule>
  </conditionalFormatting>
  <conditionalFormatting sqref="G11">
    <cfRule type="expression" dxfId="0" priority="3">
      <formula>CELL("contents",B5)=G11</formula>
    </cfRule>
  </conditionalFormatting>
  <conditionalFormatting sqref="J11">
    <cfRule type="expression" dxfId="0" priority="4">
      <formula>CELL("contents",B5)=J11</formula>
    </cfRule>
  </conditionalFormatting>
  <conditionalFormatting sqref="H11">
    <cfRule type="expression" dxfId="0" priority="5">
      <formula>CELL("contents",B5)=H11</formula>
    </cfRule>
  </conditionalFormatting>
  <conditionalFormatting sqref="I11">
    <cfRule type="expression" dxfId="0" priority="6">
      <formula>CELL("contents",B5)=I11</formula>
    </cfRule>
  </conditionalFormatting>
  <conditionalFormatting sqref="K11">
    <cfRule type="expression" dxfId="0" priority="7">
      <formula>CELL("contents",B5)=K11</formula>
    </cfRule>
  </conditionalFormatting>
  <conditionalFormatting sqref="L11">
    <cfRule type="expression" dxfId="0" priority="8">
      <formula>CELL("contents",B5)=L11</formula>
    </cfRule>
  </conditionalFormatting>
  <conditionalFormatting sqref="M11 AB11 AE11">
    <cfRule type="expression" dxfId="0" priority="9">
      <formula>CELL("contents",B5)=M11</formula>
    </cfRule>
  </conditionalFormatting>
  <conditionalFormatting sqref="Q13:Q39">
    <cfRule type="colorScale" priority="10">
      <colorScale>
        <cfvo type="formula" val="0"/>
        <cfvo type="formula" val="0.99"/>
        <cfvo type="formula" val="1"/>
        <color rgb="FFFFFF00"/>
        <color theme="9"/>
        <color theme="4"/>
      </colorScale>
    </cfRule>
  </conditionalFormatting>
  <dataValidations>
    <dataValidation type="list" allowBlank="1" showErrorMessage="1" sqref="B5">
      <formula1>$G$11:$M$11</formula1>
    </dataValidation>
  </dataValidations>
  <printOptions/>
  <pageMargins bottom="0.75" footer="0.0" header="0.0" left="0.7" right="0.7" top="0.75"/>
  <pageSetup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44.29"/>
    <col customWidth="1" min="3" max="3" width="9.86"/>
    <col customWidth="1" min="4" max="5" width="16.0"/>
    <col customWidth="1" min="6" max="6" width="8.43"/>
    <col customWidth="1" min="7" max="9" width="18.57"/>
    <col customWidth="1" hidden="1" min="10" max="10" width="18.57"/>
    <col customWidth="1" min="11" max="11" width="20.14"/>
    <col customWidth="1" min="12" max="14" width="18.57"/>
    <col customWidth="1" min="15" max="15" width="8.71"/>
    <col customWidth="1" min="16" max="17" width="24.14"/>
    <col customWidth="1" min="18" max="18" width="13.14"/>
    <col customWidth="1" min="22" max="22" width="57.43"/>
  </cols>
  <sheetData>
    <row r="1" ht="14.25" customHeight="1">
      <c r="A1" s="111" t="s">
        <v>130</v>
      </c>
    </row>
    <row r="2" ht="14.25" customHeight="1">
      <c r="Y2" s="84" t="s">
        <v>137</v>
      </c>
    </row>
    <row r="3" ht="14.25" customHeight="1">
      <c r="Y3" s="84" t="s">
        <v>151</v>
      </c>
    </row>
    <row r="4" ht="36.75" customHeight="1">
      <c r="B4" s="112" t="s">
        <v>131</v>
      </c>
    </row>
    <row r="5" ht="76.5" customHeight="1">
      <c r="B5" s="113" t="s">
        <v>146</v>
      </c>
      <c r="Y5" s="84" t="s">
        <v>158</v>
      </c>
    </row>
    <row r="6" ht="14.25" customHeight="1">
      <c r="D6" s="114"/>
      <c r="E6" s="114"/>
      <c r="P6" s="114"/>
    </row>
    <row r="7" ht="14.25" hidden="1" customHeight="1">
      <c r="B7" s="115" t="s">
        <v>133</v>
      </c>
      <c r="C7" s="116"/>
      <c r="D7" s="11"/>
      <c r="E7" s="114"/>
      <c r="P7" s="114"/>
    </row>
    <row r="8" ht="14.25" hidden="1" customHeight="1">
      <c r="B8" s="117"/>
      <c r="C8" s="117"/>
      <c r="D8" s="117"/>
      <c r="E8" s="114"/>
      <c r="P8" s="114"/>
    </row>
    <row r="9" ht="48.75" customHeight="1">
      <c r="D9" s="114"/>
      <c r="E9" s="114"/>
      <c r="P9" s="114"/>
    </row>
    <row r="10" ht="34.5" customHeight="1">
      <c r="D10" s="118" t="s">
        <v>134</v>
      </c>
      <c r="E10" s="114"/>
      <c r="G10" s="84" t="s">
        <v>135</v>
      </c>
      <c r="P10" s="119" t="s">
        <v>136</v>
      </c>
      <c r="Q10" s="120"/>
    </row>
    <row r="11" ht="42.0" customHeight="1">
      <c r="A11" s="121" t="s">
        <v>138</v>
      </c>
      <c r="B11" s="122" t="s">
        <v>94</v>
      </c>
      <c r="C11" s="123"/>
      <c r="D11" s="121" t="s">
        <v>139</v>
      </c>
      <c r="E11" s="124" t="s">
        <v>140</v>
      </c>
      <c r="G11" s="125" t="s">
        <v>141</v>
      </c>
      <c r="H11" s="126" t="s">
        <v>142</v>
      </c>
      <c r="I11" s="126" t="s">
        <v>143</v>
      </c>
      <c r="J11" s="126"/>
      <c r="K11" s="126" t="s">
        <v>144</v>
      </c>
      <c r="L11" s="126" t="s">
        <v>145</v>
      </c>
      <c r="M11" s="126" t="s">
        <v>146</v>
      </c>
      <c r="N11" s="127" t="s">
        <v>132</v>
      </c>
      <c r="O11" s="84" t="s">
        <v>147</v>
      </c>
      <c r="P11" s="119" t="s">
        <v>148</v>
      </c>
      <c r="Q11" s="128" t="s">
        <v>149</v>
      </c>
      <c r="R11" s="84" t="s">
        <v>150</v>
      </c>
      <c r="AB11" s="7"/>
      <c r="AC11" s="7"/>
      <c r="AE11" s="7"/>
      <c r="AF11" s="7"/>
      <c r="AI11" s="7"/>
    </row>
    <row r="12" ht="14.25" customHeight="1">
      <c r="B12" s="129"/>
      <c r="C12" s="4"/>
      <c r="D12" s="130"/>
      <c r="E12" s="131"/>
      <c r="P12" s="130"/>
      <c r="Q12" s="132"/>
    </row>
    <row r="13" ht="30.75" customHeight="1">
      <c r="A13" s="33">
        <v>1.0</v>
      </c>
      <c r="B13" s="133" t="str">
        <f>'Time Awareness'!B12</f>
        <v>Teaching</v>
      </c>
      <c r="C13" s="4"/>
      <c r="D13" s="134">
        <f>SUMIFS('Time Awareness'!$C$12:$C$28,'Time Awareness'!$B$12:$B$28,'Apr 12th'!B13)</f>
        <v>0</v>
      </c>
      <c r="E13" s="135">
        <f>SUMIFS('Time Awareness'!$D$12:$D$28,'Time Awareness'!$B$12:$B$28,'Apr 12th'!B13)</f>
        <v>5</v>
      </c>
      <c r="F13" s="4"/>
      <c r="G13" s="136"/>
      <c r="H13" s="140">
        <v>2.0</v>
      </c>
      <c r="I13" s="137"/>
      <c r="J13" s="137"/>
      <c r="K13" s="137">
        <v>2.0</v>
      </c>
      <c r="L13" s="137"/>
      <c r="M13" s="137"/>
      <c r="N13" s="136"/>
      <c r="P13" s="138">
        <f t="shared" ref="P13:P40" si="1">SUM(G13:N13)</f>
        <v>4</v>
      </c>
      <c r="Q13" s="135">
        <f t="shared" ref="Q13:Q39" si="2">(E13+(D13*5))-SUM(G13:N13)</f>
        <v>1</v>
      </c>
      <c r="R13" s="139">
        <f t="shared" ref="R13:R39" si="3">P13/(Q13+P13)</f>
        <v>0.8</v>
      </c>
    </row>
    <row r="14" ht="30.75" customHeight="1">
      <c r="A14" s="33">
        <v>2.0</v>
      </c>
      <c r="B14" s="133" t="str">
        <f>'Time Awareness'!B13</f>
        <v>Cook</v>
      </c>
      <c r="C14" s="4"/>
      <c r="D14" s="134">
        <f>SUMIFS('Time Awareness'!$C$12:$C$28,'Time Awareness'!$B$12:$B$28,'Apr 12th'!B14)</f>
        <v>2</v>
      </c>
      <c r="E14" s="135">
        <f>SUMIFS('Time Awareness'!$D$12:$D$28,'Time Awareness'!$B$12:$B$28,'Apr 12th'!B14)</f>
        <v>0</v>
      </c>
      <c r="F14" s="4"/>
      <c r="G14" s="137">
        <v>1.0</v>
      </c>
      <c r="H14" s="140">
        <v>3.0</v>
      </c>
      <c r="I14" s="137">
        <v>1.0</v>
      </c>
      <c r="J14" s="137"/>
      <c r="K14" s="140">
        <v>1.0</v>
      </c>
      <c r="L14" s="140">
        <v>2.0</v>
      </c>
      <c r="M14" s="137">
        <v>2.0</v>
      </c>
      <c r="N14" s="137"/>
      <c r="P14" s="138">
        <f t="shared" si="1"/>
        <v>10</v>
      </c>
      <c r="Q14" s="135">
        <f t="shared" si="2"/>
        <v>0</v>
      </c>
      <c r="R14" s="139">
        <f t="shared" si="3"/>
        <v>1</v>
      </c>
    </row>
    <row r="15" ht="30.75" customHeight="1">
      <c r="A15" s="33">
        <v>3.0</v>
      </c>
      <c r="B15" s="133" t="str">
        <f>'Time Awareness'!B14</f>
        <v>Friends/Family</v>
      </c>
      <c r="C15" s="4"/>
      <c r="D15" s="134">
        <f>SUMIFS('Time Awareness'!$C$12:$C$28,'Time Awareness'!$B$12:$B$28,'Apr 12th'!B15)</f>
        <v>0</v>
      </c>
      <c r="E15" s="135">
        <f>SUMIFS('Time Awareness'!$D$12:$D$28,'Time Awareness'!$B$12:$B$28,'Apr 12th'!B15)</f>
        <v>8</v>
      </c>
      <c r="F15" s="4"/>
      <c r="G15" s="137">
        <v>4.0</v>
      </c>
      <c r="H15" s="140"/>
      <c r="I15" s="140">
        <v>4.0</v>
      </c>
      <c r="J15" s="140"/>
      <c r="K15" s="137">
        <v>1.0</v>
      </c>
      <c r="L15" s="140"/>
      <c r="M15" s="137">
        <v>3.0</v>
      </c>
      <c r="N15" s="137"/>
      <c r="P15" s="138">
        <f t="shared" si="1"/>
        <v>12</v>
      </c>
      <c r="Q15" s="135">
        <f t="shared" si="2"/>
        <v>-4</v>
      </c>
      <c r="R15" s="139">
        <f t="shared" si="3"/>
        <v>1.5</v>
      </c>
    </row>
    <row r="16" ht="30.75" customHeight="1">
      <c r="A16" s="33">
        <v>4.0</v>
      </c>
      <c r="B16" s="133" t="str">
        <f>'Time Awareness'!B15</f>
        <v>Business Development</v>
      </c>
      <c r="C16" s="4"/>
      <c r="D16" s="134">
        <f>SUMIFS('Time Awareness'!$C$12:$C$28,'Time Awareness'!$B$12:$B$28,'Apr 12th'!B16)</f>
        <v>0</v>
      </c>
      <c r="E16" s="135">
        <f>SUMIFS('Time Awareness'!$D$12:$D$28,'Time Awareness'!$B$12:$B$28,'Apr 12th'!B16)</f>
        <v>6</v>
      </c>
      <c r="F16" s="4"/>
      <c r="G16" s="137"/>
      <c r="H16" s="137">
        <v>1.0</v>
      </c>
      <c r="I16" s="140">
        <v>2.0</v>
      </c>
      <c r="J16" s="140"/>
      <c r="K16" s="137">
        <v>3.0</v>
      </c>
      <c r="L16" s="140"/>
      <c r="M16" s="137">
        <v>1.0</v>
      </c>
      <c r="N16" s="137"/>
      <c r="P16" s="138">
        <f t="shared" si="1"/>
        <v>7</v>
      </c>
      <c r="Q16" s="135">
        <f t="shared" si="2"/>
        <v>-1</v>
      </c>
      <c r="R16" s="139">
        <f t="shared" si="3"/>
        <v>1.166666667</v>
      </c>
    </row>
    <row r="17" ht="30.75" customHeight="1">
      <c r="A17" s="33">
        <v>5.0</v>
      </c>
      <c r="B17" s="133" t="str">
        <f>'Time Awareness'!B16</f>
        <v>Create Content</v>
      </c>
      <c r="C17" s="4"/>
      <c r="D17" s="134">
        <f>SUMIFS('Time Awareness'!$C$12:$C$28,'Time Awareness'!$B$12:$B$28,'Apr 12th'!B17)</f>
        <v>0</v>
      </c>
      <c r="E17" s="135">
        <f>SUMIFS('Time Awareness'!$D$12:$D$28,'Time Awareness'!$B$12:$B$28,'Apr 12th'!B17)</f>
        <v>6</v>
      </c>
      <c r="F17" s="4"/>
      <c r="G17" s="137"/>
      <c r="H17" s="137"/>
      <c r="I17" s="137"/>
      <c r="J17" s="137"/>
      <c r="K17" s="137">
        <v>1.0</v>
      </c>
      <c r="L17" s="137"/>
      <c r="M17" s="137"/>
      <c r="N17" s="137"/>
      <c r="P17" s="138">
        <f t="shared" si="1"/>
        <v>1</v>
      </c>
      <c r="Q17" s="135">
        <f t="shared" si="2"/>
        <v>5</v>
      </c>
      <c r="R17" s="139">
        <f t="shared" si="3"/>
        <v>0.1666666667</v>
      </c>
    </row>
    <row r="18" ht="30.75" customHeight="1">
      <c r="A18" s="33">
        <v>6.0</v>
      </c>
      <c r="B18" s="133" t="str">
        <f>'Time Awareness'!B17</f>
        <v>Chores</v>
      </c>
      <c r="C18" s="4"/>
      <c r="D18" s="134">
        <f>SUMIFS('Time Awareness'!$C$12:$C$28,'Time Awareness'!$B$12:$B$28,'Apr 12th'!B18)</f>
        <v>0</v>
      </c>
      <c r="E18" s="135">
        <f>SUMIFS('Time Awareness'!$D$12:$D$28,'Time Awareness'!$B$12:$B$28,'Apr 12th'!B18)</f>
        <v>5</v>
      </c>
      <c r="F18" s="4"/>
      <c r="G18" s="137">
        <v>1.0</v>
      </c>
      <c r="H18" s="137">
        <v>2.0</v>
      </c>
      <c r="I18" s="137">
        <v>1.0</v>
      </c>
      <c r="J18" s="137"/>
      <c r="K18" s="137">
        <v>1.0</v>
      </c>
      <c r="L18" s="137"/>
      <c r="M18" s="137"/>
      <c r="N18" s="137"/>
      <c r="P18" s="138">
        <f t="shared" si="1"/>
        <v>5</v>
      </c>
      <c r="Q18" s="135">
        <f t="shared" si="2"/>
        <v>0</v>
      </c>
      <c r="R18" s="139">
        <f t="shared" si="3"/>
        <v>1</v>
      </c>
    </row>
    <row r="19" ht="30.75" customHeight="1">
      <c r="A19" s="33">
        <v>7.0</v>
      </c>
      <c r="B19" s="133" t="str">
        <f>'Time Awareness'!B18</f>
        <v>Journal</v>
      </c>
      <c r="C19" s="4"/>
      <c r="D19" s="134">
        <f>SUMIFS('Time Awareness'!$C$12:$C$28,'Time Awareness'!$B$12:$B$28,'Apr 12th'!B19)</f>
        <v>1</v>
      </c>
      <c r="E19" s="135">
        <f>SUMIFS('Time Awareness'!$D$12:$D$28,'Time Awareness'!$B$12:$B$28,'Apr 12th'!B19)</f>
        <v>0</v>
      </c>
      <c r="F19" s="4"/>
      <c r="G19" s="137">
        <v>1.0</v>
      </c>
      <c r="H19" s="137"/>
      <c r="I19" s="137">
        <v>1.0</v>
      </c>
      <c r="J19" s="137"/>
      <c r="K19" s="137"/>
      <c r="L19" s="137">
        <v>1.0</v>
      </c>
      <c r="M19" s="137">
        <v>1.0</v>
      </c>
      <c r="N19" s="137"/>
      <c r="P19" s="138">
        <f t="shared" si="1"/>
        <v>4</v>
      </c>
      <c r="Q19" s="135">
        <f t="shared" si="2"/>
        <v>1</v>
      </c>
      <c r="R19" s="139">
        <f t="shared" si="3"/>
        <v>0.8</v>
      </c>
    </row>
    <row r="20" ht="30.75" customHeight="1">
      <c r="A20" s="33">
        <v>8.0</v>
      </c>
      <c r="B20" s="133" t="str">
        <f>'Time Awareness'!B19</f>
        <v>Read/Audiobook</v>
      </c>
      <c r="C20" s="4"/>
      <c r="D20" s="134">
        <f>SUMIFS('Time Awareness'!$C$12:$C$28,'Time Awareness'!$B$12:$B$28,'Apr 12th'!B20)</f>
        <v>1</v>
      </c>
      <c r="E20" s="135">
        <f>SUMIFS('Time Awareness'!$D$12:$D$28,'Time Awareness'!$B$12:$B$28,'Apr 12th'!B20)</f>
        <v>0</v>
      </c>
      <c r="F20" s="4"/>
      <c r="G20" s="137"/>
      <c r="H20" s="137"/>
      <c r="I20" s="137"/>
      <c r="J20" s="137"/>
      <c r="K20" s="137"/>
      <c r="L20" s="137"/>
      <c r="M20" s="136"/>
      <c r="N20" s="137"/>
      <c r="P20" s="138">
        <f t="shared" si="1"/>
        <v>0</v>
      </c>
      <c r="Q20" s="135">
        <f t="shared" si="2"/>
        <v>5</v>
      </c>
      <c r="R20" s="139">
        <f t="shared" si="3"/>
        <v>0</v>
      </c>
    </row>
    <row r="21" ht="30.75" customHeight="1">
      <c r="A21" s="33">
        <v>9.0</v>
      </c>
      <c r="B21" s="133" t="str">
        <f>'Time Awareness'!B20</f>
        <v>Rings/stretching/light exercises</v>
      </c>
      <c r="C21" s="4"/>
      <c r="D21" s="134">
        <f>SUMIFS('Time Awareness'!$C$12:$C$28,'Time Awareness'!$B$12:$B$28,'Apr 12th'!B21)</f>
        <v>0</v>
      </c>
      <c r="E21" s="135">
        <f>SUMIFS('Time Awareness'!$D$12:$D$28,'Time Awareness'!$B$12:$B$28,'Apr 12th'!B21)</f>
        <v>6</v>
      </c>
      <c r="F21" s="4"/>
      <c r="G21" s="137">
        <v>1.0</v>
      </c>
      <c r="H21" s="137">
        <v>1.0</v>
      </c>
      <c r="I21" s="137"/>
      <c r="J21" s="137"/>
      <c r="K21" s="137">
        <v>1.0</v>
      </c>
      <c r="L21" s="137">
        <v>2.0</v>
      </c>
      <c r="M21" s="137">
        <v>1.0</v>
      </c>
      <c r="N21" s="137"/>
      <c r="P21" s="138">
        <f t="shared" si="1"/>
        <v>6</v>
      </c>
      <c r="Q21" s="135">
        <f t="shared" si="2"/>
        <v>0</v>
      </c>
      <c r="R21" s="139">
        <f t="shared" si="3"/>
        <v>1</v>
      </c>
    </row>
    <row r="22" ht="30.75" customHeight="1">
      <c r="A22" s="33">
        <v>10.0</v>
      </c>
      <c r="B22" s="133" t="str">
        <f>'Time Awareness'!B21</f>
        <v>Marketing</v>
      </c>
      <c r="C22" s="4"/>
      <c r="D22" s="134">
        <f>SUMIFS('Time Awareness'!$C$12:$C$28,'Time Awareness'!$B$12:$B$28,'Apr 12th'!B22)</f>
        <v>0</v>
      </c>
      <c r="E22" s="135">
        <f>SUMIFS('Time Awareness'!$D$12:$D$28,'Time Awareness'!$B$12:$B$28,'Apr 12th'!B22)</f>
        <v>3</v>
      </c>
      <c r="F22" s="4"/>
      <c r="G22" s="137"/>
      <c r="H22" s="137"/>
      <c r="I22" s="137"/>
      <c r="J22" s="137"/>
      <c r="K22" s="137"/>
      <c r="L22" s="137"/>
      <c r="M22" s="137"/>
      <c r="N22" s="136"/>
      <c r="P22" s="138">
        <f t="shared" si="1"/>
        <v>0</v>
      </c>
      <c r="Q22" s="135">
        <f t="shared" si="2"/>
        <v>3</v>
      </c>
      <c r="R22" s="139">
        <f t="shared" si="3"/>
        <v>0</v>
      </c>
    </row>
    <row r="23" ht="30.75" customHeight="1">
      <c r="A23" s="33">
        <v>11.0</v>
      </c>
      <c r="B23" s="133" t="str">
        <f>'Time Awareness'!B22</f>
        <v>Networking</v>
      </c>
      <c r="C23" s="4"/>
      <c r="D23" s="134">
        <f>SUMIFS('Time Awareness'!$C$12:$C$28,'Time Awareness'!$B$12:$B$28,'Apr 12th'!B23)</f>
        <v>0</v>
      </c>
      <c r="E23" s="135">
        <f>SUMIFS('Time Awareness'!$D$12:$D$28,'Time Awareness'!$B$12:$B$28,'Apr 12th'!B23)</f>
        <v>3</v>
      </c>
      <c r="F23" s="4"/>
      <c r="G23" s="137"/>
      <c r="H23" s="137"/>
      <c r="I23" s="137"/>
      <c r="J23" s="137"/>
      <c r="K23" s="137"/>
      <c r="L23" s="137"/>
      <c r="M23" s="137">
        <v>2.0</v>
      </c>
      <c r="N23" s="137"/>
      <c r="P23" s="138">
        <f t="shared" si="1"/>
        <v>2</v>
      </c>
      <c r="Q23" s="135">
        <f t="shared" si="2"/>
        <v>1</v>
      </c>
      <c r="R23" s="139">
        <f t="shared" si="3"/>
        <v>0.6666666667</v>
      </c>
    </row>
    <row r="24" ht="30.75" customHeight="1">
      <c r="A24" s="33">
        <v>12.0</v>
      </c>
      <c r="B24" s="133" t="str">
        <f>'Time Awareness'!B23</f>
        <v>Games</v>
      </c>
      <c r="C24" s="4"/>
      <c r="D24" s="134">
        <f>SUMIFS('Time Awareness'!$C$12:$C$28,'Time Awareness'!$B$12:$B$28,'Apr 12th'!B24)</f>
        <v>0</v>
      </c>
      <c r="E24" s="135">
        <f>SUMIFS('Time Awareness'!$D$12:$D$28,'Time Awareness'!$B$12:$B$28,'Apr 12th'!B24)</f>
        <v>4</v>
      </c>
      <c r="F24" s="4"/>
      <c r="G24" s="137">
        <v>1.0</v>
      </c>
      <c r="H24" s="137">
        <v>2.0</v>
      </c>
      <c r="I24" s="137">
        <v>3.0</v>
      </c>
      <c r="J24" s="137"/>
      <c r="K24" s="137">
        <v>2.0</v>
      </c>
      <c r="L24" s="137">
        <v>3.0</v>
      </c>
      <c r="M24" s="137">
        <v>2.0</v>
      </c>
      <c r="N24" s="137"/>
      <c r="P24" s="138">
        <f t="shared" si="1"/>
        <v>13</v>
      </c>
      <c r="Q24" s="135">
        <f t="shared" si="2"/>
        <v>-9</v>
      </c>
      <c r="R24" s="139">
        <f t="shared" si="3"/>
        <v>3.25</v>
      </c>
    </row>
    <row r="25" ht="30.75" customHeight="1">
      <c r="A25" s="33">
        <v>13.0</v>
      </c>
      <c r="B25" s="133" t="str">
        <f>'Time Awareness'!B24</f>
        <v>Intense Exercise</v>
      </c>
      <c r="C25" s="4"/>
      <c r="D25" s="134">
        <f>SUMIFS('Time Awareness'!$C$12:$C$28,'Time Awareness'!$B$12:$B$28,'Apr 12th'!B25)</f>
        <v>0</v>
      </c>
      <c r="E25" s="135">
        <f>SUMIFS('Time Awareness'!$D$12:$D$28,'Time Awareness'!$B$12:$B$28,'Apr 12th'!B25)</f>
        <v>2</v>
      </c>
      <c r="F25" s="4"/>
      <c r="G25" s="137"/>
      <c r="H25" s="137"/>
      <c r="I25" s="137"/>
      <c r="J25" s="137"/>
      <c r="K25" s="137"/>
      <c r="L25" s="137">
        <v>1.0</v>
      </c>
      <c r="M25" s="136"/>
      <c r="N25" s="137"/>
      <c r="P25" s="138">
        <f t="shared" si="1"/>
        <v>1</v>
      </c>
      <c r="Q25" s="135">
        <f t="shared" si="2"/>
        <v>1</v>
      </c>
      <c r="R25" s="139">
        <f t="shared" si="3"/>
        <v>0.5</v>
      </c>
    </row>
    <row r="26" ht="30.75" customHeight="1">
      <c r="A26" s="33">
        <v>14.0</v>
      </c>
      <c r="B26" s="133" t="str">
        <f>'Time Awareness'!B25</f>
        <v>Romanian Practice</v>
      </c>
      <c r="C26" s="4"/>
      <c r="D26" s="134">
        <f>SUMIFS('Time Awareness'!$C$12:$C$28,'Time Awareness'!$B$12:$B$28,'Apr 12th'!B26)</f>
        <v>0</v>
      </c>
      <c r="E26" s="135">
        <f>SUMIFS('Time Awareness'!$D$12:$D$28,'Time Awareness'!$B$12:$B$28,'Apr 12th'!B26)</f>
        <v>1</v>
      </c>
      <c r="F26" s="4"/>
      <c r="G26" s="137"/>
      <c r="H26" s="136"/>
      <c r="I26" s="136"/>
      <c r="J26" s="136"/>
      <c r="K26" s="136"/>
      <c r="L26" s="136"/>
      <c r="M26" s="136"/>
      <c r="N26" s="136"/>
      <c r="P26" s="138">
        <f t="shared" si="1"/>
        <v>0</v>
      </c>
      <c r="Q26" s="135">
        <f t="shared" si="2"/>
        <v>1</v>
      </c>
      <c r="R26" s="139">
        <f t="shared" si="3"/>
        <v>0</v>
      </c>
    </row>
    <row r="27" ht="30.75" customHeight="1">
      <c r="A27" s="33">
        <v>15.0</v>
      </c>
      <c r="B27" s="133" t="str">
        <f>'Time Awareness'!B26</f>
        <v>Other jobs</v>
      </c>
      <c r="C27" s="4"/>
      <c r="D27" s="134">
        <f>SUMIFS('Time Awareness'!$C$12:$C$28,'Time Awareness'!$B$12:$B$28,'Apr 12th'!B27)</f>
        <v>0</v>
      </c>
      <c r="E27" s="135">
        <f>SUMIFS('Time Awareness'!$D$12:$D$28,'Time Awareness'!$B$12:$B$28,'Apr 12th'!B27)</f>
        <v>3</v>
      </c>
      <c r="F27" s="4"/>
      <c r="G27" s="136"/>
      <c r="H27" s="137"/>
      <c r="I27" s="137"/>
      <c r="J27" s="137"/>
      <c r="K27" s="137"/>
      <c r="L27" s="137"/>
      <c r="M27" s="137"/>
      <c r="N27" s="136"/>
      <c r="P27" s="138">
        <f t="shared" si="1"/>
        <v>0</v>
      </c>
      <c r="Q27" s="135">
        <f t="shared" si="2"/>
        <v>3</v>
      </c>
      <c r="R27" s="139">
        <f t="shared" si="3"/>
        <v>0</v>
      </c>
    </row>
    <row r="28" ht="30.75" customHeight="1">
      <c r="A28" s="33">
        <v>16.0</v>
      </c>
      <c r="B28" s="133" t="str">
        <f>'Time Awareness'!B27</f>
        <v>Upkeep (redundant, use chores)</v>
      </c>
      <c r="C28" s="4"/>
      <c r="D28" s="134">
        <f>SUMIFS('Time Awareness'!$C$12:$C$28,'Time Awareness'!$B$12:$B$28,'Apr 12th'!B28)</f>
        <v>0</v>
      </c>
      <c r="E28" s="135">
        <f>SUMIFS('Time Awareness'!$D$12:$D$28,'Time Awareness'!$B$12:$B$28,'Apr 12th'!B28)</f>
        <v>0</v>
      </c>
      <c r="F28" s="4"/>
      <c r="G28" s="137"/>
      <c r="H28" s="137"/>
      <c r="I28" s="137"/>
      <c r="J28" s="137"/>
      <c r="K28" s="137"/>
      <c r="L28" s="137"/>
      <c r="M28" s="137"/>
      <c r="N28" s="137"/>
      <c r="P28" s="138">
        <f t="shared" si="1"/>
        <v>0</v>
      </c>
      <c r="Q28" s="135">
        <f t="shared" si="2"/>
        <v>0</v>
      </c>
      <c r="R28" s="139" t="str">
        <f t="shared" si="3"/>
        <v>#DIV/0!</v>
      </c>
    </row>
    <row r="29" ht="30.75" customHeight="1">
      <c r="A29" s="33">
        <v>17.0</v>
      </c>
      <c r="B29" s="133" t="str">
        <f>'Time Awareness'!B28</f>
        <v>Learning</v>
      </c>
      <c r="C29" s="4"/>
      <c r="D29" s="134">
        <f>SUMIFS('Time Awareness'!$C$12:$C$28,'Time Awareness'!$B$12:$B$28,'Apr 12th'!B29)</f>
        <v>1</v>
      </c>
      <c r="E29" s="135">
        <f>SUMIFS('Time Awareness'!$D$12:$D$28,'Time Awareness'!$B$12:$B$28,'Apr 12th'!B29)</f>
        <v>0</v>
      </c>
      <c r="F29" s="4"/>
      <c r="G29" s="137"/>
      <c r="H29" s="136"/>
      <c r="I29" s="137"/>
      <c r="J29" s="137"/>
      <c r="K29" s="137"/>
      <c r="L29" s="137"/>
      <c r="M29" s="137"/>
      <c r="N29" s="137"/>
      <c r="P29" s="138">
        <f t="shared" si="1"/>
        <v>0</v>
      </c>
      <c r="Q29" s="135">
        <f t="shared" si="2"/>
        <v>5</v>
      </c>
      <c r="R29" s="139">
        <f t="shared" si="3"/>
        <v>0</v>
      </c>
      <c r="S29" s="84" t="s">
        <v>152</v>
      </c>
    </row>
    <row r="30" ht="30.75" customHeight="1">
      <c r="A30" s="57"/>
      <c r="B30" s="133"/>
      <c r="C30" s="4"/>
      <c r="D30" s="134">
        <f>SUMIFS('Time Awareness'!$C$12:$C$28,'Time Awareness'!$B$12:$B$28,'Apr 12th'!B30)</f>
        <v>0</v>
      </c>
      <c r="E30" s="135">
        <f>SUMIFS('Time Awareness'!$D$12:$D$28,'Time Awareness'!$B$12:$B$28,'Apr 12th'!B30)</f>
        <v>0</v>
      </c>
      <c r="F30" s="4"/>
      <c r="G30" s="137"/>
      <c r="H30" s="136"/>
      <c r="I30" s="137"/>
      <c r="J30" s="137"/>
      <c r="K30" s="137"/>
      <c r="L30" s="137"/>
      <c r="M30" s="137"/>
      <c r="N30" s="137"/>
      <c r="P30" s="138">
        <f t="shared" si="1"/>
        <v>0</v>
      </c>
      <c r="Q30" s="135">
        <f t="shared" si="2"/>
        <v>0</v>
      </c>
      <c r="R30" s="139" t="str">
        <f t="shared" si="3"/>
        <v>#DIV/0!</v>
      </c>
      <c r="S30" s="84"/>
    </row>
    <row r="31" ht="30.75" customHeight="1">
      <c r="A31" s="57"/>
      <c r="B31" s="133"/>
      <c r="C31" s="4"/>
      <c r="D31" s="134">
        <f>SUMIFS('Time Awareness'!$C$12:$C$28,'Time Awareness'!$B$12:$B$28,'Apr 12th'!B31)</f>
        <v>0</v>
      </c>
      <c r="E31" s="135">
        <f>SUMIFS('Time Awareness'!$D$12:$D$28,'Time Awareness'!$B$12:$B$28,'Apr 12th'!B31)</f>
        <v>0</v>
      </c>
      <c r="F31" s="4"/>
      <c r="G31" s="137"/>
      <c r="H31" s="136"/>
      <c r="I31" s="137"/>
      <c r="J31" s="137"/>
      <c r="K31" s="137"/>
      <c r="L31" s="137"/>
      <c r="M31" s="137"/>
      <c r="N31" s="137"/>
      <c r="P31" s="138">
        <f t="shared" si="1"/>
        <v>0</v>
      </c>
      <c r="Q31" s="135">
        <f t="shared" si="2"/>
        <v>0</v>
      </c>
      <c r="R31" s="139" t="str">
        <f t="shared" si="3"/>
        <v>#DIV/0!</v>
      </c>
      <c r="S31" s="84"/>
    </row>
    <row r="32" ht="30.75" customHeight="1">
      <c r="A32" s="57"/>
      <c r="B32" s="133"/>
      <c r="C32" s="4"/>
      <c r="D32" s="134">
        <f>SUMIFS('Time Awareness'!$C$12:$C$28,'Time Awareness'!$B$12:$B$28,'Apr 12th'!B32)</f>
        <v>0</v>
      </c>
      <c r="E32" s="135">
        <f>SUMIFS('Time Awareness'!$D$12:$D$28,'Time Awareness'!$B$12:$B$28,'Apr 12th'!B32)</f>
        <v>0</v>
      </c>
      <c r="F32" s="4"/>
      <c r="G32" s="137"/>
      <c r="H32" s="136"/>
      <c r="I32" s="137"/>
      <c r="J32" s="137"/>
      <c r="K32" s="137"/>
      <c r="L32" s="137"/>
      <c r="M32" s="137"/>
      <c r="N32" s="137"/>
      <c r="P32" s="138">
        <f t="shared" si="1"/>
        <v>0</v>
      </c>
      <c r="Q32" s="135">
        <f t="shared" si="2"/>
        <v>0</v>
      </c>
      <c r="R32" s="139" t="str">
        <f t="shared" si="3"/>
        <v>#DIV/0!</v>
      </c>
      <c r="S32" s="84"/>
    </row>
    <row r="33" ht="30.75" customHeight="1">
      <c r="A33" s="57"/>
      <c r="B33" s="133"/>
      <c r="C33" s="4"/>
      <c r="D33" s="134">
        <f>SUMIFS('Time Awareness'!$C$12:$C$28,'Time Awareness'!$B$12:$B$28,'Apr 12th'!B33)</f>
        <v>0</v>
      </c>
      <c r="E33" s="135">
        <f>SUMIFS('Time Awareness'!$D$12:$D$28,'Time Awareness'!$B$12:$B$28,'Apr 12th'!B33)</f>
        <v>0</v>
      </c>
      <c r="F33" s="4"/>
      <c r="G33" s="137"/>
      <c r="H33" s="136"/>
      <c r="I33" s="137"/>
      <c r="J33" s="137"/>
      <c r="K33" s="137"/>
      <c r="L33" s="137"/>
      <c r="M33" s="137"/>
      <c r="N33" s="137"/>
      <c r="P33" s="138">
        <f t="shared" si="1"/>
        <v>0</v>
      </c>
      <c r="Q33" s="135">
        <f t="shared" si="2"/>
        <v>0</v>
      </c>
      <c r="R33" s="139" t="str">
        <f t="shared" si="3"/>
        <v>#DIV/0!</v>
      </c>
      <c r="S33" s="84"/>
    </row>
    <row r="34" ht="30.75" customHeight="1">
      <c r="A34" s="57"/>
      <c r="B34" s="133"/>
      <c r="C34" s="4"/>
      <c r="D34" s="134">
        <f>SUMIFS('Time Awareness'!$C$12:$C$28,'Time Awareness'!$B$12:$B$28,'Apr 12th'!B34)</f>
        <v>0</v>
      </c>
      <c r="E34" s="135">
        <f>SUMIFS('Time Awareness'!$D$12:$D$28,'Time Awareness'!$B$12:$B$28,'Apr 12th'!B34)</f>
        <v>0</v>
      </c>
      <c r="F34" s="4"/>
      <c r="G34" s="137"/>
      <c r="H34" s="136"/>
      <c r="I34" s="137"/>
      <c r="J34" s="137"/>
      <c r="K34" s="137"/>
      <c r="L34" s="137"/>
      <c r="M34" s="137"/>
      <c r="N34" s="137"/>
      <c r="P34" s="138">
        <f t="shared" si="1"/>
        <v>0</v>
      </c>
      <c r="Q34" s="135">
        <f t="shared" si="2"/>
        <v>0</v>
      </c>
      <c r="R34" s="139" t="str">
        <f t="shared" si="3"/>
        <v>#DIV/0!</v>
      </c>
      <c r="S34" s="84"/>
    </row>
    <row r="35" ht="30.75" customHeight="1">
      <c r="A35" s="57"/>
      <c r="B35" s="133"/>
      <c r="C35" s="4"/>
      <c r="D35" s="134">
        <f>SUMIFS('Time Awareness'!$C$12:$C$28,'Time Awareness'!$B$12:$B$28,'Apr 12th'!B35)</f>
        <v>0</v>
      </c>
      <c r="E35" s="135">
        <f>SUMIFS('Time Awareness'!$D$12:$D$28,'Time Awareness'!$B$12:$B$28,'Apr 12th'!B35)</f>
        <v>0</v>
      </c>
      <c r="F35" s="4"/>
      <c r="G35" s="137"/>
      <c r="H35" s="136"/>
      <c r="I35" s="137"/>
      <c r="J35" s="137"/>
      <c r="K35" s="137"/>
      <c r="L35" s="137"/>
      <c r="M35" s="137"/>
      <c r="N35" s="137"/>
      <c r="P35" s="138">
        <f t="shared" si="1"/>
        <v>0</v>
      </c>
      <c r="Q35" s="135">
        <f t="shared" si="2"/>
        <v>0</v>
      </c>
      <c r="R35" s="139" t="str">
        <f t="shared" si="3"/>
        <v>#DIV/0!</v>
      </c>
      <c r="S35" s="84"/>
    </row>
    <row r="36" ht="30.75" customHeight="1">
      <c r="A36" s="57"/>
      <c r="B36" s="133"/>
      <c r="C36" s="4"/>
      <c r="D36" s="134">
        <f>SUMIFS('Time Awareness'!$C$12:$C$28,'Time Awareness'!$B$12:$B$28,'Apr 12th'!B36)</f>
        <v>0</v>
      </c>
      <c r="E36" s="135">
        <f>SUMIFS('Time Awareness'!$D$12:$D$28,'Time Awareness'!$B$12:$B$28,'Apr 12th'!B36)</f>
        <v>0</v>
      </c>
      <c r="F36" s="4"/>
      <c r="G36" s="137"/>
      <c r="H36" s="136"/>
      <c r="I36" s="137"/>
      <c r="J36" s="137"/>
      <c r="K36" s="137"/>
      <c r="L36" s="137"/>
      <c r="M36" s="137"/>
      <c r="N36" s="137"/>
      <c r="P36" s="138">
        <f t="shared" si="1"/>
        <v>0</v>
      </c>
      <c r="Q36" s="135">
        <f t="shared" si="2"/>
        <v>0</v>
      </c>
      <c r="R36" s="139" t="str">
        <f t="shared" si="3"/>
        <v>#DIV/0!</v>
      </c>
      <c r="S36" s="84"/>
    </row>
    <row r="37" ht="30.75" customHeight="1">
      <c r="A37" s="57"/>
      <c r="B37" s="133"/>
      <c r="C37" s="4"/>
      <c r="D37" s="134">
        <f>SUMIFS('Time Awareness'!$C$12:$C$28,'Time Awareness'!$B$12:$B$28,'Apr 12th'!B37)</f>
        <v>0</v>
      </c>
      <c r="E37" s="135">
        <f>SUMIFS('Time Awareness'!$D$12:$D$28,'Time Awareness'!$B$12:$B$28,'Apr 12th'!B37)</f>
        <v>0</v>
      </c>
      <c r="F37" s="4"/>
      <c r="G37" s="137"/>
      <c r="H37" s="136"/>
      <c r="I37" s="137"/>
      <c r="J37" s="137"/>
      <c r="K37" s="137"/>
      <c r="L37" s="137"/>
      <c r="M37" s="137"/>
      <c r="N37" s="137"/>
      <c r="P37" s="138">
        <f t="shared" si="1"/>
        <v>0</v>
      </c>
      <c r="Q37" s="135">
        <f t="shared" si="2"/>
        <v>0</v>
      </c>
      <c r="R37" s="139" t="str">
        <f t="shared" si="3"/>
        <v>#DIV/0!</v>
      </c>
      <c r="S37" s="84"/>
    </row>
    <row r="38" ht="30.75" customHeight="1">
      <c r="A38" s="57"/>
      <c r="B38" s="133"/>
      <c r="C38" s="4"/>
      <c r="D38" s="134">
        <f>SUMIFS('Time Awareness'!$C$12:$C$28,'Time Awareness'!$B$12:$B$28,'Apr 12th'!B38)</f>
        <v>0</v>
      </c>
      <c r="E38" s="135">
        <f>SUMIFS('Time Awareness'!$D$12:$D$28,'Time Awareness'!$B$12:$B$28,'Apr 12th'!B38)</f>
        <v>0</v>
      </c>
      <c r="F38" s="4"/>
      <c r="G38" s="137"/>
      <c r="H38" s="136"/>
      <c r="I38" s="137"/>
      <c r="J38" s="137"/>
      <c r="K38" s="137"/>
      <c r="L38" s="137"/>
      <c r="M38" s="137"/>
      <c r="N38" s="137"/>
      <c r="P38" s="138">
        <f t="shared" si="1"/>
        <v>0</v>
      </c>
      <c r="Q38" s="135">
        <f t="shared" si="2"/>
        <v>0</v>
      </c>
      <c r="R38" s="139" t="str">
        <f t="shared" si="3"/>
        <v>#DIV/0!</v>
      </c>
      <c r="S38" s="84"/>
    </row>
    <row r="39" ht="30.75" customHeight="1">
      <c r="A39" s="57"/>
      <c r="B39" s="133"/>
      <c r="C39" s="4"/>
      <c r="D39" s="134">
        <f>SUMIFS('Time Awareness'!$C$12:$C$28,'Time Awareness'!$B$12:$B$28,'Apr 12th'!B39)</f>
        <v>0</v>
      </c>
      <c r="E39" s="135">
        <f>SUMIFS('Time Awareness'!$D$12:$D$28,'Time Awareness'!$B$12:$B$28,'Apr 12th'!B39)</f>
        <v>0</v>
      </c>
      <c r="F39" s="4"/>
      <c r="G39" s="137"/>
      <c r="H39" s="136"/>
      <c r="I39" s="137"/>
      <c r="J39" s="137"/>
      <c r="K39" s="137"/>
      <c r="L39" s="137"/>
      <c r="M39" s="137"/>
      <c r="N39" s="137"/>
      <c r="P39" s="138">
        <f t="shared" si="1"/>
        <v>0</v>
      </c>
      <c r="Q39" s="135">
        <f t="shared" si="2"/>
        <v>0</v>
      </c>
      <c r="R39" s="139" t="str">
        <f t="shared" si="3"/>
        <v>#DIV/0!</v>
      </c>
      <c r="S39" s="84"/>
    </row>
    <row r="40" ht="14.25" customHeight="1">
      <c r="G40" s="4">
        <f t="shared" ref="G40:I40" si="4">SUM(G13:G39)</f>
        <v>9</v>
      </c>
      <c r="H40" s="4">
        <f t="shared" si="4"/>
        <v>11</v>
      </c>
      <c r="I40" s="4">
        <f t="shared" si="4"/>
        <v>12</v>
      </c>
      <c r="J40" s="4"/>
      <c r="K40" s="4">
        <f t="shared" ref="K40:N40" si="5">SUM(K13:K39)</f>
        <v>12</v>
      </c>
      <c r="L40" s="4">
        <f t="shared" si="5"/>
        <v>9</v>
      </c>
      <c r="M40" s="4">
        <f t="shared" si="5"/>
        <v>12</v>
      </c>
      <c r="N40" s="4">
        <f t="shared" si="5"/>
        <v>0</v>
      </c>
      <c r="P40" s="7">
        <f t="shared" si="1"/>
        <v>65</v>
      </c>
    </row>
    <row r="41" ht="14.25" customHeight="1">
      <c r="G41" s="4"/>
      <c r="H41" s="4"/>
      <c r="I41" s="4"/>
      <c r="J41" s="4"/>
      <c r="K41" s="4"/>
      <c r="L41" s="4"/>
      <c r="M41" s="4"/>
      <c r="N41" s="4"/>
    </row>
    <row r="42" ht="14.25" customHeight="1">
      <c r="G42" s="4"/>
      <c r="H42" s="4"/>
      <c r="I42" s="4"/>
      <c r="J42" s="4"/>
      <c r="K42" s="4"/>
      <c r="L42" s="4"/>
      <c r="M42" s="4"/>
      <c r="N42" s="4"/>
    </row>
    <row r="43" ht="14.25" customHeight="1">
      <c r="B43" s="84" t="s">
        <v>154</v>
      </c>
    </row>
    <row r="44" ht="14.25" customHeight="1">
      <c r="B44" s="84" t="s">
        <v>155</v>
      </c>
    </row>
    <row r="45" ht="14.25" customHeight="1"/>
    <row r="46" ht="14.25" customHeight="1">
      <c r="B46" s="84" t="s">
        <v>156</v>
      </c>
    </row>
    <row r="47" ht="14.25" customHeight="1"/>
    <row r="48" ht="14.25" customHeight="1"/>
    <row r="49" ht="14.25" customHeight="1">
      <c r="B49" s="84" t="s">
        <v>157</v>
      </c>
    </row>
    <row r="50" ht="14.25" customHeight="1"/>
    <row r="51" ht="14.25" customHeight="1"/>
    <row r="52" ht="36.75" customHeight="1"/>
    <row r="53" ht="35.25" customHeight="1"/>
    <row r="54" ht="35.25" customHeight="1"/>
    <row r="55" ht="35.25" customHeight="1"/>
    <row r="56" ht="35.25" customHeight="1"/>
    <row r="57" ht="35.25" customHeight="1"/>
    <row r="58" ht="35.25" customHeight="1"/>
    <row r="59" ht="35.25" customHeight="1"/>
    <row r="60" ht="35.25" customHeight="1"/>
    <row r="61" ht="35.25" customHeight="1"/>
    <row r="62" ht="35.25" customHeight="1"/>
    <row r="63" ht="35.25" customHeight="1"/>
    <row r="64" ht="35.25" customHeight="1"/>
    <row r="65" ht="35.25" customHeight="1"/>
    <row r="66" ht="35.25" customHeight="1"/>
    <row r="67" ht="35.25" customHeight="1"/>
    <row r="68" ht="35.25" customHeight="1"/>
    <row r="69" ht="35.25" customHeight="1"/>
    <row r="70" ht="35.25" customHeight="1"/>
    <row r="71" ht="35.25" customHeight="1"/>
    <row r="72" ht="35.25" customHeight="1"/>
    <row r="73" ht="35.25" customHeight="1"/>
    <row r="74" ht="35.25" customHeight="1"/>
    <row r="75" ht="35.25" customHeight="1"/>
    <row r="76" ht="35.25" customHeight="1"/>
    <row r="77" ht="35.25" customHeight="1"/>
    <row r="78" ht="35.25" customHeight="1"/>
    <row r="79" ht="35.25" customHeight="1"/>
    <row r="80" ht="35.25" customHeight="1"/>
    <row r="81" ht="35.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2">
    <mergeCell ref="B7:D7"/>
    <mergeCell ref="P10:Q10"/>
  </mergeCells>
  <conditionalFormatting sqref="AB11 AE11">
    <cfRule type="expression" dxfId="0" priority="1">
      <formula>CELL("contents",B47)=AB11</formula>
    </cfRule>
  </conditionalFormatting>
  <conditionalFormatting sqref="AI11">
    <cfRule type="expression" dxfId="0" priority="2">
      <formula>CELL("contents",K47)=AI11</formula>
    </cfRule>
  </conditionalFormatting>
  <conditionalFormatting sqref="G11">
    <cfRule type="expression" dxfId="0" priority="3">
      <formula>CELL("contents",B5)=G11</formula>
    </cfRule>
  </conditionalFormatting>
  <conditionalFormatting sqref="K11">
    <cfRule type="expression" dxfId="0" priority="4">
      <formula>CELL("contents",B5)=K11</formula>
    </cfRule>
  </conditionalFormatting>
  <conditionalFormatting sqref="H11">
    <cfRule type="expression" dxfId="0" priority="5">
      <formula>CELL("contents",B5)=H11</formula>
    </cfRule>
  </conditionalFormatting>
  <conditionalFormatting sqref="I11:J11">
    <cfRule type="expression" dxfId="0" priority="6">
      <formula>CELL("contents",B5)=I11</formula>
    </cfRule>
  </conditionalFormatting>
  <conditionalFormatting sqref="L11">
    <cfRule type="expression" dxfId="0" priority="7">
      <formula>CELL("contents",B5)=L11</formula>
    </cfRule>
  </conditionalFormatting>
  <conditionalFormatting sqref="M11">
    <cfRule type="expression" dxfId="0" priority="8">
      <formula>CELL("contents",B5)=M11</formula>
    </cfRule>
  </conditionalFormatting>
  <conditionalFormatting sqref="N11 AC11 AF11">
    <cfRule type="expression" dxfId="0" priority="9">
      <formula>CELL("contents",B5)=N11</formula>
    </cfRule>
  </conditionalFormatting>
  <conditionalFormatting sqref="R13:R39">
    <cfRule type="colorScale" priority="10">
      <colorScale>
        <cfvo type="formula" val="0"/>
        <cfvo type="formula" val="0.99"/>
        <cfvo type="formula" val="1"/>
        <color rgb="FFFFFF00"/>
        <color theme="9"/>
        <color theme="4"/>
      </colorScale>
    </cfRule>
  </conditionalFormatting>
  <dataValidations>
    <dataValidation type="list" allowBlank="1" showErrorMessage="1" sqref="B5">
      <formula1>$G$11:$N$11</formula1>
    </dataValidation>
  </dataValidations>
  <printOptions/>
  <pageMargins bottom="0.75" footer="0.0" header="0.0" left="0.7" right="0.7" top="0.75"/>
  <pageSetup orientation="portrait"/>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44.29"/>
    <col customWidth="1" min="3" max="3" width="9.86"/>
    <col customWidth="1" min="4" max="5" width="16.0"/>
    <col customWidth="1" min="6" max="6" width="8.43"/>
    <col customWidth="1" min="7" max="9" width="18.57"/>
    <col customWidth="1" hidden="1" min="10" max="10" width="18.57"/>
    <col customWidth="1" min="11" max="11" width="20.14"/>
    <col customWidth="1" min="12" max="14" width="18.57"/>
    <col customWidth="1" min="15" max="15" width="8.71"/>
    <col customWidth="1" min="16" max="17" width="24.14"/>
    <col customWidth="1" min="18" max="18" width="13.14"/>
    <col customWidth="1" min="22" max="22" width="57.43"/>
  </cols>
  <sheetData>
    <row r="1" ht="14.25" customHeight="1">
      <c r="A1" s="111" t="s">
        <v>130</v>
      </c>
    </row>
    <row r="2" ht="14.25" customHeight="1">
      <c r="Y2" s="84" t="s">
        <v>137</v>
      </c>
    </row>
    <row r="3" ht="14.25" customHeight="1">
      <c r="Y3" s="84" t="s">
        <v>151</v>
      </c>
    </row>
    <row r="4" ht="36.75" customHeight="1">
      <c r="B4" s="112" t="s">
        <v>131</v>
      </c>
    </row>
    <row r="5" ht="76.5" customHeight="1">
      <c r="B5" s="113" t="s">
        <v>132</v>
      </c>
      <c r="Y5" s="84" t="s">
        <v>158</v>
      </c>
    </row>
    <row r="6" ht="14.25" customHeight="1">
      <c r="D6" s="114"/>
      <c r="E6" s="114"/>
      <c r="P6" s="114"/>
    </row>
    <row r="7" ht="14.25" hidden="1" customHeight="1">
      <c r="B7" s="115" t="s">
        <v>133</v>
      </c>
      <c r="C7" s="116"/>
      <c r="D7" s="11"/>
      <c r="E7" s="114"/>
      <c r="P7" s="114"/>
    </row>
    <row r="8" ht="14.25" hidden="1" customHeight="1">
      <c r="B8" s="117"/>
      <c r="C8" s="117"/>
      <c r="D8" s="117"/>
      <c r="E8" s="114"/>
      <c r="P8" s="114"/>
    </row>
    <row r="9" ht="48.75" customHeight="1">
      <c r="D9" s="114"/>
      <c r="E9" s="114"/>
      <c r="P9" s="114"/>
    </row>
    <row r="10" ht="34.5" customHeight="1">
      <c r="D10" s="118" t="s">
        <v>134</v>
      </c>
      <c r="E10" s="114"/>
      <c r="G10" s="84" t="s">
        <v>135</v>
      </c>
      <c r="P10" s="119" t="s">
        <v>136</v>
      </c>
      <c r="Q10" s="120"/>
    </row>
    <row r="11" ht="42.0" customHeight="1">
      <c r="A11" s="121" t="s">
        <v>138</v>
      </c>
      <c r="B11" s="122" t="s">
        <v>94</v>
      </c>
      <c r="C11" s="123"/>
      <c r="D11" s="121" t="s">
        <v>139</v>
      </c>
      <c r="E11" s="124" t="s">
        <v>140</v>
      </c>
      <c r="G11" s="125" t="s">
        <v>141</v>
      </c>
      <c r="H11" s="126" t="s">
        <v>142</v>
      </c>
      <c r="I11" s="126" t="s">
        <v>143</v>
      </c>
      <c r="J11" s="126"/>
      <c r="K11" s="126" t="s">
        <v>144</v>
      </c>
      <c r="L11" s="126" t="s">
        <v>145</v>
      </c>
      <c r="M11" s="126" t="s">
        <v>146</v>
      </c>
      <c r="N11" s="127" t="s">
        <v>132</v>
      </c>
      <c r="O11" s="84" t="s">
        <v>147</v>
      </c>
      <c r="P11" s="119" t="s">
        <v>148</v>
      </c>
      <c r="Q11" s="128" t="s">
        <v>149</v>
      </c>
      <c r="R11" s="84" t="s">
        <v>150</v>
      </c>
      <c r="AB11" s="7"/>
      <c r="AC11" s="7"/>
      <c r="AE11" s="7"/>
      <c r="AF11" s="7"/>
      <c r="AI11" s="7"/>
    </row>
    <row r="12" ht="14.25" customHeight="1">
      <c r="B12" s="129"/>
      <c r="C12" s="4"/>
      <c r="D12" s="130"/>
      <c r="E12" s="131"/>
      <c r="P12" s="130"/>
      <c r="Q12" s="132"/>
    </row>
    <row r="13" ht="30.75" customHeight="1">
      <c r="A13" s="33">
        <v>1.0</v>
      </c>
      <c r="B13" s="133" t="str">
        <f>'Time Awareness'!B12</f>
        <v>Teaching</v>
      </c>
      <c r="C13" s="4"/>
      <c r="D13" s="134">
        <f>SUMIFS('Time Awareness'!$C$12:$C$28,'Time Awareness'!$B$12:$B$28,'Apr 20th'!B13)</f>
        <v>0</v>
      </c>
      <c r="E13" s="135">
        <f>SUMIFS('Time Awareness'!$D$12:$D$28,'Time Awareness'!$B$12:$B$28,'Apr 20th'!B13)</f>
        <v>5</v>
      </c>
      <c r="F13" s="4"/>
      <c r="G13" s="136"/>
      <c r="H13" s="140">
        <v>1.0</v>
      </c>
      <c r="I13" s="137"/>
      <c r="J13" s="137"/>
      <c r="K13" s="137">
        <v>1.0</v>
      </c>
      <c r="L13" s="137">
        <v>1.0</v>
      </c>
      <c r="M13" s="137">
        <v>1.0</v>
      </c>
      <c r="N13" s="136"/>
      <c r="P13" s="138">
        <f t="shared" ref="P13:P40" si="1">SUM(G13:N13)</f>
        <v>4</v>
      </c>
      <c r="Q13" s="135">
        <f t="shared" ref="Q13:Q39" si="2">(E13+(D13*5))-SUM(G13:N13)</f>
        <v>1</v>
      </c>
      <c r="R13" s="139">
        <f t="shared" ref="R13:R39" si="3">P13/(Q13+P13)</f>
        <v>0.8</v>
      </c>
    </row>
    <row r="14" ht="30.75" customHeight="1">
      <c r="A14" s="33">
        <v>2.0</v>
      </c>
      <c r="B14" s="133" t="str">
        <f>'Time Awareness'!B13</f>
        <v>Cook</v>
      </c>
      <c r="C14" s="4"/>
      <c r="D14" s="134">
        <f>SUMIFS('Time Awareness'!$C$12:$C$28,'Time Awareness'!$B$12:$B$28,'Apr 20th'!B14)</f>
        <v>2</v>
      </c>
      <c r="E14" s="135">
        <f>SUMIFS('Time Awareness'!$D$12:$D$28,'Time Awareness'!$B$12:$B$28,'Apr 20th'!B14)</f>
        <v>0</v>
      </c>
      <c r="F14" s="4"/>
      <c r="G14" s="137"/>
      <c r="H14" s="140">
        <v>2.0</v>
      </c>
      <c r="I14" s="137">
        <v>1.0</v>
      </c>
      <c r="J14" s="137"/>
      <c r="K14" s="140">
        <v>2.0</v>
      </c>
      <c r="L14" s="140">
        <v>2.0</v>
      </c>
      <c r="M14" s="137">
        <v>1.0</v>
      </c>
      <c r="N14" s="137">
        <v>2.0</v>
      </c>
      <c r="P14" s="138">
        <f t="shared" si="1"/>
        <v>10</v>
      </c>
      <c r="Q14" s="135">
        <f t="shared" si="2"/>
        <v>0</v>
      </c>
      <c r="R14" s="139">
        <f t="shared" si="3"/>
        <v>1</v>
      </c>
    </row>
    <row r="15" ht="30.75" customHeight="1">
      <c r="A15" s="33">
        <v>3.0</v>
      </c>
      <c r="B15" s="133" t="str">
        <f>'Time Awareness'!B14</f>
        <v>Friends/Family</v>
      </c>
      <c r="C15" s="4"/>
      <c r="D15" s="134">
        <f>SUMIFS('Time Awareness'!$C$12:$C$28,'Time Awareness'!$B$12:$B$28,'Apr 20th'!B15)</f>
        <v>0</v>
      </c>
      <c r="E15" s="135">
        <f>SUMIFS('Time Awareness'!$D$12:$D$28,'Time Awareness'!$B$12:$B$28,'Apr 20th'!B15)</f>
        <v>8</v>
      </c>
      <c r="F15" s="4"/>
      <c r="G15" s="137"/>
      <c r="H15" s="140">
        <v>2.0</v>
      </c>
      <c r="I15" s="140">
        <v>1.0</v>
      </c>
      <c r="J15" s="140"/>
      <c r="K15" s="137">
        <v>1.0</v>
      </c>
      <c r="L15" s="140">
        <v>2.0</v>
      </c>
      <c r="M15" s="137">
        <v>2.0</v>
      </c>
      <c r="N15" s="137">
        <v>2.0</v>
      </c>
      <c r="P15" s="138">
        <f t="shared" si="1"/>
        <v>10</v>
      </c>
      <c r="Q15" s="135">
        <f t="shared" si="2"/>
        <v>-2</v>
      </c>
      <c r="R15" s="139">
        <f t="shared" si="3"/>
        <v>1.25</v>
      </c>
    </row>
    <row r="16" ht="30.75" customHeight="1">
      <c r="A16" s="33">
        <v>4.0</v>
      </c>
      <c r="B16" s="133" t="str">
        <f>'Time Awareness'!B15</f>
        <v>Business Development</v>
      </c>
      <c r="C16" s="4"/>
      <c r="D16" s="134">
        <f>SUMIFS('Time Awareness'!$C$12:$C$28,'Time Awareness'!$B$12:$B$28,'Apr 20th'!B16)</f>
        <v>0</v>
      </c>
      <c r="E16" s="135">
        <f>SUMIFS('Time Awareness'!$D$12:$D$28,'Time Awareness'!$B$12:$B$28,'Apr 20th'!B16)</f>
        <v>6</v>
      </c>
      <c r="F16" s="4"/>
      <c r="G16" s="137"/>
      <c r="H16" s="137">
        <v>2.0</v>
      </c>
      <c r="I16" s="140"/>
      <c r="J16" s="140"/>
      <c r="K16" s="137"/>
      <c r="L16" s="140">
        <v>1.0</v>
      </c>
      <c r="M16" s="137">
        <v>1.0</v>
      </c>
      <c r="N16" s="137"/>
      <c r="P16" s="138">
        <f t="shared" si="1"/>
        <v>4</v>
      </c>
      <c r="Q16" s="135">
        <f t="shared" si="2"/>
        <v>2</v>
      </c>
      <c r="R16" s="139">
        <f t="shared" si="3"/>
        <v>0.6666666667</v>
      </c>
    </row>
    <row r="17" ht="30.75" customHeight="1">
      <c r="A17" s="33">
        <v>5.0</v>
      </c>
      <c r="B17" s="133" t="str">
        <f>'Time Awareness'!B16</f>
        <v>Create Content</v>
      </c>
      <c r="C17" s="4"/>
      <c r="D17" s="134">
        <f>SUMIFS('Time Awareness'!$C$12:$C$28,'Time Awareness'!$B$12:$B$28,'Apr 20th'!B17)</f>
        <v>0</v>
      </c>
      <c r="E17" s="135">
        <f>SUMIFS('Time Awareness'!$D$12:$D$28,'Time Awareness'!$B$12:$B$28,'Apr 20th'!B17)</f>
        <v>6</v>
      </c>
      <c r="F17" s="4"/>
      <c r="G17" s="137"/>
      <c r="H17" s="137"/>
      <c r="I17" s="137"/>
      <c r="J17" s="137"/>
      <c r="K17" s="137"/>
      <c r="L17" s="137"/>
      <c r="M17" s="137"/>
      <c r="N17" s="137">
        <v>1.0</v>
      </c>
      <c r="P17" s="138">
        <f t="shared" si="1"/>
        <v>1</v>
      </c>
      <c r="Q17" s="135">
        <f t="shared" si="2"/>
        <v>5</v>
      </c>
      <c r="R17" s="139">
        <f t="shared" si="3"/>
        <v>0.1666666667</v>
      </c>
    </row>
    <row r="18" ht="30.75" customHeight="1">
      <c r="A18" s="33">
        <v>6.0</v>
      </c>
      <c r="B18" s="133" t="str">
        <f>'Time Awareness'!B17</f>
        <v>Chores</v>
      </c>
      <c r="C18" s="4"/>
      <c r="D18" s="134">
        <f>SUMIFS('Time Awareness'!$C$12:$C$28,'Time Awareness'!$B$12:$B$28,'Apr 20th'!B18)</f>
        <v>0</v>
      </c>
      <c r="E18" s="135">
        <f>SUMIFS('Time Awareness'!$D$12:$D$28,'Time Awareness'!$B$12:$B$28,'Apr 20th'!B18)</f>
        <v>5</v>
      </c>
      <c r="F18" s="4"/>
      <c r="G18" s="137"/>
      <c r="H18" s="137"/>
      <c r="I18" s="137">
        <v>1.0</v>
      </c>
      <c r="J18" s="137"/>
      <c r="K18" s="137"/>
      <c r="L18" s="137"/>
      <c r="M18" s="137"/>
      <c r="N18" s="137"/>
      <c r="P18" s="138">
        <f t="shared" si="1"/>
        <v>1</v>
      </c>
      <c r="Q18" s="135">
        <f t="shared" si="2"/>
        <v>4</v>
      </c>
      <c r="R18" s="139">
        <f t="shared" si="3"/>
        <v>0.2</v>
      </c>
    </row>
    <row r="19" ht="30.75" customHeight="1">
      <c r="A19" s="33">
        <v>7.0</v>
      </c>
      <c r="B19" s="133" t="str">
        <f>'Time Awareness'!B18</f>
        <v>Journal</v>
      </c>
      <c r="C19" s="4"/>
      <c r="D19" s="134">
        <f>SUMIFS('Time Awareness'!$C$12:$C$28,'Time Awareness'!$B$12:$B$28,'Apr 20th'!B19)</f>
        <v>1</v>
      </c>
      <c r="E19" s="135">
        <f>SUMIFS('Time Awareness'!$D$12:$D$28,'Time Awareness'!$B$12:$B$28,'Apr 20th'!B19)</f>
        <v>0</v>
      </c>
      <c r="F19" s="4"/>
      <c r="G19" s="137"/>
      <c r="H19" s="137">
        <v>1.0</v>
      </c>
      <c r="I19" s="137">
        <v>1.0</v>
      </c>
      <c r="J19" s="137"/>
      <c r="K19" s="137">
        <v>1.0</v>
      </c>
      <c r="L19" s="137"/>
      <c r="M19" s="137">
        <v>1.0</v>
      </c>
      <c r="N19" s="137"/>
      <c r="P19" s="138">
        <f t="shared" si="1"/>
        <v>4</v>
      </c>
      <c r="Q19" s="135">
        <f t="shared" si="2"/>
        <v>1</v>
      </c>
      <c r="R19" s="139">
        <f t="shared" si="3"/>
        <v>0.8</v>
      </c>
    </row>
    <row r="20" ht="30.75" customHeight="1">
      <c r="A20" s="33">
        <v>8.0</v>
      </c>
      <c r="B20" s="133" t="str">
        <f>'Time Awareness'!B19</f>
        <v>Read/Audiobook</v>
      </c>
      <c r="C20" s="4"/>
      <c r="D20" s="134">
        <f>SUMIFS('Time Awareness'!$C$12:$C$28,'Time Awareness'!$B$12:$B$28,'Apr 20th'!B20)</f>
        <v>1</v>
      </c>
      <c r="E20" s="135">
        <f>SUMIFS('Time Awareness'!$D$12:$D$28,'Time Awareness'!$B$12:$B$28,'Apr 20th'!B20)</f>
        <v>0</v>
      </c>
      <c r="F20" s="4"/>
      <c r="G20" s="137"/>
      <c r="H20" s="137"/>
      <c r="I20" s="137"/>
      <c r="J20" s="137"/>
      <c r="K20" s="137"/>
      <c r="L20" s="137"/>
      <c r="M20" s="136"/>
      <c r="N20" s="137"/>
      <c r="P20" s="138">
        <f t="shared" si="1"/>
        <v>0</v>
      </c>
      <c r="Q20" s="135">
        <f t="shared" si="2"/>
        <v>5</v>
      </c>
      <c r="R20" s="139">
        <f t="shared" si="3"/>
        <v>0</v>
      </c>
    </row>
    <row r="21" ht="30.75" customHeight="1">
      <c r="A21" s="33">
        <v>9.0</v>
      </c>
      <c r="B21" s="133" t="str">
        <f>'Time Awareness'!B20</f>
        <v>Rings/stretching/light exercises</v>
      </c>
      <c r="C21" s="4"/>
      <c r="D21" s="134">
        <f>SUMIFS('Time Awareness'!$C$12:$C$28,'Time Awareness'!$B$12:$B$28,'Apr 20th'!B21)</f>
        <v>0</v>
      </c>
      <c r="E21" s="135">
        <f>SUMIFS('Time Awareness'!$D$12:$D$28,'Time Awareness'!$B$12:$B$28,'Apr 20th'!B21)</f>
        <v>6</v>
      </c>
      <c r="F21" s="4"/>
      <c r="G21" s="137"/>
      <c r="H21" s="137">
        <v>2.0</v>
      </c>
      <c r="I21" s="137">
        <v>2.0</v>
      </c>
      <c r="J21" s="137"/>
      <c r="K21" s="137">
        <v>2.0</v>
      </c>
      <c r="L21" s="137">
        <v>1.0</v>
      </c>
      <c r="M21" s="137">
        <v>1.0</v>
      </c>
      <c r="N21" s="137">
        <v>1.0</v>
      </c>
      <c r="P21" s="138">
        <f t="shared" si="1"/>
        <v>9</v>
      </c>
      <c r="Q21" s="135">
        <f t="shared" si="2"/>
        <v>-3</v>
      </c>
      <c r="R21" s="139">
        <f t="shared" si="3"/>
        <v>1.5</v>
      </c>
    </row>
    <row r="22" ht="30.75" customHeight="1">
      <c r="A22" s="33">
        <v>10.0</v>
      </c>
      <c r="B22" s="133" t="str">
        <f>'Time Awareness'!B21</f>
        <v>Marketing</v>
      </c>
      <c r="C22" s="4"/>
      <c r="D22" s="134">
        <f>SUMIFS('Time Awareness'!$C$12:$C$28,'Time Awareness'!$B$12:$B$28,'Apr 20th'!B22)</f>
        <v>0</v>
      </c>
      <c r="E22" s="135">
        <f>SUMIFS('Time Awareness'!$D$12:$D$28,'Time Awareness'!$B$12:$B$28,'Apr 20th'!B22)</f>
        <v>3</v>
      </c>
      <c r="F22" s="4"/>
      <c r="G22" s="137"/>
      <c r="H22" s="137"/>
      <c r="I22" s="137"/>
      <c r="J22" s="137"/>
      <c r="K22" s="137"/>
      <c r="L22" s="137"/>
      <c r="M22" s="137"/>
      <c r="N22" s="136"/>
      <c r="P22" s="138">
        <f t="shared" si="1"/>
        <v>0</v>
      </c>
      <c r="Q22" s="135">
        <f t="shared" si="2"/>
        <v>3</v>
      </c>
      <c r="R22" s="139">
        <f t="shared" si="3"/>
        <v>0</v>
      </c>
    </row>
    <row r="23" ht="30.75" customHeight="1">
      <c r="A23" s="33">
        <v>11.0</v>
      </c>
      <c r="B23" s="133" t="str">
        <f>'Time Awareness'!B22</f>
        <v>Networking</v>
      </c>
      <c r="C23" s="4"/>
      <c r="D23" s="134">
        <f>SUMIFS('Time Awareness'!$C$12:$C$28,'Time Awareness'!$B$12:$B$28,'Apr 20th'!B23)</f>
        <v>0</v>
      </c>
      <c r="E23" s="135">
        <f>SUMIFS('Time Awareness'!$D$12:$D$28,'Time Awareness'!$B$12:$B$28,'Apr 20th'!B23)</f>
        <v>3</v>
      </c>
      <c r="F23" s="4"/>
      <c r="G23" s="137"/>
      <c r="H23" s="137"/>
      <c r="I23" s="137"/>
      <c r="J23" s="137"/>
      <c r="K23" s="137"/>
      <c r="L23" s="137">
        <v>1.0</v>
      </c>
      <c r="M23" s="137"/>
      <c r="N23" s="137"/>
      <c r="P23" s="138">
        <f t="shared" si="1"/>
        <v>1</v>
      </c>
      <c r="Q23" s="135">
        <f t="shared" si="2"/>
        <v>2</v>
      </c>
      <c r="R23" s="139">
        <f t="shared" si="3"/>
        <v>0.3333333333</v>
      </c>
    </row>
    <row r="24" ht="30.75" customHeight="1">
      <c r="A24" s="33">
        <v>12.0</v>
      </c>
      <c r="B24" s="133" t="str">
        <f>'Time Awareness'!B23</f>
        <v>Games</v>
      </c>
      <c r="C24" s="4"/>
      <c r="D24" s="134">
        <f>SUMIFS('Time Awareness'!$C$12:$C$28,'Time Awareness'!$B$12:$B$28,'Apr 20th'!B24)</f>
        <v>0</v>
      </c>
      <c r="E24" s="135">
        <f>SUMIFS('Time Awareness'!$D$12:$D$28,'Time Awareness'!$B$12:$B$28,'Apr 20th'!B24)</f>
        <v>4</v>
      </c>
      <c r="F24" s="4"/>
      <c r="G24" s="137"/>
      <c r="H24" s="137">
        <v>1.0</v>
      </c>
      <c r="I24" s="137">
        <v>1.0</v>
      </c>
      <c r="J24" s="137"/>
      <c r="K24" s="137">
        <v>1.0</v>
      </c>
      <c r="L24" s="137"/>
      <c r="M24" s="137"/>
      <c r="N24" s="137"/>
      <c r="P24" s="138">
        <f t="shared" si="1"/>
        <v>3</v>
      </c>
      <c r="Q24" s="135">
        <f t="shared" si="2"/>
        <v>1</v>
      </c>
      <c r="R24" s="139">
        <f t="shared" si="3"/>
        <v>0.75</v>
      </c>
    </row>
    <row r="25" ht="30.75" customHeight="1">
      <c r="A25" s="33">
        <v>13.0</v>
      </c>
      <c r="B25" s="133" t="str">
        <f>'Time Awareness'!B24</f>
        <v>Intense Exercise</v>
      </c>
      <c r="C25" s="4"/>
      <c r="D25" s="134">
        <f>SUMIFS('Time Awareness'!$C$12:$C$28,'Time Awareness'!$B$12:$B$28,'Apr 20th'!B25)</f>
        <v>0</v>
      </c>
      <c r="E25" s="135">
        <f>SUMIFS('Time Awareness'!$D$12:$D$28,'Time Awareness'!$B$12:$B$28,'Apr 20th'!B25)</f>
        <v>2</v>
      </c>
      <c r="F25" s="4"/>
      <c r="G25" s="137"/>
      <c r="H25" s="137"/>
      <c r="I25" s="137">
        <v>1.0</v>
      </c>
      <c r="J25" s="137"/>
      <c r="K25" s="137"/>
      <c r="L25" s="137">
        <v>1.0</v>
      </c>
      <c r="M25" s="136"/>
      <c r="N25" s="137">
        <v>1.0</v>
      </c>
      <c r="P25" s="138">
        <f t="shared" si="1"/>
        <v>3</v>
      </c>
      <c r="Q25" s="135">
        <f t="shared" si="2"/>
        <v>-1</v>
      </c>
      <c r="R25" s="139">
        <f t="shared" si="3"/>
        <v>1.5</v>
      </c>
    </row>
    <row r="26" ht="30.75" customHeight="1">
      <c r="A26" s="33">
        <v>14.0</v>
      </c>
      <c r="B26" s="133" t="str">
        <f>'Time Awareness'!B25</f>
        <v>Romanian Practice</v>
      </c>
      <c r="C26" s="4"/>
      <c r="D26" s="134">
        <f>SUMIFS('Time Awareness'!$C$12:$C$28,'Time Awareness'!$B$12:$B$28,'Apr 20th'!B26)</f>
        <v>0</v>
      </c>
      <c r="E26" s="135">
        <f>SUMIFS('Time Awareness'!$D$12:$D$28,'Time Awareness'!$B$12:$B$28,'Apr 20th'!B26)</f>
        <v>1</v>
      </c>
      <c r="F26" s="4"/>
      <c r="G26" s="137"/>
      <c r="H26" s="136"/>
      <c r="I26" s="136"/>
      <c r="J26" s="136"/>
      <c r="K26" s="136"/>
      <c r="L26" s="136"/>
      <c r="M26" s="136"/>
      <c r="N26" s="136"/>
      <c r="P26" s="138">
        <f t="shared" si="1"/>
        <v>0</v>
      </c>
      <c r="Q26" s="135">
        <f t="shared" si="2"/>
        <v>1</v>
      </c>
      <c r="R26" s="139">
        <f t="shared" si="3"/>
        <v>0</v>
      </c>
    </row>
    <row r="27" ht="30.75" customHeight="1">
      <c r="A27" s="33">
        <v>15.0</v>
      </c>
      <c r="B27" s="133" t="str">
        <f>'Time Awareness'!B26</f>
        <v>Other jobs</v>
      </c>
      <c r="C27" s="4"/>
      <c r="D27" s="134">
        <f>SUMIFS('Time Awareness'!$C$12:$C$28,'Time Awareness'!$B$12:$B$28,'Apr 20th'!B27)</f>
        <v>0</v>
      </c>
      <c r="E27" s="135">
        <f>SUMIFS('Time Awareness'!$D$12:$D$28,'Time Awareness'!$B$12:$B$28,'Apr 20th'!B27)</f>
        <v>3</v>
      </c>
      <c r="F27" s="4"/>
      <c r="G27" s="136"/>
      <c r="H27" s="137"/>
      <c r="I27" s="137"/>
      <c r="J27" s="137"/>
      <c r="K27" s="137"/>
      <c r="L27" s="137"/>
      <c r="M27" s="137"/>
      <c r="N27" s="136"/>
      <c r="P27" s="138">
        <f t="shared" si="1"/>
        <v>0</v>
      </c>
      <c r="Q27" s="135">
        <f t="shared" si="2"/>
        <v>3</v>
      </c>
      <c r="R27" s="139">
        <f t="shared" si="3"/>
        <v>0</v>
      </c>
    </row>
    <row r="28" ht="30.75" customHeight="1">
      <c r="A28" s="33">
        <v>16.0</v>
      </c>
      <c r="B28" s="133" t="str">
        <f>'Time Awareness'!B27</f>
        <v>Upkeep (redundant, use chores)</v>
      </c>
      <c r="C28" s="4"/>
      <c r="D28" s="134">
        <f>SUMIFS('Time Awareness'!$C$12:$C$28,'Time Awareness'!$B$12:$B$28,'Apr 20th'!B28)</f>
        <v>0</v>
      </c>
      <c r="E28" s="135">
        <f>SUMIFS('Time Awareness'!$D$12:$D$28,'Time Awareness'!$B$12:$B$28,'Apr 20th'!B28)</f>
        <v>0</v>
      </c>
      <c r="F28" s="4"/>
      <c r="G28" s="137"/>
      <c r="H28" s="137"/>
      <c r="I28" s="137"/>
      <c r="J28" s="137"/>
      <c r="K28" s="137"/>
      <c r="L28" s="137"/>
      <c r="M28" s="137"/>
      <c r="N28" s="137"/>
      <c r="P28" s="138">
        <f t="shared" si="1"/>
        <v>0</v>
      </c>
      <c r="Q28" s="135">
        <f t="shared" si="2"/>
        <v>0</v>
      </c>
      <c r="R28" s="139" t="str">
        <f t="shared" si="3"/>
        <v>#DIV/0!</v>
      </c>
    </row>
    <row r="29" ht="30.75" customHeight="1">
      <c r="A29" s="33">
        <v>17.0</v>
      </c>
      <c r="B29" s="133" t="str">
        <f>'Time Awareness'!B28</f>
        <v>Learning</v>
      </c>
      <c r="C29" s="4"/>
      <c r="D29" s="134">
        <f>SUMIFS('Time Awareness'!$C$12:$C$28,'Time Awareness'!$B$12:$B$28,'Apr 20th'!B29)</f>
        <v>1</v>
      </c>
      <c r="E29" s="135">
        <f>SUMIFS('Time Awareness'!$D$12:$D$28,'Time Awareness'!$B$12:$B$28,'Apr 20th'!B29)</f>
        <v>0</v>
      </c>
      <c r="F29" s="4"/>
      <c r="G29" s="137"/>
      <c r="H29" s="137"/>
      <c r="I29" s="137"/>
      <c r="J29" s="137"/>
      <c r="K29" s="137"/>
      <c r="L29" s="137"/>
      <c r="M29" s="137"/>
      <c r="N29" s="137"/>
      <c r="P29" s="138">
        <f t="shared" si="1"/>
        <v>0</v>
      </c>
      <c r="Q29" s="135">
        <f t="shared" si="2"/>
        <v>5</v>
      </c>
      <c r="R29" s="139">
        <f t="shared" si="3"/>
        <v>0</v>
      </c>
      <c r="S29" s="84" t="s">
        <v>152</v>
      </c>
    </row>
    <row r="30" ht="30.75" customHeight="1">
      <c r="A30" s="57"/>
      <c r="B30" s="141" t="s">
        <v>159</v>
      </c>
      <c r="C30" s="4"/>
      <c r="D30" s="134">
        <f>SUMIFS('Time Awareness'!$C$12:$C$28,'Time Awareness'!$B$12:$B$28,'Apr 20th'!B30)</f>
        <v>0</v>
      </c>
      <c r="E30" s="135">
        <f>SUMIFS('Time Awareness'!$D$12:$D$28,'Time Awareness'!$B$12:$B$28,'Apr 20th'!B30)</f>
        <v>0</v>
      </c>
      <c r="F30" s="4"/>
      <c r="G30" s="137">
        <v>1.0</v>
      </c>
      <c r="H30" s="137">
        <v>1.0</v>
      </c>
      <c r="I30" s="137">
        <v>1.0</v>
      </c>
      <c r="J30" s="137"/>
      <c r="K30" s="137">
        <v>1.0</v>
      </c>
      <c r="L30" s="137">
        <v>1.0</v>
      </c>
      <c r="M30" s="137">
        <v>1.0</v>
      </c>
      <c r="N30" s="137">
        <v>1.0</v>
      </c>
      <c r="P30" s="138">
        <f t="shared" si="1"/>
        <v>7</v>
      </c>
      <c r="Q30" s="135">
        <f t="shared" si="2"/>
        <v>-7</v>
      </c>
      <c r="R30" s="139" t="str">
        <f t="shared" si="3"/>
        <v>#DIV/0!</v>
      </c>
      <c r="S30" s="84"/>
    </row>
    <row r="31" ht="30.75" customHeight="1">
      <c r="A31" s="57"/>
      <c r="B31" s="133"/>
      <c r="C31" s="4"/>
      <c r="D31" s="134">
        <f>SUMIFS('Time Awareness'!$C$12:$C$28,'Time Awareness'!$B$12:$B$28,'Apr 20th'!B31)</f>
        <v>0</v>
      </c>
      <c r="E31" s="135">
        <f>SUMIFS('Time Awareness'!$D$12:$D$28,'Time Awareness'!$B$12:$B$28,'Apr 20th'!B31)</f>
        <v>0</v>
      </c>
      <c r="F31" s="4"/>
      <c r="G31" s="137"/>
      <c r="H31" s="136"/>
      <c r="I31" s="137"/>
      <c r="J31" s="137"/>
      <c r="K31" s="137"/>
      <c r="L31" s="137"/>
      <c r="M31" s="137"/>
      <c r="N31" s="137"/>
      <c r="P31" s="138">
        <f t="shared" si="1"/>
        <v>0</v>
      </c>
      <c r="Q31" s="135">
        <f t="shared" si="2"/>
        <v>0</v>
      </c>
      <c r="R31" s="139" t="str">
        <f t="shared" si="3"/>
        <v>#DIV/0!</v>
      </c>
      <c r="S31" s="84"/>
    </row>
    <row r="32" ht="30.75" customHeight="1">
      <c r="A32" s="57"/>
      <c r="B32" s="133"/>
      <c r="C32" s="4"/>
      <c r="D32" s="134">
        <f>SUMIFS('Time Awareness'!$C$12:$C$28,'Time Awareness'!$B$12:$B$28,'Apr 20th'!B32)</f>
        <v>0</v>
      </c>
      <c r="E32" s="135">
        <f>SUMIFS('Time Awareness'!$D$12:$D$28,'Time Awareness'!$B$12:$B$28,'Apr 20th'!B32)</f>
        <v>0</v>
      </c>
      <c r="F32" s="4"/>
      <c r="G32" s="137"/>
      <c r="H32" s="136"/>
      <c r="I32" s="137"/>
      <c r="J32" s="137"/>
      <c r="K32" s="137"/>
      <c r="L32" s="137"/>
      <c r="M32" s="137"/>
      <c r="N32" s="137"/>
      <c r="P32" s="138">
        <f t="shared" si="1"/>
        <v>0</v>
      </c>
      <c r="Q32" s="135">
        <f t="shared" si="2"/>
        <v>0</v>
      </c>
      <c r="R32" s="139" t="str">
        <f t="shared" si="3"/>
        <v>#DIV/0!</v>
      </c>
      <c r="S32" s="84"/>
    </row>
    <row r="33" ht="30.75" customHeight="1">
      <c r="A33" s="57"/>
      <c r="B33" s="133"/>
      <c r="C33" s="4"/>
      <c r="D33" s="134">
        <f>SUMIFS('Time Awareness'!$C$12:$C$28,'Time Awareness'!$B$12:$B$28,'Apr 20th'!B33)</f>
        <v>0</v>
      </c>
      <c r="E33" s="135">
        <f>SUMIFS('Time Awareness'!$D$12:$D$28,'Time Awareness'!$B$12:$B$28,'Apr 20th'!B33)</f>
        <v>0</v>
      </c>
      <c r="F33" s="4"/>
      <c r="G33" s="137"/>
      <c r="H33" s="136"/>
      <c r="I33" s="137"/>
      <c r="J33" s="137"/>
      <c r="K33" s="137"/>
      <c r="L33" s="137"/>
      <c r="M33" s="137"/>
      <c r="N33" s="137"/>
      <c r="P33" s="138">
        <f t="shared" si="1"/>
        <v>0</v>
      </c>
      <c r="Q33" s="135">
        <f t="shared" si="2"/>
        <v>0</v>
      </c>
      <c r="R33" s="139" t="str">
        <f t="shared" si="3"/>
        <v>#DIV/0!</v>
      </c>
      <c r="S33" s="84"/>
    </row>
    <row r="34" ht="30.75" customHeight="1">
      <c r="A34" s="57"/>
      <c r="B34" s="133"/>
      <c r="C34" s="4"/>
      <c r="D34" s="134">
        <f>SUMIFS('Time Awareness'!$C$12:$C$28,'Time Awareness'!$B$12:$B$28,'Apr 20th'!B34)</f>
        <v>0</v>
      </c>
      <c r="E34" s="135">
        <f>SUMIFS('Time Awareness'!$D$12:$D$28,'Time Awareness'!$B$12:$B$28,'Apr 20th'!B34)</f>
        <v>0</v>
      </c>
      <c r="F34" s="4"/>
      <c r="G34" s="137"/>
      <c r="H34" s="136"/>
      <c r="I34" s="137"/>
      <c r="J34" s="137"/>
      <c r="K34" s="137"/>
      <c r="L34" s="137"/>
      <c r="M34" s="137"/>
      <c r="N34" s="137"/>
      <c r="P34" s="138">
        <f t="shared" si="1"/>
        <v>0</v>
      </c>
      <c r="Q34" s="135">
        <f t="shared" si="2"/>
        <v>0</v>
      </c>
      <c r="R34" s="139" t="str">
        <f t="shared" si="3"/>
        <v>#DIV/0!</v>
      </c>
      <c r="S34" s="84"/>
    </row>
    <row r="35" ht="30.75" customHeight="1">
      <c r="A35" s="57"/>
      <c r="B35" s="133"/>
      <c r="C35" s="4"/>
      <c r="D35" s="134">
        <f>SUMIFS('Time Awareness'!$C$12:$C$28,'Time Awareness'!$B$12:$B$28,'Apr 20th'!B35)</f>
        <v>0</v>
      </c>
      <c r="E35" s="135">
        <f>SUMIFS('Time Awareness'!$D$12:$D$28,'Time Awareness'!$B$12:$B$28,'Apr 20th'!B35)</f>
        <v>0</v>
      </c>
      <c r="F35" s="4"/>
      <c r="G35" s="137"/>
      <c r="H35" s="136"/>
      <c r="I35" s="137"/>
      <c r="J35" s="137"/>
      <c r="K35" s="137"/>
      <c r="L35" s="137"/>
      <c r="M35" s="137"/>
      <c r="N35" s="137"/>
      <c r="P35" s="138">
        <f t="shared" si="1"/>
        <v>0</v>
      </c>
      <c r="Q35" s="135">
        <f t="shared" si="2"/>
        <v>0</v>
      </c>
      <c r="R35" s="139" t="str">
        <f t="shared" si="3"/>
        <v>#DIV/0!</v>
      </c>
      <c r="S35" s="84"/>
    </row>
    <row r="36" ht="30.75" customHeight="1">
      <c r="A36" s="57"/>
      <c r="B36" s="133"/>
      <c r="C36" s="4"/>
      <c r="D36" s="134">
        <f>SUMIFS('Time Awareness'!$C$12:$C$28,'Time Awareness'!$B$12:$B$28,'Apr 20th'!B36)</f>
        <v>0</v>
      </c>
      <c r="E36" s="135">
        <f>SUMIFS('Time Awareness'!$D$12:$D$28,'Time Awareness'!$B$12:$B$28,'Apr 20th'!B36)</f>
        <v>0</v>
      </c>
      <c r="F36" s="4"/>
      <c r="G36" s="137"/>
      <c r="H36" s="136"/>
      <c r="I36" s="137"/>
      <c r="J36" s="137"/>
      <c r="K36" s="137"/>
      <c r="L36" s="137"/>
      <c r="M36" s="137"/>
      <c r="N36" s="137"/>
      <c r="P36" s="138">
        <f t="shared" si="1"/>
        <v>0</v>
      </c>
      <c r="Q36" s="135">
        <f t="shared" si="2"/>
        <v>0</v>
      </c>
      <c r="R36" s="139" t="str">
        <f t="shared" si="3"/>
        <v>#DIV/0!</v>
      </c>
      <c r="S36" s="84"/>
    </row>
    <row r="37" ht="30.75" customHeight="1">
      <c r="A37" s="57"/>
      <c r="B37" s="133"/>
      <c r="C37" s="4"/>
      <c r="D37" s="134">
        <f>SUMIFS('Time Awareness'!$C$12:$C$28,'Time Awareness'!$B$12:$B$28,'Apr 20th'!B37)</f>
        <v>0</v>
      </c>
      <c r="E37" s="135">
        <f>SUMIFS('Time Awareness'!$D$12:$D$28,'Time Awareness'!$B$12:$B$28,'Apr 20th'!B37)</f>
        <v>0</v>
      </c>
      <c r="F37" s="4"/>
      <c r="G37" s="137"/>
      <c r="H37" s="136"/>
      <c r="I37" s="137"/>
      <c r="J37" s="137"/>
      <c r="K37" s="137"/>
      <c r="L37" s="137"/>
      <c r="M37" s="137"/>
      <c r="N37" s="137"/>
      <c r="P37" s="138">
        <f t="shared" si="1"/>
        <v>0</v>
      </c>
      <c r="Q37" s="135">
        <f t="shared" si="2"/>
        <v>0</v>
      </c>
      <c r="R37" s="139" t="str">
        <f t="shared" si="3"/>
        <v>#DIV/0!</v>
      </c>
      <c r="S37" s="84"/>
    </row>
    <row r="38" ht="30.75" customHeight="1">
      <c r="A38" s="57"/>
      <c r="B38" s="133"/>
      <c r="C38" s="4"/>
      <c r="D38" s="134">
        <f>SUMIFS('Time Awareness'!$C$12:$C$28,'Time Awareness'!$B$12:$B$28,'Apr 20th'!B38)</f>
        <v>0</v>
      </c>
      <c r="E38" s="135">
        <f>SUMIFS('Time Awareness'!$D$12:$D$28,'Time Awareness'!$B$12:$B$28,'Apr 20th'!B38)</f>
        <v>0</v>
      </c>
      <c r="F38" s="4"/>
      <c r="G38" s="137"/>
      <c r="H38" s="136"/>
      <c r="I38" s="137"/>
      <c r="J38" s="137"/>
      <c r="K38" s="137"/>
      <c r="L38" s="137"/>
      <c r="M38" s="137"/>
      <c r="N38" s="137"/>
      <c r="P38" s="138">
        <f t="shared" si="1"/>
        <v>0</v>
      </c>
      <c r="Q38" s="135">
        <f t="shared" si="2"/>
        <v>0</v>
      </c>
      <c r="R38" s="139" t="str">
        <f t="shared" si="3"/>
        <v>#DIV/0!</v>
      </c>
      <c r="S38" s="84"/>
    </row>
    <row r="39" ht="30.75" customHeight="1">
      <c r="A39" s="57"/>
      <c r="B39" s="133"/>
      <c r="C39" s="4"/>
      <c r="D39" s="134">
        <f>SUMIFS('Time Awareness'!$C$12:$C$28,'Time Awareness'!$B$12:$B$28,'Apr 20th'!B39)</f>
        <v>0</v>
      </c>
      <c r="E39" s="135">
        <f>SUMIFS('Time Awareness'!$D$12:$D$28,'Time Awareness'!$B$12:$B$28,'Apr 20th'!B39)</f>
        <v>0</v>
      </c>
      <c r="F39" s="4"/>
      <c r="G39" s="137"/>
      <c r="H39" s="136"/>
      <c r="I39" s="137"/>
      <c r="J39" s="137"/>
      <c r="K39" s="137"/>
      <c r="L39" s="137"/>
      <c r="M39" s="137"/>
      <c r="N39" s="137"/>
      <c r="P39" s="138">
        <f t="shared" si="1"/>
        <v>0</v>
      </c>
      <c r="Q39" s="135">
        <f t="shared" si="2"/>
        <v>0</v>
      </c>
      <c r="R39" s="139" t="str">
        <f t="shared" si="3"/>
        <v>#DIV/0!</v>
      </c>
      <c r="S39" s="84"/>
    </row>
    <row r="40" ht="14.25" customHeight="1">
      <c r="G40" s="4">
        <f t="shared" ref="G40:I40" si="4">SUM(G13:G39)</f>
        <v>1</v>
      </c>
      <c r="H40" s="4">
        <f t="shared" si="4"/>
        <v>12</v>
      </c>
      <c r="I40" s="4">
        <f t="shared" si="4"/>
        <v>9</v>
      </c>
      <c r="J40" s="4"/>
      <c r="K40" s="4">
        <f t="shared" ref="K40:N40" si="5">SUM(K13:K39)</f>
        <v>9</v>
      </c>
      <c r="L40" s="4">
        <f t="shared" si="5"/>
        <v>10</v>
      </c>
      <c r="M40" s="4">
        <f t="shared" si="5"/>
        <v>8</v>
      </c>
      <c r="N40" s="4">
        <f t="shared" si="5"/>
        <v>8</v>
      </c>
      <c r="P40" s="7">
        <f t="shared" si="1"/>
        <v>57</v>
      </c>
    </row>
    <row r="41" ht="14.25" customHeight="1">
      <c r="G41" s="4"/>
      <c r="H41" s="4"/>
      <c r="I41" s="4"/>
      <c r="J41" s="4"/>
      <c r="K41" s="4"/>
      <c r="L41" s="4"/>
      <c r="M41" s="4"/>
      <c r="N41" s="4"/>
    </row>
    <row r="42" ht="14.25" customHeight="1">
      <c r="G42" s="4"/>
      <c r="H42" s="4"/>
      <c r="I42" s="4"/>
      <c r="J42" s="4"/>
      <c r="K42" s="4"/>
      <c r="L42" s="4"/>
      <c r="M42" s="4"/>
      <c r="N42" s="4"/>
    </row>
    <row r="43" ht="14.25" customHeight="1">
      <c r="B43" s="84" t="s">
        <v>154</v>
      </c>
    </row>
    <row r="44" ht="14.25" customHeight="1">
      <c r="B44" s="84" t="s">
        <v>155</v>
      </c>
    </row>
    <row r="45" ht="14.25" customHeight="1"/>
    <row r="46" ht="14.25" customHeight="1">
      <c r="B46" s="84" t="s">
        <v>156</v>
      </c>
    </row>
    <row r="47" ht="14.25" customHeight="1"/>
    <row r="48" ht="14.25" customHeight="1"/>
    <row r="49" ht="14.25" customHeight="1">
      <c r="B49" s="84" t="s">
        <v>157</v>
      </c>
    </row>
    <row r="50" ht="14.25" customHeight="1"/>
    <row r="51" ht="14.25" customHeight="1"/>
    <row r="52" ht="36.75" customHeight="1"/>
    <row r="53" ht="35.25" customHeight="1"/>
    <row r="54" ht="35.25" customHeight="1"/>
    <row r="55" ht="35.25" customHeight="1"/>
    <row r="56" ht="35.25" customHeight="1"/>
    <row r="57" ht="35.25" customHeight="1"/>
    <row r="58" ht="35.25" customHeight="1"/>
    <row r="59" ht="35.25" customHeight="1"/>
    <row r="60" ht="35.25" customHeight="1"/>
    <row r="61" ht="35.25" customHeight="1"/>
    <row r="62" ht="35.25" customHeight="1"/>
    <row r="63" ht="35.25" customHeight="1"/>
    <row r="64" ht="35.25" customHeight="1"/>
    <row r="65" ht="35.25" customHeight="1"/>
    <row r="66" ht="35.25" customHeight="1"/>
    <row r="67" ht="35.25" customHeight="1"/>
    <row r="68" ht="35.25" customHeight="1"/>
    <row r="69" ht="35.25" customHeight="1"/>
    <row r="70" ht="35.25" customHeight="1"/>
    <row r="71" ht="35.25" customHeight="1"/>
    <row r="72" ht="35.25" customHeight="1"/>
    <row r="73" ht="35.25" customHeight="1"/>
    <row r="74" ht="35.25" customHeight="1"/>
    <row r="75" ht="35.25" customHeight="1"/>
    <row r="76" ht="35.25" customHeight="1"/>
    <row r="77" ht="35.25" customHeight="1"/>
    <row r="78" ht="35.25" customHeight="1"/>
    <row r="79" ht="35.25" customHeight="1"/>
    <row r="80" ht="35.25" customHeight="1"/>
    <row r="81" ht="35.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2">
    <mergeCell ref="B7:D7"/>
    <mergeCell ref="P10:Q10"/>
  </mergeCells>
  <conditionalFormatting sqref="AB11 AE11">
    <cfRule type="expression" dxfId="0" priority="1">
      <formula>CELL("contents",B47)=AB11</formula>
    </cfRule>
  </conditionalFormatting>
  <conditionalFormatting sqref="AI11">
    <cfRule type="expression" dxfId="0" priority="2">
      <formula>CELL("contents",K47)=AI11</formula>
    </cfRule>
  </conditionalFormatting>
  <conditionalFormatting sqref="G11">
    <cfRule type="expression" dxfId="0" priority="3">
      <formula>CELL("contents",B5)=G11</formula>
    </cfRule>
  </conditionalFormatting>
  <conditionalFormatting sqref="K11">
    <cfRule type="expression" dxfId="0" priority="4">
      <formula>CELL("contents",B5)=K11</formula>
    </cfRule>
  </conditionalFormatting>
  <conditionalFormatting sqref="H11">
    <cfRule type="expression" dxfId="0" priority="5">
      <formula>CELL("contents",B5)=H11</formula>
    </cfRule>
  </conditionalFormatting>
  <conditionalFormatting sqref="I11:J11">
    <cfRule type="expression" dxfId="0" priority="6">
      <formula>CELL("contents",B5)=I11</formula>
    </cfRule>
  </conditionalFormatting>
  <conditionalFormatting sqref="L11">
    <cfRule type="expression" dxfId="0" priority="7">
      <formula>CELL("contents",B5)=L11</formula>
    </cfRule>
  </conditionalFormatting>
  <conditionalFormatting sqref="M11">
    <cfRule type="expression" dxfId="0" priority="8">
      <formula>CELL("contents",B5)=M11</formula>
    </cfRule>
  </conditionalFormatting>
  <conditionalFormatting sqref="N11 AC11 AF11">
    <cfRule type="expression" dxfId="0" priority="9">
      <formula>CELL("contents",B5)=N11</formula>
    </cfRule>
  </conditionalFormatting>
  <conditionalFormatting sqref="R13:R39">
    <cfRule type="colorScale" priority="10">
      <colorScale>
        <cfvo type="formula" val="0"/>
        <cfvo type="formula" val="0.99"/>
        <cfvo type="formula" val="1"/>
        <color rgb="FFFFFF00"/>
        <color theme="9"/>
        <color theme="4"/>
      </colorScale>
    </cfRule>
  </conditionalFormatting>
  <dataValidations>
    <dataValidation type="list" allowBlank="1" showErrorMessage="1" sqref="B5">
      <formula1>$G$11:$N$11</formula1>
    </dataValidation>
  </dataValidations>
  <printOptions/>
  <pageMargins bottom="0.75" footer="0.0" header="0.0" left="0.7" right="0.7" top="0.75"/>
  <pageSetup orientation="portrait"/>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44.29"/>
    <col customWidth="1" min="3" max="3" width="9.86"/>
    <col customWidth="1" min="4" max="5" width="16.0"/>
    <col customWidth="1" min="6" max="6" width="8.43"/>
    <col customWidth="1" min="7" max="9" width="18.57"/>
    <col customWidth="1" hidden="1" min="10" max="10" width="18.57"/>
    <col customWidth="1" min="11" max="11" width="20.14"/>
    <col customWidth="1" min="12" max="14" width="18.57"/>
    <col customWidth="1" min="15" max="15" width="8.71"/>
    <col customWidth="1" min="16" max="17" width="24.14"/>
    <col customWidth="1" min="18" max="18" width="13.14"/>
    <col customWidth="1" min="22" max="22" width="57.43"/>
  </cols>
  <sheetData>
    <row r="1" ht="14.25" customHeight="1">
      <c r="A1" s="111" t="s">
        <v>130</v>
      </c>
    </row>
    <row r="2" ht="14.25" customHeight="1">
      <c r="Y2" s="84" t="s">
        <v>137</v>
      </c>
    </row>
    <row r="3" ht="14.25" customHeight="1">
      <c r="Y3" s="84" t="s">
        <v>151</v>
      </c>
    </row>
    <row r="4" ht="36.75" customHeight="1">
      <c r="B4" s="112" t="s">
        <v>131</v>
      </c>
    </row>
    <row r="5" ht="76.5" customHeight="1">
      <c r="B5" s="113" t="s">
        <v>132</v>
      </c>
      <c r="Y5" s="84" t="s">
        <v>158</v>
      </c>
    </row>
    <row r="6" ht="14.25" customHeight="1">
      <c r="D6" s="114"/>
      <c r="E6" s="114"/>
      <c r="P6" s="114"/>
    </row>
    <row r="7" ht="14.25" hidden="1" customHeight="1">
      <c r="B7" s="115" t="s">
        <v>133</v>
      </c>
      <c r="C7" s="116"/>
      <c r="D7" s="11"/>
      <c r="E7" s="114"/>
      <c r="P7" s="114"/>
    </row>
    <row r="8" ht="14.25" hidden="1" customHeight="1">
      <c r="B8" s="117"/>
      <c r="C8" s="117"/>
      <c r="D8" s="117"/>
      <c r="E8" s="114"/>
      <c r="P8" s="114"/>
    </row>
    <row r="9" ht="48.75" customHeight="1">
      <c r="D9" s="114"/>
      <c r="E9" s="114"/>
      <c r="P9" s="114"/>
    </row>
    <row r="10" ht="34.5" customHeight="1">
      <c r="D10" s="118" t="s">
        <v>134</v>
      </c>
      <c r="E10" s="114"/>
      <c r="G10" s="84" t="s">
        <v>135</v>
      </c>
      <c r="P10" s="119" t="s">
        <v>136</v>
      </c>
      <c r="Q10" s="120"/>
    </row>
    <row r="11" ht="42.0" customHeight="1">
      <c r="A11" s="121" t="s">
        <v>138</v>
      </c>
      <c r="B11" s="122" t="s">
        <v>94</v>
      </c>
      <c r="C11" s="123"/>
      <c r="D11" s="121" t="s">
        <v>139</v>
      </c>
      <c r="E11" s="124" t="s">
        <v>140</v>
      </c>
      <c r="G11" s="125" t="s">
        <v>141</v>
      </c>
      <c r="H11" s="126" t="s">
        <v>142</v>
      </c>
      <c r="I11" s="126" t="s">
        <v>143</v>
      </c>
      <c r="J11" s="126"/>
      <c r="K11" s="126" t="s">
        <v>144</v>
      </c>
      <c r="L11" s="126" t="s">
        <v>145</v>
      </c>
      <c r="M11" s="126" t="s">
        <v>146</v>
      </c>
      <c r="N11" s="127" t="s">
        <v>132</v>
      </c>
      <c r="O11" s="84" t="s">
        <v>147</v>
      </c>
      <c r="P11" s="119" t="s">
        <v>148</v>
      </c>
      <c r="Q11" s="128" t="s">
        <v>149</v>
      </c>
      <c r="R11" s="84" t="s">
        <v>150</v>
      </c>
      <c r="AB11" s="7"/>
      <c r="AC11" s="7"/>
      <c r="AE11" s="7"/>
      <c r="AF11" s="7"/>
      <c r="AI11" s="7"/>
    </row>
    <row r="12" ht="14.25" customHeight="1">
      <c r="B12" s="129"/>
      <c r="C12" s="4"/>
      <c r="D12" s="130"/>
      <c r="E12" s="131"/>
      <c r="P12" s="130"/>
      <c r="Q12" s="132"/>
    </row>
    <row r="13" ht="30.75" customHeight="1">
      <c r="A13" s="33">
        <v>1.0</v>
      </c>
      <c r="B13" s="133" t="str">
        <f>'Time Awareness'!B12</f>
        <v>Teaching</v>
      </c>
      <c r="C13" s="4"/>
      <c r="D13" s="134">
        <f>SUMIFS('Time Awareness'!$C$12:$C$28,'Time Awareness'!$B$12:$B$28,'Apr 26th'!B13)</f>
        <v>0</v>
      </c>
      <c r="E13" s="135">
        <f>SUMIFS('Time Awareness'!$D$12:$D$28,'Time Awareness'!$B$12:$B$28,'Apr 26th'!B13)</f>
        <v>5</v>
      </c>
      <c r="F13" s="4"/>
      <c r="G13" s="136"/>
      <c r="H13" s="140">
        <v>2.0</v>
      </c>
      <c r="I13" s="137">
        <v>3.0</v>
      </c>
      <c r="J13" s="137"/>
      <c r="K13" s="137">
        <v>3.0</v>
      </c>
      <c r="L13" s="137">
        <v>2.0</v>
      </c>
      <c r="M13" s="137"/>
      <c r="N13" s="136"/>
      <c r="P13" s="138">
        <f t="shared" ref="P13:P40" si="1">SUM(G13:N13)</f>
        <v>10</v>
      </c>
      <c r="Q13" s="135">
        <f t="shared" ref="Q13:Q39" si="2">(E13+(D13*5))-SUM(G13:N13)</f>
        <v>-5</v>
      </c>
      <c r="R13" s="139">
        <f t="shared" ref="R13:R39" si="3">P13/(Q13+P13)</f>
        <v>2</v>
      </c>
    </row>
    <row r="14" ht="30.75" customHeight="1">
      <c r="A14" s="33">
        <v>2.0</v>
      </c>
      <c r="B14" s="133" t="str">
        <f>'Time Awareness'!B13</f>
        <v>Cook</v>
      </c>
      <c r="C14" s="4"/>
      <c r="D14" s="134">
        <f>SUMIFS('Time Awareness'!$C$12:$C$28,'Time Awareness'!$B$12:$B$28,'Apr 26th'!B14)</f>
        <v>2</v>
      </c>
      <c r="E14" s="135">
        <f>SUMIFS('Time Awareness'!$D$12:$D$28,'Time Awareness'!$B$12:$B$28,'Apr 26th'!B14)</f>
        <v>0</v>
      </c>
      <c r="F14" s="4"/>
      <c r="G14" s="137">
        <v>1.0</v>
      </c>
      <c r="H14" s="140">
        <v>2.0</v>
      </c>
      <c r="I14" s="137">
        <v>1.0</v>
      </c>
      <c r="J14" s="137"/>
      <c r="K14" s="140">
        <v>3.0</v>
      </c>
      <c r="L14" s="140">
        <v>1.0</v>
      </c>
      <c r="M14" s="137">
        <v>2.0</v>
      </c>
      <c r="N14" s="137">
        <v>1.0</v>
      </c>
      <c r="P14" s="138">
        <f t="shared" si="1"/>
        <v>11</v>
      </c>
      <c r="Q14" s="135">
        <f t="shared" si="2"/>
        <v>-1</v>
      </c>
      <c r="R14" s="139">
        <f t="shared" si="3"/>
        <v>1.1</v>
      </c>
    </row>
    <row r="15" ht="30.75" customHeight="1">
      <c r="A15" s="33">
        <v>3.0</v>
      </c>
      <c r="B15" s="133" t="str">
        <f>'Time Awareness'!B14</f>
        <v>Friends/Family</v>
      </c>
      <c r="C15" s="4"/>
      <c r="D15" s="134">
        <f>SUMIFS('Time Awareness'!$C$12:$C$28,'Time Awareness'!$B$12:$B$28,'Apr 26th'!B15)</f>
        <v>0</v>
      </c>
      <c r="E15" s="135">
        <f>SUMIFS('Time Awareness'!$D$12:$D$28,'Time Awareness'!$B$12:$B$28,'Apr 26th'!B15)</f>
        <v>8</v>
      </c>
      <c r="F15" s="4"/>
      <c r="G15" s="137">
        <v>1.0</v>
      </c>
      <c r="H15" s="140">
        <v>2.0</v>
      </c>
      <c r="I15" s="140">
        <v>3.0</v>
      </c>
      <c r="J15" s="140"/>
      <c r="K15" s="137">
        <v>1.0</v>
      </c>
      <c r="L15" s="140">
        <v>5.0</v>
      </c>
      <c r="M15" s="137">
        <v>5.0</v>
      </c>
      <c r="N15" s="137">
        <v>4.0</v>
      </c>
      <c r="P15" s="138">
        <f t="shared" si="1"/>
        <v>21</v>
      </c>
      <c r="Q15" s="135">
        <f t="shared" si="2"/>
        <v>-13</v>
      </c>
      <c r="R15" s="139">
        <f t="shared" si="3"/>
        <v>2.625</v>
      </c>
    </row>
    <row r="16" ht="30.75" customHeight="1">
      <c r="A16" s="33">
        <v>4.0</v>
      </c>
      <c r="B16" s="133" t="str">
        <f>'Time Awareness'!B15</f>
        <v>Business Development</v>
      </c>
      <c r="C16" s="4"/>
      <c r="D16" s="134">
        <f>SUMIFS('Time Awareness'!$C$12:$C$28,'Time Awareness'!$B$12:$B$28,'Apr 26th'!B16)</f>
        <v>0</v>
      </c>
      <c r="E16" s="135">
        <f>SUMIFS('Time Awareness'!$D$12:$D$28,'Time Awareness'!$B$12:$B$28,'Apr 26th'!B16)</f>
        <v>6</v>
      </c>
      <c r="F16" s="4"/>
      <c r="G16" s="137"/>
      <c r="H16" s="137"/>
      <c r="I16" s="140">
        <v>1.0</v>
      </c>
      <c r="J16" s="140"/>
      <c r="K16" s="137"/>
      <c r="L16" s="140">
        <v>2.0</v>
      </c>
      <c r="M16" s="137"/>
      <c r="N16" s="137">
        <v>1.0</v>
      </c>
      <c r="P16" s="138">
        <f t="shared" si="1"/>
        <v>4</v>
      </c>
      <c r="Q16" s="135">
        <f t="shared" si="2"/>
        <v>2</v>
      </c>
      <c r="R16" s="139">
        <f t="shared" si="3"/>
        <v>0.6666666667</v>
      </c>
    </row>
    <row r="17" ht="30.75" customHeight="1">
      <c r="A17" s="33">
        <v>5.0</v>
      </c>
      <c r="B17" s="133" t="str">
        <f>'Time Awareness'!B16</f>
        <v>Create Content</v>
      </c>
      <c r="C17" s="4"/>
      <c r="D17" s="134">
        <f>SUMIFS('Time Awareness'!$C$12:$C$28,'Time Awareness'!$B$12:$B$28,'Apr 26th'!B17)</f>
        <v>0</v>
      </c>
      <c r="E17" s="135">
        <f>SUMIFS('Time Awareness'!$D$12:$D$28,'Time Awareness'!$B$12:$B$28,'Apr 26th'!B17)</f>
        <v>6</v>
      </c>
      <c r="F17" s="4"/>
      <c r="G17" s="137">
        <v>1.0</v>
      </c>
      <c r="H17" s="137">
        <v>2.0</v>
      </c>
      <c r="I17" s="137"/>
      <c r="J17" s="137"/>
      <c r="K17" s="137"/>
      <c r="L17" s="137">
        <v>2.0</v>
      </c>
      <c r="M17" s="137"/>
      <c r="N17" s="137"/>
      <c r="P17" s="138">
        <f t="shared" si="1"/>
        <v>5</v>
      </c>
      <c r="Q17" s="135">
        <f t="shared" si="2"/>
        <v>1</v>
      </c>
      <c r="R17" s="139">
        <f t="shared" si="3"/>
        <v>0.8333333333</v>
      </c>
    </row>
    <row r="18" ht="30.75" customHeight="1">
      <c r="A18" s="33">
        <v>6.0</v>
      </c>
      <c r="B18" s="133" t="str">
        <f>'Time Awareness'!B17</f>
        <v>Chores</v>
      </c>
      <c r="C18" s="4"/>
      <c r="D18" s="134">
        <f>SUMIFS('Time Awareness'!$C$12:$C$28,'Time Awareness'!$B$12:$B$28,'Apr 26th'!B18)</f>
        <v>0</v>
      </c>
      <c r="E18" s="135">
        <f>SUMIFS('Time Awareness'!$D$12:$D$28,'Time Awareness'!$B$12:$B$28,'Apr 26th'!B18)</f>
        <v>5</v>
      </c>
      <c r="F18" s="4"/>
      <c r="G18" s="137"/>
      <c r="H18" s="137"/>
      <c r="I18" s="137"/>
      <c r="J18" s="137"/>
      <c r="K18" s="137"/>
      <c r="L18" s="137"/>
      <c r="M18" s="137"/>
      <c r="N18" s="137"/>
      <c r="P18" s="138">
        <f t="shared" si="1"/>
        <v>0</v>
      </c>
      <c r="Q18" s="135">
        <f t="shared" si="2"/>
        <v>5</v>
      </c>
      <c r="R18" s="139">
        <f t="shared" si="3"/>
        <v>0</v>
      </c>
    </row>
    <row r="19" ht="30.75" customHeight="1">
      <c r="A19" s="33">
        <v>7.0</v>
      </c>
      <c r="B19" s="133" t="str">
        <f>'Time Awareness'!B18</f>
        <v>Journal</v>
      </c>
      <c r="C19" s="4"/>
      <c r="D19" s="134">
        <f>SUMIFS('Time Awareness'!$C$12:$C$28,'Time Awareness'!$B$12:$B$28,'Apr 26th'!B19)</f>
        <v>1</v>
      </c>
      <c r="E19" s="135">
        <f>SUMIFS('Time Awareness'!$D$12:$D$28,'Time Awareness'!$B$12:$B$28,'Apr 26th'!B19)</f>
        <v>0</v>
      </c>
      <c r="F19" s="4"/>
      <c r="G19" s="137"/>
      <c r="H19" s="137"/>
      <c r="I19" s="137"/>
      <c r="J19" s="137"/>
      <c r="K19" s="137">
        <v>1.0</v>
      </c>
      <c r="L19" s="137">
        <v>1.0</v>
      </c>
      <c r="M19" s="137">
        <v>1.0</v>
      </c>
      <c r="N19" s="137"/>
      <c r="P19" s="138">
        <f t="shared" si="1"/>
        <v>3</v>
      </c>
      <c r="Q19" s="135">
        <f t="shared" si="2"/>
        <v>2</v>
      </c>
      <c r="R19" s="139">
        <f t="shared" si="3"/>
        <v>0.6</v>
      </c>
    </row>
    <row r="20" ht="30.75" customHeight="1">
      <c r="A20" s="33">
        <v>8.0</v>
      </c>
      <c r="B20" s="133" t="str">
        <f>'Time Awareness'!B19</f>
        <v>Read/Audiobook</v>
      </c>
      <c r="C20" s="4"/>
      <c r="D20" s="134">
        <f>SUMIFS('Time Awareness'!$C$12:$C$28,'Time Awareness'!$B$12:$B$28,'Apr 26th'!B20)</f>
        <v>1</v>
      </c>
      <c r="E20" s="135">
        <f>SUMIFS('Time Awareness'!$D$12:$D$28,'Time Awareness'!$B$12:$B$28,'Apr 26th'!B20)</f>
        <v>0</v>
      </c>
      <c r="F20" s="4"/>
      <c r="G20" s="137"/>
      <c r="H20" s="137"/>
      <c r="I20" s="137"/>
      <c r="J20" s="137"/>
      <c r="K20" s="137"/>
      <c r="L20" s="137"/>
      <c r="M20" s="136"/>
      <c r="N20" s="137"/>
      <c r="P20" s="138">
        <f t="shared" si="1"/>
        <v>0</v>
      </c>
      <c r="Q20" s="135">
        <f t="shared" si="2"/>
        <v>5</v>
      </c>
      <c r="R20" s="139">
        <f t="shared" si="3"/>
        <v>0</v>
      </c>
    </row>
    <row r="21" ht="30.75" customHeight="1">
      <c r="A21" s="33">
        <v>9.0</v>
      </c>
      <c r="B21" s="133" t="str">
        <f>'Time Awareness'!B20</f>
        <v>Rings/stretching/light exercises</v>
      </c>
      <c r="C21" s="4"/>
      <c r="D21" s="134">
        <f>SUMIFS('Time Awareness'!$C$12:$C$28,'Time Awareness'!$B$12:$B$28,'Apr 26th'!B21)</f>
        <v>0</v>
      </c>
      <c r="E21" s="135">
        <f>SUMIFS('Time Awareness'!$D$12:$D$28,'Time Awareness'!$B$12:$B$28,'Apr 26th'!B21)</f>
        <v>6</v>
      </c>
      <c r="F21" s="4"/>
      <c r="G21" s="137">
        <v>1.0</v>
      </c>
      <c r="H21" s="137">
        <v>2.0</v>
      </c>
      <c r="I21" s="137">
        <v>2.0</v>
      </c>
      <c r="J21" s="137"/>
      <c r="K21" s="137">
        <v>2.0</v>
      </c>
      <c r="L21" s="137">
        <v>2.0</v>
      </c>
      <c r="M21" s="137">
        <v>3.0</v>
      </c>
      <c r="N21" s="137">
        <v>1.0</v>
      </c>
      <c r="P21" s="138">
        <f t="shared" si="1"/>
        <v>13</v>
      </c>
      <c r="Q21" s="135">
        <f t="shared" si="2"/>
        <v>-7</v>
      </c>
      <c r="R21" s="139">
        <f t="shared" si="3"/>
        <v>2.166666667</v>
      </c>
    </row>
    <row r="22" ht="30.75" customHeight="1">
      <c r="A22" s="33">
        <v>10.0</v>
      </c>
      <c r="B22" s="133" t="str">
        <f>'Time Awareness'!B21</f>
        <v>Marketing</v>
      </c>
      <c r="C22" s="4"/>
      <c r="D22" s="134">
        <f>SUMIFS('Time Awareness'!$C$12:$C$28,'Time Awareness'!$B$12:$B$28,'Apr 26th'!B22)</f>
        <v>0</v>
      </c>
      <c r="E22" s="135">
        <f>SUMIFS('Time Awareness'!$D$12:$D$28,'Time Awareness'!$B$12:$B$28,'Apr 26th'!B22)</f>
        <v>3</v>
      </c>
      <c r="F22" s="4"/>
      <c r="G22" s="137"/>
      <c r="H22" s="137"/>
      <c r="I22" s="137"/>
      <c r="J22" s="137"/>
      <c r="K22" s="137"/>
      <c r="L22" s="137"/>
      <c r="M22" s="137"/>
      <c r="N22" s="136"/>
      <c r="P22" s="138">
        <f t="shared" si="1"/>
        <v>0</v>
      </c>
      <c r="Q22" s="135">
        <f t="shared" si="2"/>
        <v>3</v>
      </c>
      <c r="R22" s="139">
        <f t="shared" si="3"/>
        <v>0</v>
      </c>
    </row>
    <row r="23" ht="30.75" customHeight="1">
      <c r="A23" s="33">
        <v>11.0</v>
      </c>
      <c r="B23" s="133" t="str">
        <f>'Time Awareness'!B22</f>
        <v>Networking</v>
      </c>
      <c r="C23" s="4"/>
      <c r="D23" s="134">
        <f>SUMIFS('Time Awareness'!$C$12:$C$28,'Time Awareness'!$B$12:$B$28,'Apr 26th'!B23)</f>
        <v>0</v>
      </c>
      <c r="E23" s="135">
        <f>SUMIFS('Time Awareness'!$D$12:$D$28,'Time Awareness'!$B$12:$B$28,'Apr 26th'!B23)</f>
        <v>3</v>
      </c>
      <c r="F23" s="4"/>
      <c r="G23" s="137"/>
      <c r="H23" s="137"/>
      <c r="I23" s="137"/>
      <c r="J23" s="137"/>
      <c r="K23" s="137"/>
      <c r="L23" s="137"/>
      <c r="M23" s="137">
        <v>1.0</v>
      </c>
      <c r="N23" s="137"/>
      <c r="P23" s="138">
        <f t="shared" si="1"/>
        <v>1</v>
      </c>
      <c r="Q23" s="135">
        <f t="shared" si="2"/>
        <v>2</v>
      </c>
      <c r="R23" s="139">
        <f t="shared" si="3"/>
        <v>0.3333333333</v>
      </c>
    </row>
    <row r="24" ht="30.75" hidden="1" customHeight="1">
      <c r="A24" s="33">
        <v>12.0</v>
      </c>
      <c r="B24" s="133" t="str">
        <f>'Time Awareness'!B23</f>
        <v>Games</v>
      </c>
      <c r="C24" s="4"/>
      <c r="D24" s="134">
        <f>SUMIFS('Time Awareness'!$C$12:$C$28,'Time Awareness'!$B$12:$B$28,'Apr 26th'!B24)</f>
        <v>0</v>
      </c>
      <c r="E24" s="135">
        <f>SUMIFS('Time Awareness'!$D$12:$D$28,'Time Awareness'!$B$12:$B$28,'Apr 26th'!B24)</f>
        <v>4</v>
      </c>
      <c r="F24" s="4"/>
      <c r="G24" s="137">
        <v>2.0</v>
      </c>
      <c r="H24" s="137">
        <v>2.0</v>
      </c>
      <c r="I24" s="137">
        <v>1.0</v>
      </c>
      <c r="J24" s="137"/>
      <c r="K24" s="137">
        <v>2.0</v>
      </c>
      <c r="L24" s="137"/>
      <c r="M24" s="137"/>
      <c r="N24" s="137"/>
      <c r="P24" s="138">
        <f t="shared" si="1"/>
        <v>7</v>
      </c>
      <c r="Q24" s="135">
        <f t="shared" si="2"/>
        <v>-3</v>
      </c>
      <c r="R24" s="139">
        <f t="shared" si="3"/>
        <v>1.75</v>
      </c>
    </row>
    <row r="25" ht="30.75" customHeight="1">
      <c r="A25" s="33">
        <v>13.0</v>
      </c>
      <c r="B25" s="133" t="str">
        <f>'Time Awareness'!B24</f>
        <v>Intense Exercise</v>
      </c>
      <c r="C25" s="4"/>
      <c r="D25" s="134">
        <f>SUMIFS('Time Awareness'!$C$12:$C$28,'Time Awareness'!$B$12:$B$28,'Apr 26th'!B25)</f>
        <v>0</v>
      </c>
      <c r="E25" s="135">
        <f>SUMIFS('Time Awareness'!$D$12:$D$28,'Time Awareness'!$B$12:$B$28,'Apr 26th'!B25)</f>
        <v>2</v>
      </c>
      <c r="F25" s="4"/>
      <c r="G25" s="137"/>
      <c r="H25" s="137"/>
      <c r="I25" s="137"/>
      <c r="J25" s="137"/>
      <c r="K25" s="137"/>
      <c r="L25" s="137"/>
      <c r="M25" s="136"/>
      <c r="N25" s="137">
        <v>1.0</v>
      </c>
      <c r="P25" s="138">
        <f t="shared" si="1"/>
        <v>1</v>
      </c>
      <c r="Q25" s="135">
        <f t="shared" si="2"/>
        <v>1</v>
      </c>
      <c r="R25" s="139">
        <f t="shared" si="3"/>
        <v>0.5</v>
      </c>
    </row>
    <row r="26" ht="30.75" customHeight="1">
      <c r="A26" s="33">
        <v>14.0</v>
      </c>
      <c r="B26" s="133" t="str">
        <f>'Time Awareness'!B25</f>
        <v>Romanian Practice</v>
      </c>
      <c r="C26" s="4"/>
      <c r="D26" s="134">
        <f>SUMIFS('Time Awareness'!$C$12:$C$28,'Time Awareness'!$B$12:$B$28,'Apr 26th'!B26)</f>
        <v>0</v>
      </c>
      <c r="E26" s="135">
        <f>SUMIFS('Time Awareness'!$D$12:$D$28,'Time Awareness'!$B$12:$B$28,'Apr 26th'!B26)</f>
        <v>1</v>
      </c>
      <c r="F26" s="4"/>
      <c r="G26" s="137">
        <v>1.0</v>
      </c>
      <c r="H26" s="136"/>
      <c r="I26" s="136"/>
      <c r="J26" s="136"/>
      <c r="K26" s="136"/>
      <c r="L26" s="136"/>
      <c r="M26" s="136"/>
      <c r="N26" s="136"/>
      <c r="P26" s="138">
        <f t="shared" si="1"/>
        <v>1</v>
      </c>
      <c r="Q26" s="135">
        <f t="shared" si="2"/>
        <v>0</v>
      </c>
      <c r="R26" s="139">
        <f t="shared" si="3"/>
        <v>1</v>
      </c>
    </row>
    <row r="27" ht="30.75" customHeight="1">
      <c r="A27" s="33">
        <v>15.0</v>
      </c>
      <c r="B27" s="133" t="str">
        <f>'Time Awareness'!B26</f>
        <v>Other jobs</v>
      </c>
      <c r="C27" s="4"/>
      <c r="D27" s="134">
        <f>SUMIFS('Time Awareness'!$C$12:$C$28,'Time Awareness'!$B$12:$B$28,'Apr 26th'!B27)</f>
        <v>0</v>
      </c>
      <c r="E27" s="135">
        <f>SUMIFS('Time Awareness'!$D$12:$D$28,'Time Awareness'!$B$12:$B$28,'Apr 26th'!B27)</f>
        <v>3</v>
      </c>
      <c r="F27" s="4"/>
      <c r="G27" s="136"/>
      <c r="H27" s="137"/>
      <c r="I27" s="137"/>
      <c r="J27" s="137"/>
      <c r="K27" s="137"/>
      <c r="L27" s="137"/>
      <c r="M27" s="137"/>
      <c r="N27" s="136"/>
      <c r="P27" s="138">
        <f t="shared" si="1"/>
        <v>0</v>
      </c>
      <c r="Q27" s="135">
        <f t="shared" si="2"/>
        <v>3</v>
      </c>
      <c r="R27" s="139">
        <f t="shared" si="3"/>
        <v>0</v>
      </c>
    </row>
    <row r="28" ht="30.75" customHeight="1">
      <c r="A28" s="33">
        <v>16.0</v>
      </c>
      <c r="B28" s="133" t="str">
        <f>'Time Awareness'!B27</f>
        <v>Upkeep (redundant, use chores)</v>
      </c>
      <c r="C28" s="4"/>
      <c r="D28" s="134">
        <f>SUMIFS('Time Awareness'!$C$12:$C$28,'Time Awareness'!$B$12:$B$28,'Apr 26th'!B28)</f>
        <v>0</v>
      </c>
      <c r="E28" s="135">
        <f>SUMIFS('Time Awareness'!$D$12:$D$28,'Time Awareness'!$B$12:$B$28,'Apr 26th'!B28)</f>
        <v>0</v>
      </c>
      <c r="F28" s="4"/>
      <c r="G28" s="137"/>
      <c r="H28" s="137"/>
      <c r="I28" s="137"/>
      <c r="J28" s="137"/>
      <c r="K28" s="137"/>
      <c r="L28" s="137"/>
      <c r="M28" s="137"/>
      <c r="N28" s="137"/>
      <c r="P28" s="138">
        <f t="shared" si="1"/>
        <v>0</v>
      </c>
      <c r="Q28" s="135">
        <f t="shared" si="2"/>
        <v>0</v>
      </c>
      <c r="R28" s="139" t="str">
        <f t="shared" si="3"/>
        <v>#DIV/0!</v>
      </c>
    </row>
    <row r="29" ht="30.75" customHeight="1">
      <c r="A29" s="33">
        <v>17.0</v>
      </c>
      <c r="B29" s="133" t="str">
        <f>'Time Awareness'!B28</f>
        <v>Learning</v>
      </c>
      <c r="C29" s="4"/>
      <c r="D29" s="134">
        <f>SUMIFS('Time Awareness'!$C$12:$C$28,'Time Awareness'!$B$12:$B$28,'Apr 26th'!B29)</f>
        <v>1</v>
      </c>
      <c r="E29" s="135">
        <f>SUMIFS('Time Awareness'!$D$12:$D$28,'Time Awareness'!$B$12:$B$28,'Apr 26th'!B29)</f>
        <v>0</v>
      </c>
      <c r="F29" s="4"/>
      <c r="G29" s="137"/>
      <c r="H29" s="137"/>
      <c r="I29" s="137"/>
      <c r="J29" s="137"/>
      <c r="K29" s="137"/>
      <c r="L29" s="137"/>
      <c r="M29" s="137"/>
      <c r="N29" s="137">
        <v>1.0</v>
      </c>
      <c r="P29" s="138">
        <f t="shared" si="1"/>
        <v>1</v>
      </c>
      <c r="Q29" s="135">
        <f t="shared" si="2"/>
        <v>4</v>
      </c>
      <c r="R29" s="139">
        <f t="shared" si="3"/>
        <v>0.2</v>
      </c>
      <c r="S29" s="84" t="s">
        <v>152</v>
      </c>
    </row>
    <row r="30" ht="30.75" customHeight="1">
      <c r="A30" s="57"/>
      <c r="B30" s="141" t="s">
        <v>159</v>
      </c>
      <c r="C30" s="4"/>
      <c r="D30" s="134">
        <f>SUMIFS('Time Awareness'!$C$12:$C$28,'Time Awareness'!$B$12:$B$28,'Apr 26th'!B30)</f>
        <v>0</v>
      </c>
      <c r="E30" s="135">
        <f>SUMIFS('Time Awareness'!$D$12:$D$28,'Time Awareness'!$B$12:$B$28,'Apr 26th'!B30)</f>
        <v>0</v>
      </c>
      <c r="F30" s="4"/>
      <c r="G30" s="137"/>
      <c r="H30" s="137"/>
      <c r="I30" s="137"/>
      <c r="J30" s="137"/>
      <c r="K30" s="137"/>
      <c r="L30" s="137"/>
      <c r="M30" s="137"/>
      <c r="N30" s="137">
        <v>1.0</v>
      </c>
      <c r="P30" s="138">
        <f t="shared" si="1"/>
        <v>1</v>
      </c>
      <c r="Q30" s="135">
        <f t="shared" si="2"/>
        <v>-1</v>
      </c>
      <c r="R30" s="139" t="str">
        <f t="shared" si="3"/>
        <v>#DIV/0!</v>
      </c>
      <c r="S30" s="84"/>
    </row>
    <row r="31" ht="30.75" customHeight="1">
      <c r="A31" s="57"/>
      <c r="B31" s="133"/>
      <c r="C31" s="4"/>
      <c r="D31" s="134">
        <f>SUMIFS('Time Awareness'!$C$12:$C$28,'Time Awareness'!$B$12:$B$28,'Apr 26th'!B31)</f>
        <v>0</v>
      </c>
      <c r="E31" s="135">
        <f>SUMIFS('Time Awareness'!$D$12:$D$28,'Time Awareness'!$B$12:$B$28,'Apr 26th'!B31)</f>
        <v>0</v>
      </c>
      <c r="F31" s="4"/>
      <c r="G31" s="137"/>
      <c r="H31" s="136"/>
      <c r="I31" s="137"/>
      <c r="J31" s="137"/>
      <c r="K31" s="137"/>
      <c r="L31" s="137"/>
      <c r="M31" s="137"/>
      <c r="N31" s="137"/>
      <c r="P31" s="138">
        <f t="shared" si="1"/>
        <v>0</v>
      </c>
      <c r="Q31" s="135">
        <f t="shared" si="2"/>
        <v>0</v>
      </c>
      <c r="R31" s="139" t="str">
        <f t="shared" si="3"/>
        <v>#DIV/0!</v>
      </c>
      <c r="S31" s="84"/>
    </row>
    <row r="32" ht="30.75" customHeight="1">
      <c r="A32" s="57"/>
      <c r="B32" s="133"/>
      <c r="C32" s="4"/>
      <c r="D32" s="134">
        <f>SUMIFS('Time Awareness'!$C$12:$C$28,'Time Awareness'!$B$12:$B$28,'Apr 26th'!B32)</f>
        <v>0</v>
      </c>
      <c r="E32" s="135">
        <f>SUMIFS('Time Awareness'!$D$12:$D$28,'Time Awareness'!$B$12:$B$28,'Apr 26th'!B32)</f>
        <v>0</v>
      </c>
      <c r="F32" s="4"/>
      <c r="G32" s="137"/>
      <c r="H32" s="136"/>
      <c r="I32" s="137"/>
      <c r="J32" s="137"/>
      <c r="K32" s="137"/>
      <c r="L32" s="137"/>
      <c r="M32" s="137"/>
      <c r="N32" s="137"/>
      <c r="P32" s="138">
        <f t="shared" si="1"/>
        <v>0</v>
      </c>
      <c r="Q32" s="135">
        <f t="shared" si="2"/>
        <v>0</v>
      </c>
      <c r="R32" s="139" t="str">
        <f t="shared" si="3"/>
        <v>#DIV/0!</v>
      </c>
      <c r="S32" s="84"/>
    </row>
    <row r="33" ht="30.75" customHeight="1">
      <c r="A33" s="57"/>
      <c r="B33" s="133"/>
      <c r="C33" s="4"/>
      <c r="D33" s="134">
        <f>SUMIFS('Time Awareness'!$C$12:$C$28,'Time Awareness'!$B$12:$B$28,'Apr 26th'!B33)</f>
        <v>0</v>
      </c>
      <c r="E33" s="135">
        <f>SUMIFS('Time Awareness'!$D$12:$D$28,'Time Awareness'!$B$12:$B$28,'Apr 26th'!B33)</f>
        <v>0</v>
      </c>
      <c r="F33" s="4"/>
      <c r="G33" s="137"/>
      <c r="H33" s="136"/>
      <c r="I33" s="137"/>
      <c r="J33" s="137"/>
      <c r="K33" s="137"/>
      <c r="L33" s="137"/>
      <c r="M33" s="137"/>
      <c r="N33" s="137"/>
      <c r="P33" s="138">
        <f t="shared" si="1"/>
        <v>0</v>
      </c>
      <c r="Q33" s="135">
        <f t="shared" si="2"/>
        <v>0</v>
      </c>
      <c r="R33" s="139" t="str">
        <f t="shared" si="3"/>
        <v>#DIV/0!</v>
      </c>
      <c r="S33" s="84"/>
    </row>
    <row r="34" ht="30.75" customHeight="1">
      <c r="A34" s="57"/>
      <c r="B34" s="133"/>
      <c r="C34" s="4"/>
      <c r="D34" s="134">
        <f>SUMIFS('Time Awareness'!$C$12:$C$28,'Time Awareness'!$B$12:$B$28,'Apr 26th'!B34)</f>
        <v>0</v>
      </c>
      <c r="E34" s="135">
        <f>SUMIFS('Time Awareness'!$D$12:$D$28,'Time Awareness'!$B$12:$B$28,'Apr 26th'!B34)</f>
        <v>0</v>
      </c>
      <c r="F34" s="4"/>
      <c r="G34" s="137"/>
      <c r="H34" s="136"/>
      <c r="I34" s="137"/>
      <c r="J34" s="137"/>
      <c r="K34" s="137"/>
      <c r="L34" s="137"/>
      <c r="M34" s="137"/>
      <c r="N34" s="137"/>
      <c r="P34" s="138">
        <f t="shared" si="1"/>
        <v>0</v>
      </c>
      <c r="Q34" s="135">
        <f t="shared" si="2"/>
        <v>0</v>
      </c>
      <c r="R34" s="139" t="str">
        <f t="shared" si="3"/>
        <v>#DIV/0!</v>
      </c>
      <c r="S34" s="84"/>
    </row>
    <row r="35" ht="30.75" customHeight="1">
      <c r="A35" s="57"/>
      <c r="B35" s="133"/>
      <c r="C35" s="4"/>
      <c r="D35" s="134">
        <f>SUMIFS('Time Awareness'!$C$12:$C$28,'Time Awareness'!$B$12:$B$28,'Apr 26th'!B35)</f>
        <v>0</v>
      </c>
      <c r="E35" s="135">
        <f>SUMIFS('Time Awareness'!$D$12:$D$28,'Time Awareness'!$B$12:$B$28,'Apr 26th'!B35)</f>
        <v>0</v>
      </c>
      <c r="F35" s="4"/>
      <c r="G35" s="137"/>
      <c r="H35" s="136"/>
      <c r="I35" s="137"/>
      <c r="J35" s="137"/>
      <c r="K35" s="137"/>
      <c r="L35" s="137"/>
      <c r="M35" s="137"/>
      <c r="N35" s="137"/>
      <c r="P35" s="138">
        <f t="shared" si="1"/>
        <v>0</v>
      </c>
      <c r="Q35" s="135">
        <f t="shared" si="2"/>
        <v>0</v>
      </c>
      <c r="R35" s="139" t="str">
        <f t="shared" si="3"/>
        <v>#DIV/0!</v>
      </c>
      <c r="S35" s="84"/>
    </row>
    <row r="36" ht="30.75" customHeight="1">
      <c r="A36" s="57"/>
      <c r="B36" s="133"/>
      <c r="C36" s="4"/>
      <c r="D36" s="134">
        <f>SUMIFS('Time Awareness'!$C$12:$C$28,'Time Awareness'!$B$12:$B$28,'Apr 26th'!B36)</f>
        <v>0</v>
      </c>
      <c r="E36" s="135">
        <f>SUMIFS('Time Awareness'!$D$12:$D$28,'Time Awareness'!$B$12:$B$28,'Apr 26th'!B36)</f>
        <v>0</v>
      </c>
      <c r="F36" s="4"/>
      <c r="G36" s="137"/>
      <c r="H36" s="136"/>
      <c r="I36" s="137"/>
      <c r="J36" s="137"/>
      <c r="K36" s="137"/>
      <c r="L36" s="137"/>
      <c r="M36" s="137"/>
      <c r="N36" s="137"/>
      <c r="P36" s="138">
        <f t="shared" si="1"/>
        <v>0</v>
      </c>
      <c r="Q36" s="135">
        <f t="shared" si="2"/>
        <v>0</v>
      </c>
      <c r="R36" s="139" t="str">
        <f t="shared" si="3"/>
        <v>#DIV/0!</v>
      </c>
      <c r="S36" s="84"/>
    </row>
    <row r="37" ht="30.75" customHeight="1">
      <c r="A37" s="57"/>
      <c r="B37" s="133"/>
      <c r="C37" s="4"/>
      <c r="D37" s="134">
        <f>SUMIFS('Time Awareness'!$C$12:$C$28,'Time Awareness'!$B$12:$B$28,'Apr 26th'!B37)</f>
        <v>0</v>
      </c>
      <c r="E37" s="135">
        <f>SUMIFS('Time Awareness'!$D$12:$D$28,'Time Awareness'!$B$12:$B$28,'Apr 26th'!B37)</f>
        <v>0</v>
      </c>
      <c r="F37" s="4"/>
      <c r="G37" s="137"/>
      <c r="H37" s="136"/>
      <c r="I37" s="137"/>
      <c r="J37" s="137"/>
      <c r="K37" s="137"/>
      <c r="L37" s="137"/>
      <c r="M37" s="137"/>
      <c r="N37" s="137"/>
      <c r="P37" s="138">
        <f t="shared" si="1"/>
        <v>0</v>
      </c>
      <c r="Q37" s="135">
        <f t="shared" si="2"/>
        <v>0</v>
      </c>
      <c r="R37" s="139" t="str">
        <f t="shared" si="3"/>
        <v>#DIV/0!</v>
      </c>
      <c r="S37" s="84"/>
    </row>
    <row r="38" ht="30.75" customHeight="1">
      <c r="A38" s="57"/>
      <c r="B38" s="133"/>
      <c r="C38" s="4"/>
      <c r="D38" s="134">
        <f>SUMIFS('Time Awareness'!$C$12:$C$28,'Time Awareness'!$B$12:$B$28,'Apr 26th'!B38)</f>
        <v>0</v>
      </c>
      <c r="E38" s="135">
        <f>SUMIFS('Time Awareness'!$D$12:$D$28,'Time Awareness'!$B$12:$B$28,'Apr 26th'!B38)</f>
        <v>0</v>
      </c>
      <c r="F38" s="4"/>
      <c r="G38" s="137"/>
      <c r="H38" s="136"/>
      <c r="I38" s="137"/>
      <c r="J38" s="137"/>
      <c r="K38" s="137"/>
      <c r="L38" s="137"/>
      <c r="M38" s="137"/>
      <c r="N38" s="137"/>
      <c r="P38" s="138">
        <f t="shared" si="1"/>
        <v>0</v>
      </c>
      <c r="Q38" s="135">
        <f t="shared" si="2"/>
        <v>0</v>
      </c>
      <c r="R38" s="139" t="str">
        <f t="shared" si="3"/>
        <v>#DIV/0!</v>
      </c>
      <c r="S38" s="84"/>
    </row>
    <row r="39" ht="30.75" customHeight="1">
      <c r="A39" s="57"/>
      <c r="B39" s="133"/>
      <c r="C39" s="4"/>
      <c r="D39" s="134">
        <f>SUMIFS('Time Awareness'!$C$12:$C$28,'Time Awareness'!$B$12:$B$28,'Apr 26th'!B39)</f>
        <v>0</v>
      </c>
      <c r="E39" s="135">
        <f>SUMIFS('Time Awareness'!$D$12:$D$28,'Time Awareness'!$B$12:$B$28,'Apr 26th'!B39)</f>
        <v>0</v>
      </c>
      <c r="F39" s="4"/>
      <c r="G39" s="137"/>
      <c r="H39" s="136"/>
      <c r="I39" s="137"/>
      <c r="J39" s="137"/>
      <c r="K39" s="137"/>
      <c r="L39" s="137"/>
      <c r="M39" s="137"/>
      <c r="N39" s="137"/>
      <c r="P39" s="138">
        <f t="shared" si="1"/>
        <v>0</v>
      </c>
      <c r="Q39" s="135">
        <f t="shared" si="2"/>
        <v>0</v>
      </c>
      <c r="R39" s="139" t="str">
        <f t="shared" si="3"/>
        <v>#DIV/0!</v>
      </c>
      <c r="S39" s="84"/>
    </row>
    <row r="40" ht="14.25" customHeight="1">
      <c r="G40" s="4">
        <f t="shared" ref="G40:I40" si="4">SUM(G13:G39)</f>
        <v>7</v>
      </c>
      <c r="H40" s="4">
        <f t="shared" si="4"/>
        <v>12</v>
      </c>
      <c r="I40" s="4">
        <f t="shared" si="4"/>
        <v>11</v>
      </c>
      <c r="J40" s="4"/>
      <c r="K40" s="4">
        <f t="shared" ref="K40:N40" si="5">SUM(K13:K39)</f>
        <v>12</v>
      </c>
      <c r="L40" s="4">
        <f t="shared" si="5"/>
        <v>15</v>
      </c>
      <c r="M40" s="4">
        <f t="shared" si="5"/>
        <v>12</v>
      </c>
      <c r="N40" s="4">
        <f t="shared" si="5"/>
        <v>10</v>
      </c>
      <c r="P40" s="7">
        <f t="shared" si="1"/>
        <v>79</v>
      </c>
    </row>
    <row r="41" ht="14.25" customHeight="1">
      <c r="G41" s="4"/>
      <c r="H41" s="4"/>
      <c r="I41" s="4"/>
      <c r="J41" s="4"/>
      <c r="K41" s="4"/>
      <c r="L41" s="4"/>
      <c r="M41" s="4"/>
      <c r="N41" s="4"/>
    </row>
    <row r="42" ht="14.25" customHeight="1">
      <c r="G42" s="4"/>
      <c r="H42" s="4"/>
      <c r="I42" s="4"/>
      <c r="J42" s="4"/>
      <c r="K42" s="4"/>
      <c r="L42" s="4"/>
      <c r="M42" s="4"/>
      <c r="N42" s="4"/>
    </row>
    <row r="43" ht="14.25" customHeight="1">
      <c r="B43" s="84" t="s">
        <v>154</v>
      </c>
    </row>
    <row r="44" ht="14.25" customHeight="1">
      <c r="B44" s="84" t="s">
        <v>155</v>
      </c>
    </row>
    <row r="45" ht="14.25" customHeight="1"/>
    <row r="46" ht="14.25" customHeight="1">
      <c r="B46" s="84" t="s">
        <v>156</v>
      </c>
    </row>
    <row r="47" ht="14.25" customHeight="1"/>
    <row r="48" ht="14.25" customHeight="1"/>
    <row r="49" ht="14.25" customHeight="1">
      <c r="B49" s="84" t="s">
        <v>157</v>
      </c>
    </row>
    <row r="50" ht="14.25" customHeight="1"/>
    <row r="51" ht="14.25" customHeight="1"/>
    <row r="52" ht="36.75" customHeight="1"/>
    <row r="53" ht="35.25" customHeight="1"/>
    <row r="54" ht="35.25" customHeight="1"/>
    <row r="55" ht="35.25" customHeight="1"/>
    <row r="56" ht="35.25" customHeight="1"/>
    <row r="57" ht="35.25" customHeight="1"/>
    <row r="58" ht="35.25" customHeight="1"/>
    <row r="59" ht="35.25" customHeight="1"/>
    <row r="60" ht="35.25" customHeight="1"/>
    <row r="61" ht="35.25" customHeight="1"/>
    <row r="62" ht="35.25" customHeight="1"/>
    <row r="63" ht="35.25" customHeight="1"/>
    <row r="64" ht="35.25" customHeight="1"/>
    <row r="65" ht="35.25" customHeight="1"/>
    <row r="66" ht="35.25" customHeight="1"/>
    <row r="67" ht="35.25" customHeight="1"/>
    <row r="68" ht="35.25" customHeight="1"/>
    <row r="69" ht="35.25" customHeight="1"/>
    <row r="70" ht="35.25" customHeight="1"/>
    <row r="71" ht="35.25" customHeight="1"/>
    <row r="72" ht="35.25" customHeight="1"/>
    <row r="73" ht="35.25" customHeight="1"/>
    <row r="74" ht="35.25" customHeight="1"/>
    <row r="75" ht="35.25" customHeight="1"/>
    <row r="76" ht="35.25" customHeight="1"/>
    <row r="77" ht="35.25" customHeight="1"/>
    <row r="78" ht="35.25" customHeight="1"/>
    <row r="79" ht="35.25" customHeight="1"/>
    <row r="80" ht="35.25" customHeight="1"/>
    <row r="81" ht="35.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2">
    <mergeCell ref="B7:D7"/>
    <mergeCell ref="P10:Q10"/>
  </mergeCells>
  <conditionalFormatting sqref="AB11 AE11">
    <cfRule type="expression" dxfId="0" priority="1">
      <formula>CELL("contents",B47)=AB11</formula>
    </cfRule>
  </conditionalFormatting>
  <conditionalFormatting sqref="AI11">
    <cfRule type="expression" dxfId="0" priority="2">
      <formula>CELL("contents",K47)=AI11</formula>
    </cfRule>
  </conditionalFormatting>
  <conditionalFormatting sqref="G11">
    <cfRule type="expression" dxfId="0" priority="3">
      <formula>CELL("contents",B5)=G11</formula>
    </cfRule>
  </conditionalFormatting>
  <conditionalFormatting sqref="K11">
    <cfRule type="expression" dxfId="0" priority="4">
      <formula>CELL("contents",B5)=K11</formula>
    </cfRule>
  </conditionalFormatting>
  <conditionalFormatting sqref="H11">
    <cfRule type="expression" dxfId="0" priority="5">
      <formula>CELL("contents",B5)=H11</formula>
    </cfRule>
  </conditionalFormatting>
  <conditionalFormatting sqref="I11:J11">
    <cfRule type="expression" dxfId="0" priority="6">
      <formula>CELL("contents",B5)=I11</formula>
    </cfRule>
  </conditionalFormatting>
  <conditionalFormatting sqref="L11">
    <cfRule type="expression" dxfId="0" priority="7">
      <formula>CELL("contents",B5)=L11</formula>
    </cfRule>
  </conditionalFormatting>
  <conditionalFormatting sqref="M11">
    <cfRule type="expression" dxfId="0" priority="8">
      <formula>CELL("contents",B5)=M11</formula>
    </cfRule>
  </conditionalFormatting>
  <conditionalFormatting sqref="N11 AC11 AF11">
    <cfRule type="expression" dxfId="0" priority="9">
      <formula>CELL("contents",B5)=N11</formula>
    </cfRule>
  </conditionalFormatting>
  <conditionalFormatting sqref="R13:R39">
    <cfRule type="colorScale" priority="10">
      <colorScale>
        <cfvo type="formula" val="0"/>
        <cfvo type="formula" val="0.99"/>
        <cfvo type="formula" val="1"/>
        <color rgb="FFFFFF00"/>
        <color theme="9"/>
        <color theme="4"/>
      </colorScale>
    </cfRule>
  </conditionalFormatting>
  <dataValidations>
    <dataValidation type="list" allowBlank="1" showErrorMessage="1" sqref="B5">
      <formula1>$G$11:$N$11</formula1>
    </dataValidation>
  </dataValidations>
  <printOptions/>
  <pageMargins bottom="0.75" footer="0.0" header="0.0" left="0.7" right="0.7" top="0.75"/>
  <pageSetup orientation="portrait"/>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44.29"/>
    <col customWidth="1" min="3" max="3" width="9.86"/>
    <col customWidth="1" min="4" max="5" width="16.0"/>
    <col customWidth="1" min="6" max="6" width="8.43"/>
    <col customWidth="1" min="7" max="9" width="18.57"/>
    <col customWidth="1" hidden="1" min="10" max="10" width="18.57"/>
    <col customWidth="1" min="11" max="11" width="20.14"/>
    <col customWidth="1" min="12" max="14" width="18.57"/>
    <col customWidth="1" min="15" max="15" width="8.71"/>
    <col customWidth="1" min="16" max="17" width="24.14"/>
    <col customWidth="1" min="18" max="18" width="13.14"/>
    <col customWidth="1" min="22" max="22" width="57.43"/>
  </cols>
  <sheetData>
    <row r="1" ht="14.25" customHeight="1">
      <c r="A1" s="111" t="s">
        <v>130</v>
      </c>
    </row>
    <row r="2" ht="14.25" customHeight="1">
      <c r="Y2" s="84" t="s">
        <v>137</v>
      </c>
    </row>
    <row r="3" ht="14.25" customHeight="1">
      <c r="Y3" s="84" t="s">
        <v>151</v>
      </c>
    </row>
    <row r="4" ht="36.75" customHeight="1">
      <c r="B4" s="112" t="s">
        <v>131</v>
      </c>
    </row>
    <row r="5" ht="76.5" customHeight="1">
      <c r="B5" s="113" t="s">
        <v>132</v>
      </c>
      <c r="Y5" s="84" t="s">
        <v>158</v>
      </c>
    </row>
    <row r="6" ht="14.25" customHeight="1">
      <c r="D6" s="114"/>
      <c r="E6" s="114"/>
      <c r="P6" s="114"/>
    </row>
    <row r="7" ht="14.25" hidden="1" customHeight="1">
      <c r="B7" s="115" t="s">
        <v>133</v>
      </c>
      <c r="C7" s="116"/>
      <c r="D7" s="11"/>
      <c r="E7" s="114"/>
      <c r="P7" s="114"/>
    </row>
    <row r="8" ht="14.25" hidden="1" customHeight="1">
      <c r="B8" s="117"/>
      <c r="C8" s="117"/>
      <c r="D8" s="117"/>
      <c r="E8" s="114"/>
      <c r="P8" s="114"/>
    </row>
    <row r="9" ht="48.75" customHeight="1">
      <c r="D9" s="114"/>
      <c r="E9" s="114"/>
      <c r="P9" s="114"/>
    </row>
    <row r="10" ht="34.5" customHeight="1">
      <c r="D10" s="118" t="s">
        <v>134</v>
      </c>
      <c r="E10" s="114"/>
      <c r="G10" s="84" t="s">
        <v>135</v>
      </c>
      <c r="P10" s="119" t="s">
        <v>136</v>
      </c>
      <c r="Q10" s="120"/>
    </row>
    <row r="11" ht="42.0" customHeight="1">
      <c r="A11" s="121" t="s">
        <v>138</v>
      </c>
      <c r="B11" s="122" t="s">
        <v>94</v>
      </c>
      <c r="C11" s="123"/>
      <c r="D11" s="121" t="s">
        <v>139</v>
      </c>
      <c r="E11" s="124" t="s">
        <v>140</v>
      </c>
      <c r="G11" s="125" t="s">
        <v>141</v>
      </c>
      <c r="H11" s="126" t="s">
        <v>142</v>
      </c>
      <c r="I11" s="126" t="s">
        <v>143</v>
      </c>
      <c r="J11" s="126"/>
      <c r="K11" s="126" t="s">
        <v>144</v>
      </c>
      <c r="L11" s="126" t="s">
        <v>145</v>
      </c>
      <c r="M11" s="126" t="s">
        <v>146</v>
      </c>
      <c r="N11" s="127" t="s">
        <v>132</v>
      </c>
      <c r="O11" s="84" t="s">
        <v>147</v>
      </c>
      <c r="P11" s="119" t="s">
        <v>148</v>
      </c>
      <c r="Q11" s="128" t="s">
        <v>149</v>
      </c>
      <c r="R11" s="84" t="s">
        <v>150</v>
      </c>
      <c r="AB11" s="7"/>
      <c r="AC11" s="7"/>
      <c r="AE11" s="7"/>
      <c r="AF11" s="7"/>
      <c r="AI11" s="7"/>
    </row>
    <row r="12" ht="14.25" customHeight="1">
      <c r="B12" s="129"/>
      <c r="C12" s="4"/>
      <c r="D12" s="130"/>
      <c r="E12" s="131"/>
      <c r="P12" s="130"/>
      <c r="Q12" s="132"/>
    </row>
    <row r="13" ht="30.75" customHeight="1">
      <c r="A13" s="33">
        <v>1.0</v>
      </c>
      <c r="B13" s="133" t="str">
        <f>'Time Awareness'!B12</f>
        <v>Teaching</v>
      </c>
      <c r="C13" s="4"/>
      <c r="D13" s="134">
        <f>SUMIFS('Time Awareness'!$C$12:$C$28,'Time Awareness'!$B$12:$B$28,'May 3rd'!B13)</f>
        <v>0</v>
      </c>
      <c r="E13" s="135">
        <f>SUMIFS('Time Awareness'!$D$12:$D$28,'Time Awareness'!$B$12:$B$28,'May 3rd'!B13)</f>
        <v>5</v>
      </c>
      <c r="F13" s="4"/>
      <c r="G13" s="136"/>
      <c r="H13" s="140">
        <v>1.0</v>
      </c>
      <c r="I13" s="137">
        <v>2.0</v>
      </c>
      <c r="J13" s="137"/>
      <c r="K13" s="137">
        <v>1.0</v>
      </c>
      <c r="L13" s="137"/>
      <c r="M13" s="137">
        <v>1.0</v>
      </c>
      <c r="N13" s="136"/>
      <c r="P13" s="138">
        <f t="shared" ref="P13:P40" si="1">SUM(G13:N13)</f>
        <v>5</v>
      </c>
      <c r="Q13" s="135">
        <f t="shared" ref="Q13:Q39" si="2">(E13+(D13*5))-SUM(G13:N13)</f>
        <v>0</v>
      </c>
      <c r="R13" s="139">
        <f t="shared" ref="R13:R39" si="3">P13/(Q13+P13)</f>
        <v>1</v>
      </c>
    </row>
    <row r="14" ht="30.75" customHeight="1">
      <c r="A14" s="33">
        <v>2.0</v>
      </c>
      <c r="B14" s="133" t="str">
        <f>'Time Awareness'!B13</f>
        <v>Cook</v>
      </c>
      <c r="C14" s="4"/>
      <c r="D14" s="134">
        <f>SUMIFS('Time Awareness'!$C$12:$C$28,'Time Awareness'!$B$12:$B$28,'May 3rd'!B14)</f>
        <v>2</v>
      </c>
      <c r="E14" s="135">
        <f>SUMIFS('Time Awareness'!$D$12:$D$28,'Time Awareness'!$B$12:$B$28,'May 3rd'!B14)</f>
        <v>0</v>
      </c>
      <c r="F14" s="4"/>
      <c r="G14" s="137">
        <v>2.0</v>
      </c>
      <c r="H14" s="140">
        <v>2.0</v>
      </c>
      <c r="I14" s="137">
        <v>1.0</v>
      </c>
      <c r="J14" s="137"/>
      <c r="K14" s="140">
        <v>1.0</v>
      </c>
      <c r="L14" s="140">
        <v>1.0</v>
      </c>
      <c r="M14" s="137">
        <v>2.0</v>
      </c>
      <c r="N14" s="137">
        <v>2.0</v>
      </c>
      <c r="P14" s="138">
        <f t="shared" si="1"/>
        <v>11</v>
      </c>
      <c r="Q14" s="135">
        <f t="shared" si="2"/>
        <v>-1</v>
      </c>
      <c r="R14" s="139">
        <f t="shared" si="3"/>
        <v>1.1</v>
      </c>
    </row>
    <row r="15" ht="30.75" customHeight="1">
      <c r="A15" s="33">
        <v>3.0</v>
      </c>
      <c r="B15" s="133" t="str">
        <f>'Time Awareness'!B14</f>
        <v>Friends/Family</v>
      </c>
      <c r="C15" s="4"/>
      <c r="D15" s="134">
        <f>SUMIFS('Time Awareness'!$C$12:$C$28,'Time Awareness'!$B$12:$B$28,'May 3rd'!B15)</f>
        <v>0</v>
      </c>
      <c r="E15" s="135">
        <f>SUMIFS('Time Awareness'!$D$12:$D$28,'Time Awareness'!$B$12:$B$28,'May 3rd'!B15)</f>
        <v>8</v>
      </c>
      <c r="F15" s="4"/>
      <c r="G15" s="137">
        <v>5.0</v>
      </c>
      <c r="H15" s="140">
        <v>2.0</v>
      </c>
      <c r="I15" s="140">
        <v>1.0</v>
      </c>
      <c r="J15" s="140"/>
      <c r="K15" s="137">
        <v>2.0</v>
      </c>
      <c r="L15" s="140">
        <v>4.0</v>
      </c>
      <c r="M15" s="137">
        <v>3.0</v>
      </c>
      <c r="N15" s="137">
        <v>8.0</v>
      </c>
      <c r="P15" s="138">
        <f t="shared" si="1"/>
        <v>25</v>
      </c>
      <c r="Q15" s="135">
        <f t="shared" si="2"/>
        <v>-17</v>
      </c>
      <c r="R15" s="139">
        <f t="shared" si="3"/>
        <v>3.125</v>
      </c>
    </row>
    <row r="16" ht="30.75" customHeight="1">
      <c r="A16" s="33">
        <v>4.0</v>
      </c>
      <c r="B16" s="133" t="str">
        <f>'Time Awareness'!B15</f>
        <v>Business Development</v>
      </c>
      <c r="C16" s="4"/>
      <c r="D16" s="134">
        <f>SUMIFS('Time Awareness'!$C$12:$C$28,'Time Awareness'!$B$12:$B$28,'May 3rd'!B16)</f>
        <v>0</v>
      </c>
      <c r="E16" s="135">
        <f>SUMIFS('Time Awareness'!$D$12:$D$28,'Time Awareness'!$B$12:$B$28,'May 3rd'!B16)</f>
        <v>6</v>
      </c>
      <c r="F16" s="4"/>
      <c r="G16" s="137"/>
      <c r="H16" s="137">
        <v>2.0</v>
      </c>
      <c r="I16" s="140">
        <v>1.0</v>
      </c>
      <c r="J16" s="140"/>
      <c r="K16" s="137">
        <v>3.0</v>
      </c>
      <c r="L16" s="140">
        <v>3.0</v>
      </c>
      <c r="M16" s="137">
        <v>1.0</v>
      </c>
      <c r="N16" s="137"/>
      <c r="P16" s="138">
        <f t="shared" si="1"/>
        <v>10</v>
      </c>
      <c r="Q16" s="135">
        <f t="shared" si="2"/>
        <v>-4</v>
      </c>
      <c r="R16" s="139">
        <f t="shared" si="3"/>
        <v>1.666666667</v>
      </c>
    </row>
    <row r="17" ht="30.75" customHeight="1">
      <c r="A17" s="33">
        <v>5.0</v>
      </c>
      <c r="B17" s="133" t="str">
        <f>'Time Awareness'!B16</f>
        <v>Create Content</v>
      </c>
      <c r="C17" s="4"/>
      <c r="D17" s="134">
        <f>SUMIFS('Time Awareness'!$C$12:$C$28,'Time Awareness'!$B$12:$B$28,'May 3rd'!B17)</f>
        <v>0</v>
      </c>
      <c r="E17" s="135">
        <f>SUMIFS('Time Awareness'!$D$12:$D$28,'Time Awareness'!$B$12:$B$28,'May 3rd'!B17)</f>
        <v>6</v>
      </c>
      <c r="F17" s="4"/>
      <c r="G17" s="137"/>
      <c r="H17" s="137"/>
      <c r="I17" s="137"/>
      <c r="J17" s="137"/>
      <c r="K17" s="137"/>
      <c r="L17" s="137">
        <v>1.0</v>
      </c>
      <c r="M17" s="137"/>
      <c r="N17" s="137"/>
      <c r="P17" s="138">
        <f t="shared" si="1"/>
        <v>1</v>
      </c>
      <c r="Q17" s="135">
        <f t="shared" si="2"/>
        <v>5</v>
      </c>
      <c r="R17" s="139">
        <f t="shared" si="3"/>
        <v>0.1666666667</v>
      </c>
    </row>
    <row r="18" ht="30.75" customHeight="1">
      <c r="A18" s="33">
        <v>6.0</v>
      </c>
      <c r="B18" s="133" t="str">
        <f>'Time Awareness'!B17</f>
        <v>Chores</v>
      </c>
      <c r="C18" s="4"/>
      <c r="D18" s="134">
        <f>SUMIFS('Time Awareness'!$C$12:$C$28,'Time Awareness'!$B$12:$B$28,'May 3rd'!B18)</f>
        <v>0</v>
      </c>
      <c r="E18" s="135">
        <f>SUMIFS('Time Awareness'!$D$12:$D$28,'Time Awareness'!$B$12:$B$28,'May 3rd'!B18)</f>
        <v>5</v>
      </c>
      <c r="F18" s="4"/>
      <c r="G18" s="137">
        <v>1.0</v>
      </c>
      <c r="H18" s="137">
        <v>1.0</v>
      </c>
      <c r="I18" s="137"/>
      <c r="J18" s="137"/>
      <c r="K18" s="137">
        <v>1.0</v>
      </c>
      <c r="L18" s="137"/>
      <c r="M18" s="137">
        <v>1.0</v>
      </c>
      <c r="N18" s="137"/>
      <c r="P18" s="138">
        <f t="shared" si="1"/>
        <v>4</v>
      </c>
      <c r="Q18" s="135">
        <f t="shared" si="2"/>
        <v>1</v>
      </c>
      <c r="R18" s="139">
        <f t="shared" si="3"/>
        <v>0.8</v>
      </c>
    </row>
    <row r="19" ht="30.75" customHeight="1">
      <c r="A19" s="33">
        <v>7.0</v>
      </c>
      <c r="B19" s="133" t="str">
        <f>'Time Awareness'!B18</f>
        <v>Journal</v>
      </c>
      <c r="C19" s="4"/>
      <c r="D19" s="134">
        <f>SUMIFS('Time Awareness'!$C$12:$C$28,'Time Awareness'!$B$12:$B$28,'May 3rd'!B19)</f>
        <v>1</v>
      </c>
      <c r="E19" s="135">
        <f>SUMIFS('Time Awareness'!$D$12:$D$28,'Time Awareness'!$B$12:$B$28,'May 3rd'!B19)</f>
        <v>0</v>
      </c>
      <c r="F19" s="4"/>
      <c r="G19" s="137">
        <v>1.0</v>
      </c>
      <c r="H19" s="137">
        <v>1.0</v>
      </c>
      <c r="I19" s="137"/>
      <c r="J19" s="137"/>
      <c r="K19" s="137">
        <v>1.0</v>
      </c>
      <c r="L19" s="137">
        <v>1.0</v>
      </c>
      <c r="M19" s="137">
        <v>1.0</v>
      </c>
      <c r="N19" s="137"/>
      <c r="P19" s="138">
        <f t="shared" si="1"/>
        <v>5</v>
      </c>
      <c r="Q19" s="135">
        <f t="shared" si="2"/>
        <v>0</v>
      </c>
      <c r="R19" s="139">
        <f t="shared" si="3"/>
        <v>1</v>
      </c>
    </row>
    <row r="20" ht="30.75" customHeight="1">
      <c r="A20" s="33">
        <v>8.0</v>
      </c>
      <c r="B20" s="133" t="str">
        <f>'Time Awareness'!B19</f>
        <v>Read/Audiobook</v>
      </c>
      <c r="C20" s="4"/>
      <c r="D20" s="134">
        <f>SUMIFS('Time Awareness'!$C$12:$C$28,'Time Awareness'!$B$12:$B$28,'May 3rd'!B20)</f>
        <v>1</v>
      </c>
      <c r="E20" s="135">
        <f>SUMIFS('Time Awareness'!$D$12:$D$28,'Time Awareness'!$B$12:$B$28,'May 3rd'!B20)</f>
        <v>0</v>
      </c>
      <c r="F20" s="4"/>
      <c r="G20" s="137"/>
      <c r="H20" s="137"/>
      <c r="I20" s="137"/>
      <c r="J20" s="137"/>
      <c r="K20" s="137">
        <v>1.0</v>
      </c>
      <c r="L20" s="137"/>
      <c r="M20" s="136"/>
      <c r="N20" s="137"/>
      <c r="P20" s="138">
        <f t="shared" si="1"/>
        <v>1</v>
      </c>
      <c r="Q20" s="135">
        <f t="shared" si="2"/>
        <v>4</v>
      </c>
      <c r="R20" s="139">
        <f t="shared" si="3"/>
        <v>0.2</v>
      </c>
    </row>
    <row r="21" ht="30.75" customHeight="1">
      <c r="A21" s="33">
        <v>9.0</v>
      </c>
      <c r="B21" s="133" t="str">
        <f>'Time Awareness'!B20</f>
        <v>Rings/stretching/light exercises</v>
      </c>
      <c r="C21" s="4"/>
      <c r="D21" s="134">
        <f>SUMIFS('Time Awareness'!$C$12:$C$28,'Time Awareness'!$B$12:$B$28,'May 3rd'!B21)</f>
        <v>0</v>
      </c>
      <c r="E21" s="135">
        <f>SUMIFS('Time Awareness'!$D$12:$D$28,'Time Awareness'!$B$12:$B$28,'May 3rd'!B21)</f>
        <v>6</v>
      </c>
      <c r="F21" s="4"/>
      <c r="G21" s="137">
        <v>1.0</v>
      </c>
      <c r="H21" s="137">
        <v>2.0</v>
      </c>
      <c r="I21" s="137">
        <v>2.0</v>
      </c>
      <c r="J21" s="137"/>
      <c r="K21" s="137">
        <v>2.0</v>
      </c>
      <c r="L21" s="137">
        <v>2.0</v>
      </c>
      <c r="M21" s="137">
        <v>3.0</v>
      </c>
      <c r="N21" s="137">
        <v>1.0</v>
      </c>
      <c r="P21" s="138">
        <f t="shared" si="1"/>
        <v>13</v>
      </c>
      <c r="Q21" s="135">
        <f t="shared" si="2"/>
        <v>-7</v>
      </c>
      <c r="R21" s="139">
        <f t="shared" si="3"/>
        <v>2.166666667</v>
      </c>
    </row>
    <row r="22" ht="30.75" customHeight="1">
      <c r="A22" s="33">
        <v>10.0</v>
      </c>
      <c r="B22" s="133" t="str">
        <f>'Time Awareness'!B21</f>
        <v>Marketing</v>
      </c>
      <c r="C22" s="4"/>
      <c r="D22" s="134">
        <f>SUMIFS('Time Awareness'!$C$12:$C$28,'Time Awareness'!$B$12:$B$28,'May 3rd'!B22)</f>
        <v>0</v>
      </c>
      <c r="E22" s="135">
        <f>SUMIFS('Time Awareness'!$D$12:$D$28,'Time Awareness'!$B$12:$B$28,'May 3rd'!B22)</f>
        <v>3</v>
      </c>
      <c r="F22" s="4"/>
      <c r="G22" s="137"/>
      <c r="H22" s="137">
        <v>1.0</v>
      </c>
      <c r="I22" s="137"/>
      <c r="J22" s="137"/>
      <c r="K22" s="137"/>
      <c r="L22" s="137"/>
      <c r="M22" s="137"/>
      <c r="N22" s="136"/>
      <c r="P22" s="138">
        <f t="shared" si="1"/>
        <v>1</v>
      </c>
      <c r="Q22" s="135">
        <f t="shared" si="2"/>
        <v>2</v>
      </c>
      <c r="R22" s="139">
        <f t="shared" si="3"/>
        <v>0.3333333333</v>
      </c>
    </row>
    <row r="23" ht="30.75" customHeight="1">
      <c r="A23" s="33">
        <v>11.0</v>
      </c>
      <c r="B23" s="133" t="str">
        <f>'Time Awareness'!B22</f>
        <v>Networking</v>
      </c>
      <c r="C23" s="4"/>
      <c r="D23" s="134">
        <f>SUMIFS('Time Awareness'!$C$12:$C$28,'Time Awareness'!$B$12:$B$28,'May 3rd'!B23)</f>
        <v>0</v>
      </c>
      <c r="E23" s="135">
        <f>SUMIFS('Time Awareness'!$D$12:$D$28,'Time Awareness'!$B$12:$B$28,'May 3rd'!B23)</f>
        <v>3</v>
      </c>
      <c r="F23" s="4"/>
      <c r="G23" s="137"/>
      <c r="H23" s="137"/>
      <c r="I23" s="137"/>
      <c r="J23" s="137"/>
      <c r="K23" s="137"/>
      <c r="L23" s="137"/>
      <c r="M23" s="137">
        <v>1.0</v>
      </c>
      <c r="N23" s="137"/>
      <c r="P23" s="138">
        <f t="shared" si="1"/>
        <v>1</v>
      </c>
      <c r="Q23" s="135">
        <f t="shared" si="2"/>
        <v>2</v>
      </c>
      <c r="R23" s="139">
        <f t="shared" si="3"/>
        <v>0.3333333333</v>
      </c>
    </row>
    <row r="24" ht="30.75" hidden="1" customHeight="1">
      <c r="A24" s="33">
        <v>12.0</v>
      </c>
      <c r="B24" s="133" t="str">
        <f>'Time Awareness'!B23</f>
        <v>Games</v>
      </c>
      <c r="C24" s="4"/>
      <c r="D24" s="134">
        <f>SUMIFS('Time Awareness'!$C$12:$C$28,'Time Awareness'!$B$12:$B$28,'May 3rd'!B24)</f>
        <v>0</v>
      </c>
      <c r="E24" s="135">
        <f>SUMIFS('Time Awareness'!$D$12:$D$28,'Time Awareness'!$B$12:$B$28,'May 3rd'!B24)</f>
        <v>4</v>
      </c>
      <c r="F24" s="4"/>
      <c r="G24" s="137"/>
      <c r="H24" s="137"/>
      <c r="I24" s="137"/>
      <c r="J24" s="137"/>
      <c r="K24" s="137"/>
      <c r="L24" s="137"/>
      <c r="M24" s="137"/>
      <c r="N24" s="137"/>
      <c r="P24" s="138">
        <f t="shared" si="1"/>
        <v>0</v>
      </c>
      <c r="Q24" s="135">
        <f t="shared" si="2"/>
        <v>4</v>
      </c>
      <c r="R24" s="139">
        <f t="shared" si="3"/>
        <v>0</v>
      </c>
    </row>
    <row r="25" ht="30.75" customHeight="1">
      <c r="A25" s="33">
        <v>13.0</v>
      </c>
      <c r="B25" s="133" t="str">
        <f>'Time Awareness'!B24</f>
        <v>Intense Exercise</v>
      </c>
      <c r="C25" s="4"/>
      <c r="D25" s="134">
        <f>SUMIFS('Time Awareness'!$C$12:$C$28,'Time Awareness'!$B$12:$B$28,'May 3rd'!B25)</f>
        <v>0</v>
      </c>
      <c r="E25" s="135">
        <f>SUMIFS('Time Awareness'!$D$12:$D$28,'Time Awareness'!$B$12:$B$28,'May 3rd'!B25)</f>
        <v>2</v>
      </c>
      <c r="F25" s="4"/>
      <c r="G25" s="137"/>
      <c r="H25" s="137"/>
      <c r="I25" s="137">
        <v>1.0</v>
      </c>
      <c r="J25" s="137"/>
      <c r="K25" s="137"/>
      <c r="L25" s="137">
        <v>1.0</v>
      </c>
      <c r="M25" s="137">
        <v>1.0</v>
      </c>
      <c r="N25" s="137">
        <v>1.0</v>
      </c>
      <c r="P25" s="138">
        <f t="shared" si="1"/>
        <v>4</v>
      </c>
      <c r="Q25" s="135">
        <f t="shared" si="2"/>
        <v>-2</v>
      </c>
      <c r="R25" s="139">
        <f t="shared" si="3"/>
        <v>2</v>
      </c>
    </row>
    <row r="26" ht="30.75" customHeight="1">
      <c r="A26" s="33">
        <v>14.0</v>
      </c>
      <c r="B26" s="133" t="str">
        <f>'Time Awareness'!B25</f>
        <v>Romanian Practice</v>
      </c>
      <c r="C26" s="4"/>
      <c r="D26" s="134">
        <f>SUMIFS('Time Awareness'!$C$12:$C$28,'Time Awareness'!$B$12:$B$28,'May 3rd'!B26)</f>
        <v>0</v>
      </c>
      <c r="E26" s="135">
        <f>SUMIFS('Time Awareness'!$D$12:$D$28,'Time Awareness'!$B$12:$B$28,'May 3rd'!B26)</f>
        <v>1</v>
      </c>
      <c r="F26" s="4"/>
      <c r="G26" s="137"/>
      <c r="H26" s="136"/>
      <c r="I26" s="136"/>
      <c r="J26" s="136"/>
      <c r="K26" s="136"/>
      <c r="L26" s="136"/>
      <c r="M26" s="136"/>
      <c r="N26" s="137">
        <v>2.0</v>
      </c>
      <c r="P26" s="138">
        <f t="shared" si="1"/>
        <v>2</v>
      </c>
      <c r="Q26" s="135">
        <f t="shared" si="2"/>
        <v>-1</v>
      </c>
      <c r="R26" s="139">
        <f t="shared" si="3"/>
        <v>2</v>
      </c>
    </row>
    <row r="27" ht="30.75" customHeight="1">
      <c r="A27" s="33">
        <v>15.0</v>
      </c>
      <c r="B27" s="133" t="str">
        <f>'Time Awareness'!B26</f>
        <v>Other jobs</v>
      </c>
      <c r="C27" s="4"/>
      <c r="D27" s="134">
        <f>SUMIFS('Time Awareness'!$C$12:$C$28,'Time Awareness'!$B$12:$B$28,'May 3rd'!B27)</f>
        <v>0</v>
      </c>
      <c r="E27" s="135">
        <f>SUMIFS('Time Awareness'!$D$12:$D$28,'Time Awareness'!$B$12:$B$28,'May 3rd'!B27)</f>
        <v>3</v>
      </c>
      <c r="F27" s="4"/>
      <c r="G27" s="136"/>
      <c r="H27" s="137"/>
      <c r="I27" s="137">
        <v>1.0</v>
      </c>
      <c r="J27" s="137"/>
      <c r="K27" s="137"/>
      <c r="L27" s="137"/>
      <c r="M27" s="137"/>
      <c r="N27" s="136"/>
      <c r="P27" s="138">
        <f t="shared" si="1"/>
        <v>1</v>
      </c>
      <c r="Q27" s="135">
        <f t="shared" si="2"/>
        <v>2</v>
      </c>
      <c r="R27" s="139">
        <f t="shared" si="3"/>
        <v>0.3333333333</v>
      </c>
    </row>
    <row r="28" ht="30.75" hidden="1" customHeight="1">
      <c r="A28" s="33">
        <v>16.0</v>
      </c>
      <c r="B28" s="133" t="str">
        <f>'Time Awareness'!B27</f>
        <v>Upkeep (redundant, use chores)</v>
      </c>
      <c r="C28" s="4"/>
      <c r="D28" s="134">
        <f>SUMIFS('Time Awareness'!$C$12:$C$28,'Time Awareness'!$B$12:$B$28,'May 3rd'!B28)</f>
        <v>0</v>
      </c>
      <c r="E28" s="135">
        <f>SUMIFS('Time Awareness'!$D$12:$D$28,'Time Awareness'!$B$12:$B$28,'May 3rd'!B28)</f>
        <v>0</v>
      </c>
      <c r="F28" s="4"/>
      <c r="G28" s="137"/>
      <c r="H28" s="137"/>
      <c r="I28" s="137"/>
      <c r="J28" s="137"/>
      <c r="K28" s="137"/>
      <c r="L28" s="137"/>
      <c r="M28" s="137"/>
      <c r="N28" s="137"/>
      <c r="P28" s="138">
        <f t="shared" si="1"/>
        <v>0</v>
      </c>
      <c r="Q28" s="135">
        <f t="shared" si="2"/>
        <v>0</v>
      </c>
      <c r="R28" s="139" t="str">
        <f t="shared" si="3"/>
        <v>#DIV/0!</v>
      </c>
    </row>
    <row r="29" ht="30.75" customHeight="1">
      <c r="A29" s="33">
        <v>17.0</v>
      </c>
      <c r="B29" s="133" t="str">
        <f>'Time Awareness'!B28</f>
        <v>Learning</v>
      </c>
      <c r="C29" s="4"/>
      <c r="D29" s="134">
        <f>SUMIFS('Time Awareness'!$C$12:$C$28,'Time Awareness'!$B$12:$B$28,'May 3rd'!B29)</f>
        <v>1</v>
      </c>
      <c r="E29" s="135">
        <f>SUMIFS('Time Awareness'!$D$12:$D$28,'Time Awareness'!$B$12:$B$28,'May 3rd'!B29)</f>
        <v>0</v>
      </c>
      <c r="F29" s="4"/>
      <c r="G29" s="137"/>
      <c r="H29" s="137">
        <v>1.0</v>
      </c>
      <c r="I29" s="137">
        <v>1.0</v>
      </c>
      <c r="J29" s="137"/>
      <c r="K29" s="137"/>
      <c r="L29" s="137"/>
      <c r="M29" s="137"/>
      <c r="N29" s="137"/>
      <c r="P29" s="138">
        <f t="shared" si="1"/>
        <v>2</v>
      </c>
      <c r="Q29" s="135">
        <f t="shared" si="2"/>
        <v>3</v>
      </c>
      <c r="R29" s="139">
        <f t="shared" si="3"/>
        <v>0.4</v>
      </c>
      <c r="S29" s="84" t="s">
        <v>152</v>
      </c>
    </row>
    <row r="30" ht="30.75" customHeight="1">
      <c r="A30" s="57"/>
      <c r="B30" s="141" t="s">
        <v>159</v>
      </c>
      <c r="C30" s="4"/>
      <c r="D30" s="134">
        <f>SUMIFS('Time Awareness'!$C$12:$C$28,'Time Awareness'!$B$12:$B$28,'May 3rd'!B30)</f>
        <v>0</v>
      </c>
      <c r="E30" s="135">
        <f>SUMIFS('Time Awareness'!$D$12:$D$28,'Time Awareness'!$B$12:$B$28,'May 3rd'!B30)</f>
        <v>0</v>
      </c>
      <c r="F30" s="4"/>
      <c r="G30" s="137"/>
      <c r="H30" s="137"/>
      <c r="I30" s="137"/>
      <c r="J30" s="137"/>
      <c r="K30" s="137">
        <v>1.0</v>
      </c>
      <c r="L30" s="137"/>
      <c r="M30" s="137"/>
      <c r="N30" s="137"/>
      <c r="P30" s="138">
        <f t="shared" si="1"/>
        <v>1</v>
      </c>
      <c r="Q30" s="135">
        <f t="shared" si="2"/>
        <v>-1</v>
      </c>
      <c r="R30" s="139" t="str">
        <f t="shared" si="3"/>
        <v>#DIV/0!</v>
      </c>
      <c r="S30" s="84"/>
    </row>
    <row r="31" ht="30.75" customHeight="1">
      <c r="A31" s="57"/>
      <c r="B31" s="133"/>
      <c r="C31" s="4"/>
      <c r="D31" s="134">
        <f>SUMIFS('Time Awareness'!$C$12:$C$28,'Time Awareness'!$B$12:$B$28,'May 3rd'!B31)</f>
        <v>0</v>
      </c>
      <c r="E31" s="135">
        <f>SUMIFS('Time Awareness'!$D$12:$D$28,'Time Awareness'!$B$12:$B$28,'May 3rd'!B31)</f>
        <v>0</v>
      </c>
      <c r="F31" s="4"/>
      <c r="G31" s="137"/>
      <c r="H31" s="136"/>
      <c r="I31" s="137"/>
      <c r="J31" s="137"/>
      <c r="K31" s="137"/>
      <c r="L31" s="137"/>
      <c r="M31" s="137"/>
      <c r="N31" s="137"/>
      <c r="P31" s="138">
        <f t="shared" si="1"/>
        <v>0</v>
      </c>
      <c r="Q31" s="135">
        <f t="shared" si="2"/>
        <v>0</v>
      </c>
      <c r="R31" s="139" t="str">
        <f t="shared" si="3"/>
        <v>#DIV/0!</v>
      </c>
      <c r="S31" s="84"/>
    </row>
    <row r="32" ht="30.75" customHeight="1">
      <c r="A32" s="57"/>
      <c r="B32" s="133"/>
      <c r="C32" s="4"/>
      <c r="D32" s="134">
        <f>SUMIFS('Time Awareness'!$C$12:$C$28,'Time Awareness'!$B$12:$B$28,'May 3rd'!B32)</f>
        <v>0</v>
      </c>
      <c r="E32" s="135">
        <f>SUMIFS('Time Awareness'!$D$12:$D$28,'Time Awareness'!$B$12:$B$28,'May 3rd'!B32)</f>
        <v>0</v>
      </c>
      <c r="F32" s="4"/>
      <c r="G32" s="137"/>
      <c r="H32" s="136"/>
      <c r="I32" s="137"/>
      <c r="J32" s="137"/>
      <c r="K32" s="137"/>
      <c r="L32" s="137"/>
      <c r="M32" s="137"/>
      <c r="N32" s="137"/>
      <c r="P32" s="138">
        <f t="shared" si="1"/>
        <v>0</v>
      </c>
      <c r="Q32" s="135">
        <f t="shared" si="2"/>
        <v>0</v>
      </c>
      <c r="R32" s="139" t="str">
        <f t="shared" si="3"/>
        <v>#DIV/0!</v>
      </c>
      <c r="S32" s="84"/>
    </row>
    <row r="33" ht="30.75" customHeight="1">
      <c r="A33" s="57"/>
      <c r="B33" s="133"/>
      <c r="C33" s="4"/>
      <c r="D33" s="134">
        <f>SUMIFS('Time Awareness'!$C$12:$C$28,'Time Awareness'!$B$12:$B$28,'May 3rd'!B33)</f>
        <v>0</v>
      </c>
      <c r="E33" s="135">
        <f>SUMIFS('Time Awareness'!$D$12:$D$28,'Time Awareness'!$B$12:$B$28,'May 3rd'!B33)</f>
        <v>0</v>
      </c>
      <c r="F33" s="4"/>
      <c r="G33" s="137"/>
      <c r="H33" s="136"/>
      <c r="I33" s="137"/>
      <c r="J33" s="137"/>
      <c r="K33" s="137"/>
      <c r="L33" s="137"/>
      <c r="M33" s="137"/>
      <c r="N33" s="137"/>
      <c r="P33" s="138">
        <f t="shared" si="1"/>
        <v>0</v>
      </c>
      <c r="Q33" s="135">
        <f t="shared" si="2"/>
        <v>0</v>
      </c>
      <c r="R33" s="139" t="str">
        <f t="shared" si="3"/>
        <v>#DIV/0!</v>
      </c>
      <c r="S33" s="84"/>
    </row>
    <row r="34" ht="30.75" customHeight="1">
      <c r="A34" s="57"/>
      <c r="B34" s="133"/>
      <c r="C34" s="4"/>
      <c r="D34" s="134">
        <f>SUMIFS('Time Awareness'!$C$12:$C$28,'Time Awareness'!$B$12:$B$28,'May 3rd'!B34)</f>
        <v>0</v>
      </c>
      <c r="E34" s="135">
        <f>SUMIFS('Time Awareness'!$D$12:$D$28,'Time Awareness'!$B$12:$B$28,'May 3rd'!B34)</f>
        <v>0</v>
      </c>
      <c r="F34" s="4"/>
      <c r="G34" s="137"/>
      <c r="H34" s="136"/>
      <c r="I34" s="137"/>
      <c r="J34" s="137"/>
      <c r="K34" s="137"/>
      <c r="L34" s="137"/>
      <c r="M34" s="137"/>
      <c r="N34" s="137"/>
      <c r="P34" s="138">
        <f t="shared" si="1"/>
        <v>0</v>
      </c>
      <c r="Q34" s="135">
        <f t="shared" si="2"/>
        <v>0</v>
      </c>
      <c r="R34" s="139" t="str">
        <f t="shared" si="3"/>
        <v>#DIV/0!</v>
      </c>
      <c r="S34" s="84"/>
    </row>
    <row r="35" ht="30.75" customHeight="1">
      <c r="A35" s="57"/>
      <c r="B35" s="133"/>
      <c r="C35" s="4"/>
      <c r="D35" s="134">
        <f>SUMIFS('Time Awareness'!$C$12:$C$28,'Time Awareness'!$B$12:$B$28,'May 3rd'!B35)</f>
        <v>0</v>
      </c>
      <c r="E35" s="135">
        <f>SUMIFS('Time Awareness'!$D$12:$D$28,'Time Awareness'!$B$12:$B$28,'May 3rd'!B35)</f>
        <v>0</v>
      </c>
      <c r="F35" s="4"/>
      <c r="G35" s="137"/>
      <c r="H35" s="136"/>
      <c r="I35" s="137"/>
      <c r="J35" s="137"/>
      <c r="K35" s="137"/>
      <c r="L35" s="137"/>
      <c r="M35" s="137"/>
      <c r="N35" s="137"/>
      <c r="P35" s="138">
        <f t="shared" si="1"/>
        <v>0</v>
      </c>
      <c r="Q35" s="135">
        <f t="shared" si="2"/>
        <v>0</v>
      </c>
      <c r="R35" s="139" t="str">
        <f t="shared" si="3"/>
        <v>#DIV/0!</v>
      </c>
      <c r="S35" s="84"/>
    </row>
    <row r="36" ht="30.75" customHeight="1">
      <c r="A36" s="57"/>
      <c r="B36" s="133"/>
      <c r="C36" s="4"/>
      <c r="D36" s="134">
        <f>SUMIFS('Time Awareness'!$C$12:$C$28,'Time Awareness'!$B$12:$B$28,'May 3rd'!B36)</f>
        <v>0</v>
      </c>
      <c r="E36" s="135">
        <f>SUMIFS('Time Awareness'!$D$12:$D$28,'Time Awareness'!$B$12:$B$28,'May 3rd'!B36)</f>
        <v>0</v>
      </c>
      <c r="F36" s="4"/>
      <c r="G36" s="137"/>
      <c r="H36" s="136"/>
      <c r="I36" s="137"/>
      <c r="J36" s="137"/>
      <c r="K36" s="137"/>
      <c r="L36" s="137"/>
      <c r="M36" s="137"/>
      <c r="N36" s="137"/>
      <c r="P36" s="138">
        <f t="shared" si="1"/>
        <v>0</v>
      </c>
      <c r="Q36" s="135">
        <f t="shared" si="2"/>
        <v>0</v>
      </c>
      <c r="R36" s="139" t="str">
        <f t="shared" si="3"/>
        <v>#DIV/0!</v>
      </c>
      <c r="S36" s="84"/>
    </row>
    <row r="37" ht="30.75" customHeight="1">
      <c r="A37" s="57"/>
      <c r="B37" s="133"/>
      <c r="C37" s="4"/>
      <c r="D37" s="134">
        <f>SUMIFS('Time Awareness'!$C$12:$C$28,'Time Awareness'!$B$12:$B$28,'May 3rd'!B37)</f>
        <v>0</v>
      </c>
      <c r="E37" s="135">
        <f>SUMIFS('Time Awareness'!$D$12:$D$28,'Time Awareness'!$B$12:$B$28,'May 3rd'!B37)</f>
        <v>0</v>
      </c>
      <c r="F37" s="4"/>
      <c r="G37" s="137"/>
      <c r="H37" s="136"/>
      <c r="I37" s="137"/>
      <c r="J37" s="137"/>
      <c r="K37" s="137"/>
      <c r="L37" s="137"/>
      <c r="M37" s="137"/>
      <c r="N37" s="137"/>
      <c r="P37" s="138">
        <f t="shared" si="1"/>
        <v>0</v>
      </c>
      <c r="Q37" s="135">
        <f t="shared" si="2"/>
        <v>0</v>
      </c>
      <c r="R37" s="139" t="str">
        <f t="shared" si="3"/>
        <v>#DIV/0!</v>
      </c>
      <c r="S37" s="84"/>
    </row>
    <row r="38" ht="30.75" customHeight="1">
      <c r="A38" s="57"/>
      <c r="B38" s="133"/>
      <c r="C38" s="4"/>
      <c r="D38" s="134">
        <f>SUMIFS('Time Awareness'!$C$12:$C$28,'Time Awareness'!$B$12:$B$28,'May 3rd'!B38)</f>
        <v>0</v>
      </c>
      <c r="E38" s="135">
        <f>SUMIFS('Time Awareness'!$D$12:$D$28,'Time Awareness'!$B$12:$B$28,'May 3rd'!B38)</f>
        <v>0</v>
      </c>
      <c r="F38" s="4"/>
      <c r="G38" s="137"/>
      <c r="H38" s="136"/>
      <c r="I38" s="137"/>
      <c r="J38" s="137"/>
      <c r="K38" s="137"/>
      <c r="L38" s="137"/>
      <c r="M38" s="137"/>
      <c r="N38" s="137"/>
      <c r="P38" s="138">
        <f t="shared" si="1"/>
        <v>0</v>
      </c>
      <c r="Q38" s="135">
        <f t="shared" si="2"/>
        <v>0</v>
      </c>
      <c r="R38" s="139" t="str">
        <f t="shared" si="3"/>
        <v>#DIV/0!</v>
      </c>
      <c r="S38" s="84"/>
    </row>
    <row r="39" ht="30.75" customHeight="1">
      <c r="A39" s="57"/>
      <c r="B39" s="133"/>
      <c r="C39" s="4"/>
      <c r="D39" s="134">
        <f>SUMIFS('Time Awareness'!$C$12:$C$28,'Time Awareness'!$B$12:$B$28,'May 3rd'!B39)</f>
        <v>0</v>
      </c>
      <c r="E39" s="135">
        <f>SUMIFS('Time Awareness'!$D$12:$D$28,'Time Awareness'!$B$12:$B$28,'May 3rd'!B39)</f>
        <v>0</v>
      </c>
      <c r="F39" s="4"/>
      <c r="G39" s="137"/>
      <c r="H39" s="136"/>
      <c r="I39" s="137"/>
      <c r="J39" s="137"/>
      <c r="K39" s="137"/>
      <c r="L39" s="137"/>
      <c r="M39" s="137"/>
      <c r="N39" s="137"/>
      <c r="P39" s="138">
        <f t="shared" si="1"/>
        <v>0</v>
      </c>
      <c r="Q39" s="135">
        <f t="shared" si="2"/>
        <v>0</v>
      </c>
      <c r="R39" s="139" t="str">
        <f t="shared" si="3"/>
        <v>#DIV/0!</v>
      </c>
      <c r="S39" s="84"/>
    </row>
    <row r="40" ht="14.25" customHeight="1">
      <c r="G40" s="4">
        <f t="shared" ref="G40:I40" si="4">SUM(G13:G39)</f>
        <v>10</v>
      </c>
      <c r="H40" s="4">
        <f t="shared" si="4"/>
        <v>13</v>
      </c>
      <c r="I40" s="4">
        <f t="shared" si="4"/>
        <v>10</v>
      </c>
      <c r="J40" s="4"/>
      <c r="K40" s="4">
        <f t="shared" ref="K40:N40" si="5">SUM(K13:K39)</f>
        <v>13</v>
      </c>
      <c r="L40" s="4">
        <f t="shared" si="5"/>
        <v>13</v>
      </c>
      <c r="M40" s="4">
        <f t="shared" si="5"/>
        <v>14</v>
      </c>
      <c r="N40" s="4">
        <f t="shared" si="5"/>
        <v>14</v>
      </c>
      <c r="P40" s="7">
        <f t="shared" si="1"/>
        <v>87</v>
      </c>
    </row>
    <row r="41" ht="14.25" customHeight="1">
      <c r="G41" s="4"/>
      <c r="H41" s="4"/>
      <c r="I41" s="4"/>
      <c r="J41" s="4"/>
      <c r="K41" s="4"/>
      <c r="L41" s="4"/>
      <c r="M41" s="4"/>
      <c r="N41" s="4"/>
    </row>
    <row r="42" ht="14.25" customHeight="1">
      <c r="G42" s="4"/>
      <c r="H42" s="4"/>
      <c r="I42" s="4"/>
      <c r="J42" s="4"/>
      <c r="K42" s="4"/>
      <c r="L42" s="4"/>
      <c r="M42" s="4"/>
      <c r="N42" s="4"/>
    </row>
    <row r="43" ht="14.25" customHeight="1">
      <c r="B43" s="84" t="s">
        <v>154</v>
      </c>
    </row>
    <row r="44" ht="14.25" customHeight="1">
      <c r="B44" s="84" t="s">
        <v>155</v>
      </c>
    </row>
    <row r="45" ht="14.25" customHeight="1"/>
    <row r="46" ht="14.25" customHeight="1">
      <c r="B46" s="84" t="s">
        <v>156</v>
      </c>
    </row>
    <row r="47" ht="14.25" customHeight="1"/>
    <row r="48" ht="14.25" customHeight="1"/>
    <row r="49" ht="14.25" customHeight="1">
      <c r="B49" s="84" t="s">
        <v>157</v>
      </c>
    </row>
    <row r="50" ht="14.25" customHeight="1"/>
    <row r="51" ht="14.25" customHeight="1"/>
    <row r="52" ht="36.75" customHeight="1"/>
    <row r="53" ht="35.25" customHeight="1"/>
    <row r="54" ht="35.25" customHeight="1"/>
    <row r="55" ht="35.25" customHeight="1"/>
    <row r="56" ht="35.25" customHeight="1"/>
    <row r="57" ht="35.25" customHeight="1"/>
    <row r="58" ht="35.25" customHeight="1"/>
    <row r="59" ht="35.25" customHeight="1"/>
    <row r="60" ht="35.25" customHeight="1"/>
    <row r="61" ht="35.25" customHeight="1"/>
    <row r="62" ht="35.25" customHeight="1"/>
    <row r="63" ht="35.25" customHeight="1"/>
    <row r="64" ht="35.25" customHeight="1"/>
    <row r="65" ht="35.25" customHeight="1"/>
    <row r="66" ht="35.25" customHeight="1"/>
    <row r="67" ht="35.25" customHeight="1"/>
    <row r="68" ht="35.25" customHeight="1"/>
    <row r="69" ht="35.25" customHeight="1"/>
    <row r="70" ht="35.25" customHeight="1"/>
    <row r="71" ht="35.25" customHeight="1"/>
    <row r="72" ht="35.25" customHeight="1"/>
    <row r="73" ht="35.25" customHeight="1"/>
    <row r="74" ht="35.25" customHeight="1"/>
    <row r="75" ht="35.25" customHeight="1"/>
    <row r="76" ht="35.25" customHeight="1"/>
    <row r="77" ht="35.25" customHeight="1"/>
    <row r="78" ht="35.25" customHeight="1"/>
    <row r="79" ht="35.25" customHeight="1"/>
    <row r="80" ht="35.25" customHeight="1"/>
    <row r="81" ht="35.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2">
    <mergeCell ref="B7:D7"/>
    <mergeCell ref="P10:Q10"/>
  </mergeCells>
  <conditionalFormatting sqref="AB11 AE11">
    <cfRule type="expression" dxfId="0" priority="1">
      <formula>CELL("contents",B47)=AB11</formula>
    </cfRule>
  </conditionalFormatting>
  <conditionalFormatting sqref="AI11">
    <cfRule type="expression" dxfId="0" priority="2">
      <formula>CELL("contents",K47)=AI11</formula>
    </cfRule>
  </conditionalFormatting>
  <conditionalFormatting sqref="G11">
    <cfRule type="expression" dxfId="0" priority="3">
      <formula>CELL("contents",B5)=G11</formula>
    </cfRule>
  </conditionalFormatting>
  <conditionalFormatting sqref="K11">
    <cfRule type="expression" dxfId="0" priority="4">
      <formula>CELL("contents",B5)=K11</formula>
    </cfRule>
  </conditionalFormatting>
  <conditionalFormatting sqref="H11">
    <cfRule type="expression" dxfId="0" priority="5">
      <formula>CELL("contents",B5)=H11</formula>
    </cfRule>
  </conditionalFormatting>
  <conditionalFormatting sqref="I11:J11">
    <cfRule type="expression" dxfId="0" priority="6">
      <formula>CELL("contents",B5)=I11</formula>
    </cfRule>
  </conditionalFormatting>
  <conditionalFormatting sqref="L11">
    <cfRule type="expression" dxfId="0" priority="7">
      <formula>CELL("contents",B5)=L11</formula>
    </cfRule>
  </conditionalFormatting>
  <conditionalFormatting sqref="M11">
    <cfRule type="expression" dxfId="0" priority="8">
      <formula>CELL("contents",B5)=M11</formula>
    </cfRule>
  </conditionalFormatting>
  <conditionalFormatting sqref="N11 AC11 AF11">
    <cfRule type="expression" dxfId="0" priority="9">
      <formula>CELL("contents",B5)=N11</formula>
    </cfRule>
  </conditionalFormatting>
  <conditionalFormatting sqref="R13:R39">
    <cfRule type="colorScale" priority="10">
      <colorScale>
        <cfvo type="formula" val="0"/>
        <cfvo type="formula" val="0.99"/>
        <cfvo type="formula" val="1"/>
        <color rgb="FFFFFF00"/>
        <color theme="9"/>
        <color theme="4"/>
      </colorScale>
    </cfRule>
  </conditionalFormatting>
  <dataValidations>
    <dataValidation type="list" allowBlank="1" showErrorMessage="1" sqref="B5">
      <formula1>$G$11:$N$11</formula1>
    </dataValidation>
  </dataValidations>
  <printOptions/>
  <pageMargins bottom="0.75" footer="0.0" header="0.0" left="0.7" right="0.7" top="0.75"/>
  <pageSetup orientation="portrait"/>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44.29"/>
    <col customWidth="1" min="3" max="3" width="9.86"/>
    <col customWidth="1" min="4" max="5" width="16.0"/>
    <col customWidth="1" min="6" max="6" width="8.43"/>
    <col customWidth="1" min="7" max="9" width="18.57"/>
    <col customWidth="1" hidden="1" min="10" max="10" width="18.57"/>
    <col customWidth="1" min="11" max="11" width="20.14"/>
    <col customWidth="1" min="12" max="14" width="18.57"/>
    <col customWidth="1" min="15" max="15" width="8.71"/>
    <col customWidth="1" min="16" max="17" width="24.14"/>
    <col customWidth="1" min="18" max="18" width="13.14"/>
    <col customWidth="1" min="22" max="22" width="57.43"/>
  </cols>
  <sheetData>
    <row r="1" ht="14.25" customHeight="1">
      <c r="A1" s="111" t="s">
        <v>130</v>
      </c>
    </row>
    <row r="2" ht="14.25" customHeight="1">
      <c r="Y2" s="84" t="s">
        <v>137</v>
      </c>
    </row>
    <row r="3" ht="14.25" customHeight="1">
      <c r="Y3" s="84" t="s">
        <v>151</v>
      </c>
    </row>
    <row r="4" ht="36.75" customHeight="1">
      <c r="B4" s="112" t="s">
        <v>131</v>
      </c>
    </row>
    <row r="5" ht="76.5" customHeight="1">
      <c r="B5" s="113" t="s">
        <v>132</v>
      </c>
      <c r="Y5" s="84" t="s">
        <v>158</v>
      </c>
    </row>
    <row r="6" ht="14.25" customHeight="1">
      <c r="D6" s="114"/>
      <c r="E6" s="114"/>
      <c r="P6" s="114"/>
    </row>
    <row r="7" ht="14.25" hidden="1" customHeight="1">
      <c r="B7" s="115" t="s">
        <v>133</v>
      </c>
      <c r="C7" s="116"/>
      <c r="D7" s="11"/>
      <c r="E7" s="114"/>
      <c r="P7" s="114"/>
    </row>
    <row r="8" ht="14.25" hidden="1" customHeight="1">
      <c r="B8" s="117"/>
      <c r="C8" s="117"/>
      <c r="D8" s="117"/>
      <c r="E8" s="114"/>
      <c r="P8" s="114"/>
    </row>
    <row r="9" ht="48.75" customHeight="1">
      <c r="D9" s="114"/>
      <c r="E9" s="114"/>
      <c r="P9" s="114"/>
    </row>
    <row r="10" ht="34.5" customHeight="1">
      <c r="D10" s="118" t="s">
        <v>134</v>
      </c>
      <c r="E10" s="114"/>
      <c r="G10" s="84" t="s">
        <v>135</v>
      </c>
      <c r="P10" s="119" t="s">
        <v>136</v>
      </c>
      <c r="Q10" s="120"/>
    </row>
    <row r="11" ht="42.0" customHeight="1">
      <c r="A11" s="121" t="s">
        <v>138</v>
      </c>
      <c r="B11" s="122" t="s">
        <v>94</v>
      </c>
      <c r="C11" s="123"/>
      <c r="D11" s="121" t="s">
        <v>139</v>
      </c>
      <c r="E11" s="124" t="s">
        <v>140</v>
      </c>
      <c r="G11" s="125" t="s">
        <v>141</v>
      </c>
      <c r="H11" s="126" t="s">
        <v>142</v>
      </c>
      <c r="I11" s="126" t="s">
        <v>143</v>
      </c>
      <c r="J11" s="126"/>
      <c r="K11" s="126" t="s">
        <v>144</v>
      </c>
      <c r="L11" s="126" t="s">
        <v>145</v>
      </c>
      <c r="M11" s="126" t="s">
        <v>146</v>
      </c>
      <c r="N11" s="127" t="s">
        <v>132</v>
      </c>
      <c r="O11" s="84" t="s">
        <v>147</v>
      </c>
      <c r="P11" s="119" t="s">
        <v>148</v>
      </c>
      <c r="Q11" s="128" t="s">
        <v>149</v>
      </c>
      <c r="R11" s="84" t="s">
        <v>150</v>
      </c>
      <c r="AB11" s="7"/>
      <c r="AC11" s="7"/>
      <c r="AE11" s="7"/>
      <c r="AF11" s="7"/>
      <c r="AI11" s="7"/>
    </row>
    <row r="12" ht="14.25" customHeight="1">
      <c r="B12" s="129"/>
      <c r="C12" s="4"/>
      <c r="D12" s="130"/>
      <c r="E12" s="131"/>
      <c r="P12" s="130"/>
      <c r="Q12" s="132"/>
    </row>
    <row r="13" ht="30.75" customHeight="1">
      <c r="A13" s="33">
        <v>1.0</v>
      </c>
      <c r="B13" s="133" t="str">
        <f>'Time Awareness'!B12</f>
        <v>Teaching</v>
      </c>
      <c r="C13" s="4"/>
      <c r="D13" s="134">
        <f>SUMIFS('Time Awareness'!$C$12:$C$28,'Time Awareness'!$B$12:$B$28,'May 10th'!B13)</f>
        <v>0</v>
      </c>
      <c r="E13" s="135">
        <f>SUMIFS('Time Awareness'!$D$12:$D$28,'Time Awareness'!$B$12:$B$28,'May 10th'!B13)</f>
        <v>5</v>
      </c>
      <c r="F13" s="4"/>
      <c r="G13" s="136"/>
      <c r="H13" s="140">
        <v>2.0</v>
      </c>
      <c r="I13" s="137">
        <v>2.0</v>
      </c>
      <c r="J13" s="137"/>
      <c r="K13" s="137">
        <v>2.0</v>
      </c>
      <c r="L13" s="137">
        <v>2.0</v>
      </c>
      <c r="M13" s="137">
        <v>1.0</v>
      </c>
      <c r="N13" s="136"/>
      <c r="P13" s="138">
        <f t="shared" ref="P13:P40" si="1">SUM(G13:N13)</f>
        <v>9</v>
      </c>
      <c r="Q13" s="135">
        <f t="shared" ref="Q13:Q39" si="2">(E13+(D13*5))-SUM(G13:N13)</f>
        <v>-4</v>
      </c>
      <c r="R13" s="139">
        <f t="shared" ref="R13:R39" si="3">P13/(Q13+P13)</f>
        <v>1.8</v>
      </c>
    </row>
    <row r="14" ht="30.75" customHeight="1">
      <c r="A14" s="33">
        <v>2.0</v>
      </c>
      <c r="B14" s="133" t="str">
        <f>'Time Awareness'!B13</f>
        <v>Cook</v>
      </c>
      <c r="C14" s="4"/>
      <c r="D14" s="134">
        <f>SUMIFS('Time Awareness'!$C$12:$C$28,'Time Awareness'!$B$12:$B$28,'May 10th'!B14)</f>
        <v>2</v>
      </c>
      <c r="E14" s="135">
        <f>SUMIFS('Time Awareness'!$D$12:$D$28,'Time Awareness'!$B$12:$B$28,'May 10th'!B14)</f>
        <v>0</v>
      </c>
      <c r="F14" s="4"/>
      <c r="G14" s="137">
        <v>1.0</v>
      </c>
      <c r="H14" s="140">
        <v>1.0</v>
      </c>
      <c r="I14" s="137">
        <v>2.0</v>
      </c>
      <c r="J14" s="137"/>
      <c r="K14" s="140">
        <v>1.0</v>
      </c>
      <c r="L14" s="140">
        <v>2.0</v>
      </c>
      <c r="M14" s="137"/>
      <c r="N14" s="137"/>
      <c r="P14" s="138">
        <f t="shared" si="1"/>
        <v>7</v>
      </c>
      <c r="Q14" s="135">
        <f t="shared" si="2"/>
        <v>3</v>
      </c>
      <c r="R14" s="139">
        <f t="shared" si="3"/>
        <v>0.7</v>
      </c>
    </row>
    <row r="15" ht="30.75" customHeight="1">
      <c r="A15" s="33">
        <v>3.0</v>
      </c>
      <c r="B15" s="133" t="str">
        <f>'Time Awareness'!B14</f>
        <v>Friends/Family</v>
      </c>
      <c r="C15" s="4"/>
      <c r="D15" s="134">
        <f>SUMIFS('Time Awareness'!$C$12:$C$28,'Time Awareness'!$B$12:$B$28,'May 10th'!B15)</f>
        <v>0</v>
      </c>
      <c r="E15" s="135">
        <f>SUMIFS('Time Awareness'!$D$12:$D$28,'Time Awareness'!$B$12:$B$28,'May 10th'!B15)</f>
        <v>8</v>
      </c>
      <c r="F15" s="4"/>
      <c r="G15" s="137">
        <v>1.0</v>
      </c>
      <c r="H15" s="140">
        <v>2.0</v>
      </c>
      <c r="I15" s="140">
        <v>1.0</v>
      </c>
      <c r="J15" s="140"/>
      <c r="K15" s="137">
        <v>1.0</v>
      </c>
      <c r="L15" s="140">
        <v>3.0</v>
      </c>
      <c r="M15" s="137">
        <v>2.0</v>
      </c>
      <c r="N15" s="137">
        <v>4.0</v>
      </c>
      <c r="P15" s="138">
        <f t="shared" si="1"/>
        <v>14</v>
      </c>
      <c r="Q15" s="135">
        <f t="shared" si="2"/>
        <v>-6</v>
      </c>
      <c r="R15" s="139">
        <f t="shared" si="3"/>
        <v>1.75</v>
      </c>
    </row>
    <row r="16" ht="30.75" customHeight="1">
      <c r="A16" s="33">
        <v>4.0</v>
      </c>
      <c r="B16" s="133" t="str">
        <f>'Time Awareness'!B15</f>
        <v>Business Development</v>
      </c>
      <c r="C16" s="4"/>
      <c r="D16" s="134">
        <f>SUMIFS('Time Awareness'!$C$12:$C$28,'Time Awareness'!$B$12:$B$28,'May 10th'!B16)</f>
        <v>0</v>
      </c>
      <c r="E16" s="135">
        <f>SUMIFS('Time Awareness'!$D$12:$D$28,'Time Awareness'!$B$12:$B$28,'May 10th'!B16)</f>
        <v>6</v>
      </c>
      <c r="F16" s="4"/>
      <c r="G16" s="137">
        <v>3.0</v>
      </c>
      <c r="H16" s="137"/>
      <c r="I16" s="140"/>
      <c r="J16" s="140"/>
      <c r="K16" s="137"/>
      <c r="L16" s="140">
        <v>1.0</v>
      </c>
      <c r="M16" s="137">
        <v>2.0</v>
      </c>
      <c r="N16" s="137"/>
      <c r="P16" s="138">
        <f t="shared" si="1"/>
        <v>6</v>
      </c>
      <c r="Q16" s="135">
        <f t="shared" si="2"/>
        <v>0</v>
      </c>
      <c r="R16" s="139">
        <f t="shared" si="3"/>
        <v>1</v>
      </c>
    </row>
    <row r="17" ht="30.75" customHeight="1">
      <c r="A17" s="33">
        <v>5.0</v>
      </c>
      <c r="B17" s="133" t="str">
        <f>'Time Awareness'!B16</f>
        <v>Create Content</v>
      </c>
      <c r="C17" s="4"/>
      <c r="D17" s="134">
        <f>SUMIFS('Time Awareness'!$C$12:$C$28,'Time Awareness'!$B$12:$B$28,'May 10th'!B17)</f>
        <v>0</v>
      </c>
      <c r="E17" s="135">
        <f>SUMIFS('Time Awareness'!$D$12:$D$28,'Time Awareness'!$B$12:$B$28,'May 10th'!B17)</f>
        <v>6</v>
      </c>
      <c r="F17" s="4"/>
      <c r="G17" s="137"/>
      <c r="H17" s="137">
        <v>2.0</v>
      </c>
      <c r="I17" s="137">
        <v>1.0</v>
      </c>
      <c r="J17" s="137"/>
      <c r="K17" s="137">
        <v>2.0</v>
      </c>
      <c r="L17" s="137">
        <v>3.0</v>
      </c>
      <c r="M17" s="137">
        <v>1.0</v>
      </c>
      <c r="N17" s="137"/>
      <c r="P17" s="138">
        <f t="shared" si="1"/>
        <v>9</v>
      </c>
      <c r="Q17" s="135">
        <f t="shared" si="2"/>
        <v>-3</v>
      </c>
      <c r="R17" s="139">
        <f t="shared" si="3"/>
        <v>1.5</v>
      </c>
    </row>
    <row r="18" ht="30.75" customHeight="1">
      <c r="A18" s="33">
        <v>6.0</v>
      </c>
      <c r="B18" s="133" t="str">
        <f>'Time Awareness'!B17</f>
        <v>Chores</v>
      </c>
      <c r="C18" s="4"/>
      <c r="D18" s="134">
        <f>SUMIFS('Time Awareness'!$C$12:$C$28,'Time Awareness'!$B$12:$B$28,'May 10th'!B18)</f>
        <v>0</v>
      </c>
      <c r="E18" s="135">
        <f>SUMIFS('Time Awareness'!$D$12:$D$28,'Time Awareness'!$B$12:$B$28,'May 10th'!B18)</f>
        <v>5</v>
      </c>
      <c r="F18" s="4"/>
      <c r="G18" s="137"/>
      <c r="H18" s="137"/>
      <c r="I18" s="140">
        <v>1.0</v>
      </c>
      <c r="J18" s="137"/>
      <c r="K18" s="137"/>
      <c r="L18" s="137"/>
      <c r="M18" s="137"/>
      <c r="N18" s="137"/>
      <c r="P18" s="138">
        <f t="shared" si="1"/>
        <v>1</v>
      </c>
      <c r="Q18" s="135">
        <f t="shared" si="2"/>
        <v>4</v>
      </c>
      <c r="R18" s="139">
        <f t="shared" si="3"/>
        <v>0.2</v>
      </c>
    </row>
    <row r="19" ht="30.75" customHeight="1">
      <c r="A19" s="33">
        <v>7.0</v>
      </c>
      <c r="B19" s="133" t="str">
        <f>'Time Awareness'!B18</f>
        <v>Journal</v>
      </c>
      <c r="C19" s="4"/>
      <c r="D19" s="134">
        <f>SUMIFS('Time Awareness'!$C$12:$C$28,'Time Awareness'!$B$12:$B$28,'May 10th'!B19)</f>
        <v>1</v>
      </c>
      <c r="E19" s="135">
        <f>SUMIFS('Time Awareness'!$D$12:$D$28,'Time Awareness'!$B$12:$B$28,'May 10th'!B19)</f>
        <v>0</v>
      </c>
      <c r="F19" s="4"/>
      <c r="G19" s="137"/>
      <c r="H19" s="137">
        <v>1.0</v>
      </c>
      <c r="I19" s="137">
        <v>1.0</v>
      </c>
      <c r="J19" s="137"/>
      <c r="K19" s="137">
        <v>1.0</v>
      </c>
      <c r="L19" s="137">
        <v>1.0</v>
      </c>
      <c r="M19" s="137">
        <v>1.0</v>
      </c>
      <c r="N19" s="137">
        <v>1.0</v>
      </c>
      <c r="P19" s="138">
        <f t="shared" si="1"/>
        <v>6</v>
      </c>
      <c r="Q19" s="135">
        <f t="shared" si="2"/>
        <v>-1</v>
      </c>
      <c r="R19" s="139">
        <f t="shared" si="3"/>
        <v>1.2</v>
      </c>
    </row>
    <row r="20" ht="30.75" customHeight="1">
      <c r="A20" s="33">
        <v>8.0</v>
      </c>
      <c r="B20" s="133" t="str">
        <f>'Time Awareness'!B19</f>
        <v>Read/Audiobook</v>
      </c>
      <c r="C20" s="4"/>
      <c r="D20" s="134">
        <f>SUMIFS('Time Awareness'!$C$12:$C$28,'Time Awareness'!$B$12:$B$28,'May 10th'!B20)</f>
        <v>1</v>
      </c>
      <c r="E20" s="135">
        <f>SUMIFS('Time Awareness'!$D$12:$D$28,'Time Awareness'!$B$12:$B$28,'May 10th'!B20)</f>
        <v>0</v>
      </c>
      <c r="F20" s="4"/>
      <c r="G20" s="137"/>
      <c r="H20" s="137"/>
      <c r="I20" s="137">
        <v>1.0</v>
      </c>
      <c r="J20" s="137"/>
      <c r="K20" s="137"/>
      <c r="L20" s="137"/>
      <c r="M20" s="136"/>
      <c r="N20" s="137"/>
      <c r="P20" s="138">
        <f t="shared" si="1"/>
        <v>1</v>
      </c>
      <c r="Q20" s="135">
        <f t="shared" si="2"/>
        <v>4</v>
      </c>
      <c r="R20" s="139">
        <f t="shared" si="3"/>
        <v>0.2</v>
      </c>
    </row>
    <row r="21" ht="30.75" customHeight="1">
      <c r="A21" s="33">
        <v>9.0</v>
      </c>
      <c r="B21" s="133" t="str">
        <f>'Time Awareness'!B20</f>
        <v>Rings/stretching/light exercises</v>
      </c>
      <c r="C21" s="4"/>
      <c r="D21" s="134">
        <f>SUMIFS('Time Awareness'!$C$12:$C$28,'Time Awareness'!$B$12:$B$28,'May 10th'!B21)</f>
        <v>0</v>
      </c>
      <c r="E21" s="135">
        <f>SUMIFS('Time Awareness'!$D$12:$D$28,'Time Awareness'!$B$12:$B$28,'May 10th'!B21)</f>
        <v>6</v>
      </c>
      <c r="F21" s="4"/>
      <c r="G21" s="137">
        <v>2.0</v>
      </c>
      <c r="H21" s="137">
        <v>2.0</v>
      </c>
      <c r="I21" s="140">
        <v>2.0</v>
      </c>
      <c r="J21" s="137"/>
      <c r="K21" s="137">
        <v>2.0</v>
      </c>
      <c r="L21" s="137">
        <v>3.0</v>
      </c>
      <c r="M21" s="137">
        <v>3.0</v>
      </c>
      <c r="N21" s="137">
        <v>2.0</v>
      </c>
      <c r="P21" s="138">
        <f t="shared" si="1"/>
        <v>16</v>
      </c>
      <c r="Q21" s="135">
        <f t="shared" si="2"/>
        <v>-10</v>
      </c>
      <c r="R21" s="139">
        <f t="shared" si="3"/>
        <v>2.666666667</v>
      </c>
    </row>
    <row r="22" ht="30.75" customHeight="1">
      <c r="A22" s="33">
        <v>10.0</v>
      </c>
      <c r="B22" s="133" t="str">
        <f>'Time Awareness'!B21</f>
        <v>Marketing</v>
      </c>
      <c r="C22" s="4"/>
      <c r="D22" s="134">
        <f>SUMIFS('Time Awareness'!$C$12:$C$28,'Time Awareness'!$B$12:$B$28,'May 10th'!B22)</f>
        <v>0</v>
      </c>
      <c r="E22" s="135">
        <f>SUMIFS('Time Awareness'!$D$12:$D$28,'Time Awareness'!$B$12:$B$28,'May 10th'!B22)</f>
        <v>3</v>
      </c>
      <c r="F22" s="4"/>
      <c r="G22" s="137"/>
      <c r="H22" s="137"/>
      <c r="I22" s="137">
        <v>1.0</v>
      </c>
      <c r="J22" s="137"/>
      <c r="K22" s="137"/>
      <c r="L22" s="137">
        <v>1.0</v>
      </c>
      <c r="M22" s="137">
        <v>1.0</v>
      </c>
      <c r="N22" s="136"/>
      <c r="P22" s="138">
        <f t="shared" si="1"/>
        <v>3</v>
      </c>
      <c r="Q22" s="135">
        <f t="shared" si="2"/>
        <v>0</v>
      </c>
      <c r="R22" s="139">
        <f t="shared" si="3"/>
        <v>1</v>
      </c>
    </row>
    <row r="23" ht="30.75" customHeight="1">
      <c r="A23" s="33">
        <v>11.0</v>
      </c>
      <c r="B23" s="133" t="str">
        <f>'Time Awareness'!B22</f>
        <v>Networking</v>
      </c>
      <c r="C23" s="4"/>
      <c r="D23" s="134">
        <f>SUMIFS('Time Awareness'!$C$12:$C$28,'Time Awareness'!$B$12:$B$28,'May 10th'!B23)</f>
        <v>0</v>
      </c>
      <c r="E23" s="135">
        <f>SUMIFS('Time Awareness'!$D$12:$D$28,'Time Awareness'!$B$12:$B$28,'May 10th'!B23)</f>
        <v>3</v>
      </c>
      <c r="F23" s="4"/>
      <c r="G23" s="137"/>
      <c r="H23" s="137"/>
      <c r="I23" s="137"/>
      <c r="J23" s="137"/>
      <c r="K23" s="137"/>
      <c r="L23" s="137">
        <v>1.0</v>
      </c>
      <c r="M23" s="137">
        <v>1.0</v>
      </c>
      <c r="N23" s="137"/>
      <c r="P23" s="138">
        <f t="shared" si="1"/>
        <v>2</v>
      </c>
      <c r="Q23" s="135">
        <f t="shared" si="2"/>
        <v>1</v>
      </c>
      <c r="R23" s="139">
        <f t="shared" si="3"/>
        <v>0.6666666667</v>
      </c>
    </row>
    <row r="24" ht="30.75" hidden="1" customHeight="1">
      <c r="A24" s="33">
        <v>12.0</v>
      </c>
      <c r="B24" s="133" t="str">
        <f>'Time Awareness'!B23</f>
        <v>Games</v>
      </c>
      <c r="C24" s="4"/>
      <c r="D24" s="134">
        <f>SUMIFS('Time Awareness'!$C$12:$C$28,'Time Awareness'!$B$12:$B$28,'May 10th'!B24)</f>
        <v>0</v>
      </c>
      <c r="E24" s="135">
        <f>SUMIFS('Time Awareness'!$D$12:$D$28,'Time Awareness'!$B$12:$B$28,'May 10th'!B24)</f>
        <v>4</v>
      </c>
      <c r="F24" s="4"/>
      <c r="G24" s="137"/>
      <c r="H24" s="137"/>
      <c r="I24" s="137"/>
      <c r="J24" s="137"/>
      <c r="K24" s="137"/>
      <c r="L24" s="137"/>
      <c r="M24" s="137"/>
      <c r="N24" s="137"/>
      <c r="P24" s="138">
        <f t="shared" si="1"/>
        <v>0</v>
      </c>
      <c r="Q24" s="135">
        <f t="shared" si="2"/>
        <v>4</v>
      </c>
      <c r="R24" s="139">
        <f t="shared" si="3"/>
        <v>0</v>
      </c>
    </row>
    <row r="25" ht="30.75" customHeight="1">
      <c r="A25" s="33">
        <v>13.0</v>
      </c>
      <c r="B25" s="133" t="str">
        <f>'Time Awareness'!B24</f>
        <v>Intense Exercise</v>
      </c>
      <c r="C25" s="4"/>
      <c r="D25" s="134">
        <f>SUMIFS('Time Awareness'!$C$12:$C$28,'Time Awareness'!$B$12:$B$28,'May 10th'!B25)</f>
        <v>0</v>
      </c>
      <c r="E25" s="135">
        <f>SUMIFS('Time Awareness'!$D$12:$D$28,'Time Awareness'!$B$12:$B$28,'May 10th'!B25)</f>
        <v>2</v>
      </c>
      <c r="F25" s="4"/>
      <c r="G25" s="137">
        <v>2.0</v>
      </c>
      <c r="H25" s="137"/>
      <c r="I25" s="137"/>
      <c r="J25" s="137"/>
      <c r="K25" s="137">
        <v>1.0</v>
      </c>
      <c r="L25" s="137"/>
      <c r="M25" s="137"/>
      <c r="N25" s="137">
        <v>2.0</v>
      </c>
      <c r="P25" s="138">
        <f t="shared" si="1"/>
        <v>5</v>
      </c>
      <c r="Q25" s="135">
        <f t="shared" si="2"/>
        <v>-3</v>
      </c>
      <c r="R25" s="139">
        <f t="shared" si="3"/>
        <v>2.5</v>
      </c>
    </row>
    <row r="26" ht="30.75" customHeight="1">
      <c r="A26" s="33">
        <v>14.0</v>
      </c>
      <c r="B26" s="133" t="str">
        <f>'Time Awareness'!B25</f>
        <v>Romanian Practice</v>
      </c>
      <c r="C26" s="4"/>
      <c r="D26" s="134">
        <f>SUMIFS('Time Awareness'!$C$12:$C$28,'Time Awareness'!$B$12:$B$28,'May 10th'!B26)</f>
        <v>0</v>
      </c>
      <c r="E26" s="135">
        <f>SUMIFS('Time Awareness'!$D$12:$D$28,'Time Awareness'!$B$12:$B$28,'May 10th'!B26)</f>
        <v>1</v>
      </c>
      <c r="F26" s="4"/>
      <c r="G26" s="137"/>
      <c r="H26" s="136"/>
      <c r="I26" s="136"/>
      <c r="J26" s="136"/>
      <c r="K26" s="136"/>
      <c r="L26" s="136"/>
      <c r="M26" s="136"/>
      <c r="N26" s="137"/>
      <c r="P26" s="138">
        <f t="shared" si="1"/>
        <v>0</v>
      </c>
      <c r="Q26" s="135">
        <f t="shared" si="2"/>
        <v>1</v>
      </c>
      <c r="R26" s="139">
        <f t="shared" si="3"/>
        <v>0</v>
      </c>
    </row>
    <row r="27" ht="30.75" customHeight="1">
      <c r="A27" s="33">
        <v>15.0</v>
      </c>
      <c r="B27" s="133" t="str">
        <f>'Time Awareness'!B26</f>
        <v>Other jobs</v>
      </c>
      <c r="C27" s="4"/>
      <c r="D27" s="134">
        <f>SUMIFS('Time Awareness'!$C$12:$C$28,'Time Awareness'!$B$12:$B$28,'May 10th'!B27)</f>
        <v>0</v>
      </c>
      <c r="E27" s="135">
        <f>SUMIFS('Time Awareness'!$D$12:$D$28,'Time Awareness'!$B$12:$B$28,'May 10th'!B27)</f>
        <v>3</v>
      </c>
      <c r="F27" s="4"/>
      <c r="G27" s="136"/>
      <c r="H27" s="137"/>
      <c r="I27" s="137"/>
      <c r="J27" s="137"/>
      <c r="K27" s="137"/>
      <c r="L27" s="137"/>
      <c r="M27" s="137"/>
      <c r="N27" s="136"/>
      <c r="P27" s="138">
        <f t="shared" si="1"/>
        <v>0</v>
      </c>
      <c r="Q27" s="135">
        <f t="shared" si="2"/>
        <v>3</v>
      </c>
      <c r="R27" s="139">
        <f t="shared" si="3"/>
        <v>0</v>
      </c>
    </row>
    <row r="28" ht="30.75" hidden="1" customHeight="1">
      <c r="A28" s="33">
        <v>16.0</v>
      </c>
      <c r="B28" s="133" t="str">
        <f>'Time Awareness'!B27</f>
        <v>Upkeep (redundant, use chores)</v>
      </c>
      <c r="C28" s="4"/>
      <c r="D28" s="134">
        <f>SUMIFS('Time Awareness'!$C$12:$C$28,'Time Awareness'!$B$12:$B$28,'May 10th'!B28)</f>
        <v>0</v>
      </c>
      <c r="E28" s="135">
        <f>SUMIFS('Time Awareness'!$D$12:$D$28,'Time Awareness'!$B$12:$B$28,'May 10th'!B28)</f>
        <v>0</v>
      </c>
      <c r="F28" s="4"/>
      <c r="G28" s="137"/>
      <c r="H28" s="137"/>
      <c r="I28" s="137"/>
      <c r="J28" s="137"/>
      <c r="K28" s="137"/>
      <c r="L28" s="137"/>
      <c r="M28" s="137"/>
      <c r="N28" s="137"/>
      <c r="P28" s="138">
        <f t="shared" si="1"/>
        <v>0</v>
      </c>
      <c r="Q28" s="135">
        <f t="shared" si="2"/>
        <v>0</v>
      </c>
      <c r="R28" s="139" t="str">
        <f t="shared" si="3"/>
        <v>#DIV/0!</v>
      </c>
    </row>
    <row r="29" ht="30.75" customHeight="1">
      <c r="A29" s="33">
        <v>17.0</v>
      </c>
      <c r="B29" s="133" t="str">
        <f>'Time Awareness'!B28</f>
        <v>Learning</v>
      </c>
      <c r="C29" s="4"/>
      <c r="D29" s="134">
        <f>SUMIFS('Time Awareness'!$C$12:$C$28,'Time Awareness'!$B$12:$B$28,'May 10th'!B29)</f>
        <v>1</v>
      </c>
      <c r="E29" s="135">
        <f>SUMIFS('Time Awareness'!$D$12:$D$28,'Time Awareness'!$B$12:$B$28,'May 10th'!B29)</f>
        <v>0</v>
      </c>
      <c r="F29" s="4"/>
      <c r="G29" s="137"/>
      <c r="H29" s="137">
        <v>1.0</v>
      </c>
      <c r="I29" s="137">
        <v>1.0</v>
      </c>
      <c r="J29" s="137"/>
      <c r="K29" s="137"/>
      <c r="L29" s="137"/>
      <c r="M29" s="137">
        <v>1.0</v>
      </c>
      <c r="N29" s="137"/>
      <c r="P29" s="138">
        <f t="shared" si="1"/>
        <v>3</v>
      </c>
      <c r="Q29" s="135">
        <f t="shared" si="2"/>
        <v>2</v>
      </c>
      <c r="R29" s="139">
        <f t="shared" si="3"/>
        <v>0.6</v>
      </c>
      <c r="S29" s="84" t="s">
        <v>152</v>
      </c>
    </row>
    <row r="30" ht="30.75" customHeight="1">
      <c r="A30" s="57"/>
      <c r="B30" s="141" t="s">
        <v>159</v>
      </c>
      <c r="C30" s="4"/>
      <c r="D30" s="134">
        <f>SUMIFS('Time Awareness'!$C$12:$C$28,'Time Awareness'!$B$12:$B$28,'May 10th'!B30)</f>
        <v>0</v>
      </c>
      <c r="E30" s="135">
        <f>SUMIFS('Time Awareness'!$D$12:$D$28,'Time Awareness'!$B$12:$B$28,'May 10th'!B30)</f>
        <v>0</v>
      </c>
      <c r="F30" s="4"/>
      <c r="G30" s="137"/>
      <c r="H30" s="137"/>
      <c r="I30" s="137"/>
      <c r="J30" s="137"/>
      <c r="K30" s="137"/>
      <c r="L30" s="137"/>
      <c r="M30" s="137"/>
      <c r="N30" s="137"/>
      <c r="P30" s="138">
        <f t="shared" si="1"/>
        <v>0</v>
      </c>
      <c r="Q30" s="135">
        <f t="shared" si="2"/>
        <v>0</v>
      </c>
      <c r="R30" s="139" t="str">
        <f t="shared" si="3"/>
        <v>#DIV/0!</v>
      </c>
      <c r="S30" s="84"/>
    </row>
    <row r="31" ht="30.75" customHeight="1">
      <c r="A31" s="57"/>
      <c r="B31" s="133"/>
      <c r="C31" s="4"/>
      <c r="D31" s="134">
        <f>SUMIFS('Time Awareness'!$C$12:$C$28,'Time Awareness'!$B$12:$B$28,'May 10th'!B31)</f>
        <v>0</v>
      </c>
      <c r="E31" s="135">
        <f>SUMIFS('Time Awareness'!$D$12:$D$28,'Time Awareness'!$B$12:$B$28,'May 10th'!B31)</f>
        <v>0</v>
      </c>
      <c r="F31" s="4"/>
      <c r="G31" s="137"/>
      <c r="H31" s="136"/>
      <c r="I31" s="137"/>
      <c r="J31" s="137"/>
      <c r="K31" s="137"/>
      <c r="L31" s="137"/>
      <c r="M31" s="137"/>
      <c r="N31" s="137"/>
      <c r="P31" s="138">
        <f t="shared" si="1"/>
        <v>0</v>
      </c>
      <c r="Q31" s="135">
        <f t="shared" si="2"/>
        <v>0</v>
      </c>
      <c r="R31" s="139" t="str">
        <f t="shared" si="3"/>
        <v>#DIV/0!</v>
      </c>
      <c r="S31" s="84"/>
    </row>
    <row r="32" ht="30.75" customHeight="1">
      <c r="A32" s="57"/>
      <c r="B32" s="133"/>
      <c r="C32" s="4"/>
      <c r="D32" s="134">
        <f>SUMIFS('Time Awareness'!$C$12:$C$28,'Time Awareness'!$B$12:$B$28,'May 10th'!B32)</f>
        <v>0</v>
      </c>
      <c r="E32" s="135">
        <f>SUMIFS('Time Awareness'!$D$12:$D$28,'Time Awareness'!$B$12:$B$28,'May 10th'!B32)</f>
        <v>0</v>
      </c>
      <c r="F32" s="4"/>
      <c r="G32" s="137"/>
      <c r="H32" s="136"/>
      <c r="I32" s="137"/>
      <c r="J32" s="137"/>
      <c r="K32" s="137"/>
      <c r="L32" s="137"/>
      <c r="M32" s="137"/>
      <c r="N32" s="137"/>
      <c r="P32" s="138">
        <f t="shared" si="1"/>
        <v>0</v>
      </c>
      <c r="Q32" s="135">
        <f t="shared" si="2"/>
        <v>0</v>
      </c>
      <c r="R32" s="139" t="str">
        <f t="shared" si="3"/>
        <v>#DIV/0!</v>
      </c>
      <c r="S32" s="84"/>
    </row>
    <row r="33" ht="30.75" customHeight="1">
      <c r="A33" s="57"/>
      <c r="B33" s="133"/>
      <c r="C33" s="4"/>
      <c r="D33" s="134">
        <f>SUMIFS('Time Awareness'!$C$12:$C$28,'Time Awareness'!$B$12:$B$28,'May 10th'!B33)</f>
        <v>0</v>
      </c>
      <c r="E33" s="135">
        <f>SUMIFS('Time Awareness'!$D$12:$D$28,'Time Awareness'!$B$12:$B$28,'May 10th'!B33)</f>
        <v>0</v>
      </c>
      <c r="F33" s="4"/>
      <c r="G33" s="137"/>
      <c r="H33" s="136"/>
      <c r="I33" s="137"/>
      <c r="J33" s="137"/>
      <c r="K33" s="137"/>
      <c r="L33" s="137"/>
      <c r="M33" s="137"/>
      <c r="N33" s="137"/>
      <c r="P33" s="138">
        <f t="shared" si="1"/>
        <v>0</v>
      </c>
      <c r="Q33" s="135">
        <f t="shared" si="2"/>
        <v>0</v>
      </c>
      <c r="R33" s="139" t="str">
        <f t="shared" si="3"/>
        <v>#DIV/0!</v>
      </c>
      <c r="S33" s="84"/>
    </row>
    <row r="34" ht="30.75" customHeight="1">
      <c r="A34" s="57"/>
      <c r="B34" s="133"/>
      <c r="C34" s="4"/>
      <c r="D34" s="134">
        <f>SUMIFS('Time Awareness'!$C$12:$C$28,'Time Awareness'!$B$12:$B$28,'May 10th'!B34)</f>
        <v>0</v>
      </c>
      <c r="E34" s="135">
        <f>SUMIFS('Time Awareness'!$D$12:$D$28,'Time Awareness'!$B$12:$B$28,'May 10th'!B34)</f>
        <v>0</v>
      </c>
      <c r="F34" s="4"/>
      <c r="G34" s="137"/>
      <c r="H34" s="136"/>
      <c r="I34" s="137"/>
      <c r="J34" s="137"/>
      <c r="K34" s="137"/>
      <c r="L34" s="137"/>
      <c r="M34" s="137"/>
      <c r="N34" s="137"/>
      <c r="P34" s="138">
        <f t="shared" si="1"/>
        <v>0</v>
      </c>
      <c r="Q34" s="135">
        <f t="shared" si="2"/>
        <v>0</v>
      </c>
      <c r="R34" s="139" t="str">
        <f t="shared" si="3"/>
        <v>#DIV/0!</v>
      </c>
      <c r="S34" s="84"/>
    </row>
    <row r="35" ht="30.75" customHeight="1">
      <c r="A35" s="57"/>
      <c r="B35" s="133"/>
      <c r="C35" s="4"/>
      <c r="D35" s="134">
        <f>SUMIFS('Time Awareness'!$C$12:$C$28,'Time Awareness'!$B$12:$B$28,'May 10th'!B35)</f>
        <v>0</v>
      </c>
      <c r="E35" s="135">
        <f>SUMIFS('Time Awareness'!$D$12:$D$28,'Time Awareness'!$B$12:$B$28,'May 10th'!B35)</f>
        <v>0</v>
      </c>
      <c r="F35" s="4"/>
      <c r="G35" s="137"/>
      <c r="H35" s="136"/>
      <c r="I35" s="137"/>
      <c r="J35" s="137"/>
      <c r="K35" s="137"/>
      <c r="L35" s="137"/>
      <c r="M35" s="137"/>
      <c r="N35" s="137"/>
      <c r="P35" s="138">
        <f t="shared" si="1"/>
        <v>0</v>
      </c>
      <c r="Q35" s="135">
        <f t="shared" si="2"/>
        <v>0</v>
      </c>
      <c r="R35" s="139" t="str">
        <f t="shared" si="3"/>
        <v>#DIV/0!</v>
      </c>
      <c r="S35" s="84"/>
    </row>
    <row r="36" ht="30.75" customHeight="1">
      <c r="A36" s="57"/>
      <c r="B36" s="133"/>
      <c r="C36" s="4"/>
      <c r="D36" s="134">
        <f>SUMIFS('Time Awareness'!$C$12:$C$28,'Time Awareness'!$B$12:$B$28,'May 10th'!B36)</f>
        <v>0</v>
      </c>
      <c r="E36" s="135">
        <f>SUMIFS('Time Awareness'!$D$12:$D$28,'Time Awareness'!$B$12:$B$28,'May 10th'!B36)</f>
        <v>0</v>
      </c>
      <c r="F36" s="4"/>
      <c r="G36" s="137"/>
      <c r="H36" s="136"/>
      <c r="I36" s="137"/>
      <c r="J36" s="137"/>
      <c r="K36" s="137"/>
      <c r="L36" s="137"/>
      <c r="M36" s="137"/>
      <c r="N36" s="137"/>
      <c r="P36" s="138">
        <f t="shared" si="1"/>
        <v>0</v>
      </c>
      <c r="Q36" s="135">
        <f t="shared" si="2"/>
        <v>0</v>
      </c>
      <c r="R36" s="139" t="str">
        <f t="shared" si="3"/>
        <v>#DIV/0!</v>
      </c>
      <c r="S36" s="84"/>
    </row>
    <row r="37" ht="30.75" customHeight="1">
      <c r="A37" s="57"/>
      <c r="B37" s="133"/>
      <c r="C37" s="4"/>
      <c r="D37" s="134">
        <f>SUMIFS('Time Awareness'!$C$12:$C$28,'Time Awareness'!$B$12:$B$28,'May 10th'!B37)</f>
        <v>0</v>
      </c>
      <c r="E37" s="135">
        <f>SUMIFS('Time Awareness'!$D$12:$D$28,'Time Awareness'!$B$12:$B$28,'May 10th'!B37)</f>
        <v>0</v>
      </c>
      <c r="F37" s="4"/>
      <c r="G37" s="137"/>
      <c r="H37" s="136"/>
      <c r="I37" s="137"/>
      <c r="J37" s="137"/>
      <c r="K37" s="137"/>
      <c r="L37" s="137"/>
      <c r="M37" s="137"/>
      <c r="N37" s="137"/>
      <c r="P37" s="138">
        <f t="shared" si="1"/>
        <v>0</v>
      </c>
      <c r="Q37" s="135">
        <f t="shared" si="2"/>
        <v>0</v>
      </c>
      <c r="R37" s="139" t="str">
        <f t="shared" si="3"/>
        <v>#DIV/0!</v>
      </c>
      <c r="S37" s="84"/>
    </row>
    <row r="38" ht="30.75" customHeight="1">
      <c r="A38" s="57"/>
      <c r="B38" s="133"/>
      <c r="C38" s="4"/>
      <c r="D38" s="134">
        <f>SUMIFS('Time Awareness'!$C$12:$C$28,'Time Awareness'!$B$12:$B$28,'May 10th'!B38)</f>
        <v>0</v>
      </c>
      <c r="E38" s="135">
        <f>SUMIFS('Time Awareness'!$D$12:$D$28,'Time Awareness'!$B$12:$B$28,'May 10th'!B38)</f>
        <v>0</v>
      </c>
      <c r="F38" s="4"/>
      <c r="G38" s="137"/>
      <c r="H38" s="136"/>
      <c r="I38" s="137"/>
      <c r="J38" s="137"/>
      <c r="K38" s="137"/>
      <c r="L38" s="137"/>
      <c r="M38" s="137"/>
      <c r="N38" s="137"/>
      <c r="P38" s="138">
        <f t="shared" si="1"/>
        <v>0</v>
      </c>
      <c r="Q38" s="135">
        <f t="shared" si="2"/>
        <v>0</v>
      </c>
      <c r="R38" s="139" t="str">
        <f t="shared" si="3"/>
        <v>#DIV/0!</v>
      </c>
      <c r="S38" s="84"/>
    </row>
    <row r="39" ht="30.75" customHeight="1">
      <c r="A39" s="57"/>
      <c r="B39" s="133"/>
      <c r="C39" s="4"/>
      <c r="D39" s="134">
        <f>SUMIFS('Time Awareness'!$C$12:$C$28,'Time Awareness'!$B$12:$B$28,'May 10th'!B39)</f>
        <v>0</v>
      </c>
      <c r="E39" s="135">
        <f>SUMIFS('Time Awareness'!$D$12:$D$28,'Time Awareness'!$B$12:$B$28,'May 10th'!B39)</f>
        <v>0</v>
      </c>
      <c r="F39" s="4"/>
      <c r="G39" s="137"/>
      <c r="H39" s="136"/>
      <c r="I39" s="137"/>
      <c r="J39" s="137"/>
      <c r="K39" s="137"/>
      <c r="L39" s="137"/>
      <c r="M39" s="137"/>
      <c r="N39" s="137"/>
      <c r="P39" s="138">
        <f t="shared" si="1"/>
        <v>0</v>
      </c>
      <c r="Q39" s="135">
        <f t="shared" si="2"/>
        <v>0</v>
      </c>
      <c r="R39" s="139" t="str">
        <f t="shared" si="3"/>
        <v>#DIV/0!</v>
      </c>
      <c r="S39" s="84"/>
    </row>
    <row r="40" ht="14.25" customHeight="1">
      <c r="G40" s="4">
        <f t="shared" ref="G40:I40" si="4">SUM(G13:G39)</f>
        <v>9</v>
      </c>
      <c r="H40" s="4">
        <f t="shared" si="4"/>
        <v>11</v>
      </c>
      <c r="I40" s="4">
        <f t="shared" si="4"/>
        <v>13</v>
      </c>
      <c r="J40" s="4"/>
      <c r="K40" s="4">
        <f t="shared" ref="K40:N40" si="5">SUM(K13:K39)</f>
        <v>10</v>
      </c>
      <c r="L40" s="4">
        <f t="shared" si="5"/>
        <v>17</v>
      </c>
      <c r="M40" s="4">
        <f t="shared" si="5"/>
        <v>13</v>
      </c>
      <c r="N40" s="4">
        <f t="shared" si="5"/>
        <v>9</v>
      </c>
      <c r="P40" s="7">
        <f t="shared" si="1"/>
        <v>82</v>
      </c>
    </row>
    <row r="41" ht="14.25" customHeight="1">
      <c r="G41" s="4"/>
      <c r="H41" s="4"/>
      <c r="I41" s="4"/>
      <c r="J41" s="4"/>
      <c r="K41" s="4"/>
      <c r="L41" s="4"/>
      <c r="M41" s="4"/>
      <c r="N41" s="4"/>
    </row>
    <row r="42" ht="14.25" customHeight="1">
      <c r="G42" s="4"/>
      <c r="H42" s="4"/>
      <c r="I42" s="4"/>
      <c r="J42" s="4"/>
      <c r="K42" s="4"/>
      <c r="L42" s="4"/>
      <c r="M42" s="4"/>
      <c r="N42" s="4"/>
    </row>
    <row r="43" ht="14.25" customHeight="1">
      <c r="B43" s="84" t="s">
        <v>154</v>
      </c>
    </row>
    <row r="44" ht="14.25" customHeight="1">
      <c r="B44" s="84" t="s">
        <v>155</v>
      </c>
    </row>
    <row r="45" ht="14.25" customHeight="1"/>
    <row r="46" ht="14.25" customHeight="1">
      <c r="B46" s="84" t="s">
        <v>156</v>
      </c>
    </row>
    <row r="47" ht="14.25" customHeight="1"/>
    <row r="48" ht="14.25" customHeight="1"/>
    <row r="49" ht="14.25" customHeight="1">
      <c r="B49" s="84" t="s">
        <v>157</v>
      </c>
    </row>
    <row r="50" ht="14.25" customHeight="1"/>
    <row r="51" ht="14.25" customHeight="1"/>
    <row r="52" ht="36.75" customHeight="1"/>
    <row r="53" ht="35.25" customHeight="1"/>
    <row r="54" ht="35.25" customHeight="1"/>
    <row r="55" ht="35.25" customHeight="1"/>
    <row r="56" ht="35.25" customHeight="1"/>
    <row r="57" ht="35.25" customHeight="1"/>
    <row r="58" ht="35.25" customHeight="1"/>
    <row r="59" ht="35.25" customHeight="1"/>
    <row r="60" ht="35.25" customHeight="1"/>
    <row r="61" ht="35.25" customHeight="1"/>
    <row r="62" ht="35.25" customHeight="1"/>
    <row r="63" ht="35.25" customHeight="1"/>
    <row r="64" ht="35.25" customHeight="1"/>
    <row r="65" ht="35.25" customHeight="1"/>
    <row r="66" ht="35.25" customHeight="1"/>
    <row r="67" ht="35.25" customHeight="1"/>
    <row r="68" ht="35.25" customHeight="1"/>
    <row r="69" ht="35.25" customHeight="1"/>
    <row r="70" ht="35.25" customHeight="1"/>
    <row r="71" ht="35.25" customHeight="1"/>
    <row r="72" ht="35.25" customHeight="1"/>
    <row r="73" ht="35.25" customHeight="1"/>
    <row r="74" ht="35.25" customHeight="1"/>
    <row r="75" ht="35.25" customHeight="1"/>
    <row r="76" ht="35.25" customHeight="1"/>
    <row r="77" ht="35.25" customHeight="1"/>
    <row r="78" ht="35.25" customHeight="1"/>
    <row r="79" ht="35.25" customHeight="1"/>
    <row r="80" ht="35.25" customHeight="1"/>
    <row r="81" ht="35.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2">
    <mergeCell ref="B7:D7"/>
    <mergeCell ref="P10:Q10"/>
  </mergeCells>
  <conditionalFormatting sqref="AB11 AE11">
    <cfRule type="expression" dxfId="0" priority="1">
      <formula>CELL("contents",B47)=AB11</formula>
    </cfRule>
  </conditionalFormatting>
  <conditionalFormatting sqref="AI11">
    <cfRule type="expression" dxfId="0" priority="2">
      <formula>CELL("contents",K47)=AI11</formula>
    </cfRule>
  </conditionalFormatting>
  <conditionalFormatting sqref="G11">
    <cfRule type="expression" dxfId="0" priority="3">
      <formula>CELL("contents",B5)=G11</formula>
    </cfRule>
  </conditionalFormatting>
  <conditionalFormatting sqref="K11">
    <cfRule type="expression" dxfId="0" priority="4">
      <formula>CELL("contents",B5)=K11</formula>
    </cfRule>
  </conditionalFormatting>
  <conditionalFormatting sqref="H11">
    <cfRule type="expression" dxfId="0" priority="5">
      <formula>CELL("contents",B5)=H11</formula>
    </cfRule>
  </conditionalFormatting>
  <conditionalFormatting sqref="I11:J11">
    <cfRule type="expression" dxfId="0" priority="6">
      <formula>CELL("contents",B5)=I11</formula>
    </cfRule>
  </conditionalFormatting>
  <conditionalFormatting sqref="L11">
    <cfRule type="expression" dxfId="0" priority="7">
      <formula>CELL("contents",B5)=L11</formula>
    </cfRule>
  </conditionalFormatting>
  <conditionalFormatting sqref="M11">
    <cfRule type="expression" dxfId="0" priority="8">
      <formula>CELL("contents",B5)=M11</formula>
    </cfRule>
  </conditionalFormatting>
  <conditionalFormatting sqref="N11 AC11 AF11">
    <cfRule type="expression" dxfId="0" priority="9">
      <formula>CELL("contents",B5)=N11</formula>
    </cfRule>
  </conditionalFormatting>
  <conditionalFormatting sqref="R13:R39">
    <cfRule type="colorScale" priority="10">
      <colorScale>
        <cfvo type="formula" val="0"/>
        <cfvo type="formula" val="0.99"/>
        <cfvo type="formula" val="1"/>
        <color rgb="FFFFFF00"/>
        <color theme="9"/>
        <color theme="4"/>
      </colorScale>
    </cfRule>
  </conditionalFormatting>
  <dataValidations>
    <dataValidation type="list" allowBlank="1" showErrorMessage="1" sqref="B5">
      <formula1>$G$11:$N$11</formula1>
    </dataValidation>
  </dataValidations>
  <printOptions/>
  <pageMargins bottom="0.75" footer="0.0" header="0.0" left="0.7" right="0.7" top="0.75"/>
  <pageSetup orientation="portrait"/>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44.29"/>
    <col customWidth="1" min="3" max="3" width="9.86"/>
    <col customWidth="1" min="4" max="5" width="16.0"/>
    <col customWidth="1" min="6" max="6" width="8.43"/>
    <col customWidth="1" min="7" max="9" width="18.57"/>
    <col customWidth="1" hidden="1" min="10" max="10" width="18.57"/>
    <col customWidth="1" min="11" max="11" width="20.14"/>
    <col customWidth="1" min="12" max="14" width="18.57"/>
    <col customWidth="1" min="15" max="15" width="8.71"/>
    <col customWidth="1" min="16" max="17" width="24.14"/>
    <col customWidth="1" min="18" max="18" width="13.14"/>
    <col customWidth="1" min="22" max="22" width="57.43"/>
  </cols>
  <sheetData>
    <row r="1" ht="14.25" customHeight="1">
      <c r="A1" s="111" t="s">
        <v>130</v>
      </c>
    </row>
    <row r="2" ht="14.25" customHeight="1">
      <c r="Y2" s="84" t="s">
        <v>137</v>
      </c>
    </row>
    <row r="3" ht="14.25" customHeight="1">
      <c r="Y3" s="84" t="s">
        <v>151</v>
      </c>
    </row>
    <row r="4" ht="36.75" customHeight="1">
      <c r="B4" s="112" t="s">
        <v>131</v>
      </c>
    </row>
    <row r="5" ht="76.5" customHeight="1">
      <c r="B5" s="113" t="s">
        <v>132</v>
      </c>
      <c r="Y5" s="84" t="s">
        <v>158</v>
      </c>
    </row>
    <row r="6" ht="14.25" customHeight="1">
      <c r="D6" s="114"/>
      <c r="E6" s="114"/>
      <c r="P6" s="114"/>
    </row>
    <row r="7" ht="14.25" hidden="1" customHeight="1">
      <c r="B7" s="115" t="s">
        <v>133</v>
      </c>
      <c r="C7" s="116"/>
      <c r="D7" s="11"/>
      <c r="E7" s="114"/>
      <c r="P7" s="114"/>
    </row>
    <row r="8" ht="14.25" hidden="1" customHeight="1">
      <c r="B8" s="117"/>
      <c r="C8" s="117"/>
      <c r="D8" s="117"/>
      <c r="E8" s="114"/>
      <c r="P8" s="114"/>
    </row>
    <row r="9" ht="48.75" customHeight="1">
      <c r="D9" s="114"/>
      <c r="E9" s="114"/>
      <c r="P9" s="114"/>
    </row>
    <row r="10" ht="34.5" customHeight="1">
      <c r="D10" s="118" t="s">
        <v>134</v>
      </c>
      <c r="E10" s="114"/>
      <c r="G10" s="84" t="s">
        <v>135</v>
      </c>
      <c r="P10" s="119" t="s">
        <v>136</v>
      </c>
      <c r="Q10" s="120"/>
    </row>
    <row r="11" ht="42.0" customHeight="1">
      <c r="A11" s="121" t="s">
        <v>138</v>
      </c>
      <c r="B11" s="122" t="s">
        <v>94</v>
      </c>
      <c r="C11" s="123"/>
      <c r="D11" s="121" t="s">
        <v>139</v>
      </c>
      <c r="E11" s="124" t="s">
        <v>140</v>
      </c>
      <c r="G11" s="125" t="s">
        <v>141</v>
      </c>
      <c r="H11" s="126" t="s">
        <v>142</v>
      </c>
      <c r="I11" s="126" t="s">
        <v>143</v>
      </c>
      <c r="J11" s="126"/>
      <c r="K11" s="126" t="s">
        <v>144</v>
      </c>
      <c r="L11" s="126" t="s">
        <v>145</v>
      </c>
      <c r="M11" s="126" t="s">
        <v>146</v>
      </c>
      <c r="N11" s="127" t="s">
        <v>132</v>
      </c>
      <c r="O11" s="84" t="s">
        <v>147</v>
      </c>
      <c r="P11" s="119" t="s">
        <v>148</v>
      </c>
      <c r="Q11" s="128" t="s">
        <v>149</v>
      </c>
      <c r="R11" s="84" t="s">
        <v>150</v>
      </c>
      <c r="AB11" s="7"/>
      <c r="AC11" s="7"/>
      <c r="AE11" s="7"/>
      <c r="AF11" s="7"/>
      <c r="AI11" s="7"/>
    </row>
    <row r="12" ht="14.25" customHeight="1">
      <c r="B12" s="129"/>
      <c r="C12" s="4"/>
      <c r="D12" s="130"/>
      <c r="E12" s="131"/>
      <c r="P12" s="130"/>
      <c r="Q12" s="132"/>
    </row>
    <row r="13" ht="30.75" customHeight="1">
      <c r="A13" s="33">
        <v>1.0</v>
      </c>
      <c r="B13" s="133" t="str">
        <f>'Time Awareness'!B12</f>
        <v>Teaching</v>
      </c>
      <c r="C13" s="4"/>
      <c r="D13" s="134">
        <f>SUMIFS('Time Awareness'!$C$12:$C$28,'Time Awareness'!$B$12:$B$28,'May 17th'!B13)</f>
        <v>0</v>
      </c>
      <c r="E13" s="135">
        <f>SUMIFS('Time Awareness'!$D$12:$D$28,'Time Awareness'!$B$12:$B$28,'May 17th'!B13)</f>
        <v>5</v>
      </c>
      <c r="F13" s="4"/>
      <c r="G13" s="136"/>
      <c r="H13" s="140"/>
      <c r="I13" s="137">
        <v>3.0</v>
      </c>
      <c r="J13" s="137"/>
      <c r="K13" s="137">
        <v>2.0</v>
      </c>
      <c r="L13" s="137">
        <v>1.0</v>
      </c>
      <c r="M13" s="137"/>
      <c r="N13" s="136"/>
      <c r="P13" s="138">
        <f t="shared" ref="P13:P40" si="1">SUM(G13:N13)</f>
        <v>6</v>
      </c>
      <c r="Q13" s="135">
        <f t="shared" ref="Q13:Q39" si="2">(E13+(D13*5))-SUM(G13:N13)</f>
        <v>-1</v>
      </c>
      <c r="R13" s="139">
        <f t="shared" ref="R13:R39" si="3">P13/(Q13+P13)</f>
        <v>1.2</v>
      </c>
    </row>
    <row r="14" ht="30.75" customHeight="1">
      <c r="A14" s="33">
        <v>2.0</v>
      </c>
      <c r="B14" s="133" t="str">
        <f>'Time Awareness'!B13</f>
        <v>Cook</v>
      </c>
      <c r="C14" s="4"/>
      <c r="D14" s="134">
        <f>SUMIFS('Time Awareness'!$C$12:$C$28,'Time Awareness'!$B$12:$B$28,'May 17th'!B14)</f>
        <v>2</v>
      </c>
      <c r="E14" s="135">
        <f>SUMIFS('Time Awareness'!$D$12:$D$28,'Time Awareness'!$B$12:$B$28,'May 17th'!B14)</f>
        <v>0</v>
      </c>
      <c r="F14" s="4"/>
      <c r="G14" s="137"/>
      <c r="H14" s="140">
        <v>2.0</v>
      </c>
      <c r="I14" s="137"/>
      <c r="J14" s="137"/>
      <c r="K14" s="140">
        <v>1.0</v>
      </c>
      <c r="L14" s="140">
        <v>2.0</v>
      </c>
      <c r="M14" s="137">
        <v>1.0</v>
      </c>
      <c r="N14" s="137">
        <v>2.0</v>
      </c>
      <c r="P14" s="138">
        <f t="shared" si="1"/>
        <v>8</v>
      </c>
      <c r="Q14" s="135">
        <f t="shared" si="2"/>
        <v>2</v>
      </c>
      <c r="R14" s="139">
        <f t="shared" si="3"/>
        <v>0.8</v>
      </c>
    </row>
    <row r="15" ht="30.75" customHeight="1">
      <c r="A15" s="33">
        <v>3.0</v>
      </c>
      <c r="B15" s="133" t="str">
        <f>'Time Awareness'!B14</f>
        <v>Friends/Family</v>
      </c>
      <c r="C15" s="4"/>
      <c r="D15" s="134">
        <f>SUMIFS('Time Awareness'!$C$12:$C$28,'Time Awareness'!$B$12:$B$28,'May 17th'!B15)</f>
        <v>0</v>
      </c>
      <c r="E15" s="135">
        <f>SUMIFS('Time Awareness'!$D$12:$D$28,'Time Awareness'!$B$12:$B$28,'May 17th'!B15)</f>
        <v>8</v>
      </c>
      <c r="F15" s="4"/>
      <c r="G15" s="137"/>
      <c r="H15" s="140">
        <v>2.0</v>
      </c>
      <c r="I15" s="140">
        <v>1.0</v>
      </c>
      <c r="J15" s="140"/>
      <c r="K15" s="137">
        <v>2.0</v>
      </c>
      <c r="L15" s="140">
        <v>3.0</v>
      </c>
      <c r="M15" s="137">
        <v>3.0</v>
      </c>
      <c r="N15" s="137">
        <v>3.0</v>
      </c>
      <c r="P15" s="138">
        <f t="shared" si="1"/>
        <v>14</v>
      </c>
      <c r="Q15" s="135">
        <f t="shared" si="2"/>
        <v>-6</v>
      </c>
      <c r="R15" s="139">
        <f t="shared" si="3"/>
        <v>1.75</v>
      </c>
    </row>
    <row r="16" ht="30.75" customHeight="1">
      <c r="A16" s="33">
        <v>4.0</v>
      </c>
      <c r="B16" s="133" t="str">
        <f>'Time Awareness'!B15</f>
        <v>Business Development</v>
      </c>
      <c r="C16" s="4"/>
      <c r="D16" s="134">
        <f>SUMIFS('Time Awareness'!$C$12:$C$28,'Time Awareness'!$B$12:$B$28,'May 17th'!B16)</f>
        <v>0</v>
      </c>
      <c r="E16" s="135">
        <f>SUMIFS('Time Awareness'!$D$12:$D$28,'Time Awareness'!$B$12:$B$28,'May 17th'!B16)</f>
        <v>6</v>
      </c>
      <c r="F16" s="4"/>
      <c r="G16" s="137"/>
      <c r="H16" s="137">
        <v>1.0</v>
      </c>
      <c r="I16" s="140">
        <v>1.0</v>
      </c>
      <c r="J16" s="140"/>
      <c r="K16" s="137">
        <v>2.0</v>
      </c>
      <c r="L16" s="140">
        <v>1.0</v>
      </c>
      <c r="M16" s="137">
        <v>3.0</v>
      </c>
      <c r="N16" s="137"/>
      <c r="P16" s="138">
        <f t="shared" si="1"/>
        <v>8</v>
      </c>
      <c r="Q16" s="135">
        <f t="shared" si="2"/>
        <v>-2</v>
      </c>
      <c r="R16" s="139">
        <f t="shared" si="3"/>
        <v>1.333333333</v>
      </c>
    </row>
    <row r="17" ht="30.75" customHeight="1">
      <c r="A17" s="33">
        <v>5.0</v>
      </c>
      <c r="B17" s="133" t="str">
        <f>'Time Awareness'!B16</f>
        <v>Create Content</v>
      </c>
      <c r="C17" s="4"/>
      <c r="D17" s="134">
        <f>SUMIFS('Time Awareness'!$C$12:$C$28,'Time Awareness'!$B$12:$B$28,'May 17th'!B17)</f>
        <v>0</v>
      </c>
      <c r="E17" s="135">
        <f>SUMIFS('Time Awareness'!$D$12:$D$28,'Time Awareness'!$B$12:$B$28,'May 17th'!B17)</f>
        <v>6</v>
      </c>
      <c r="F17" s="4"/>
      <c r="G17" s="137"/>
      <c r="H17" s="137"/>
      <c r="I17" s="137">
        <v>2.0</v>
      </c>
      <c r="J17" s="137"/>
      <c r="K17" s="137">
        <v>1.0</v>
      </c>
      <c r="L17" s="137"/>
      <c r="M17" s="137">
        <v>2.0</v>
      </c>
      <c r="N17" s="137"/>
      <c r="P17" s="138">
        <f t="shared" si="1"/>
        <v>5</v>
      </c>
      <c r="Q17" s="135">
        <f t="shared" si="2"/>
        <v>1</v>
      </c>
      <c r="R17" s="139">
        <f t="shared" si="3"/>
        <v>0.8333333333</v>
      </c>
    </row>
    <row r="18" ht="30.75" customHeight="1">
      <c r="A18" s="33">
        <v>6.0</v>
      </c>
      <c r="B18" s="133" t="str">
        <f>'Time Awareness'!B17</f>
        <v>Chores</v>
      </c>
      <c r="C18" s="4"/>
      <c r="D18" s="134">
        <f>SUMIFS('Time Awareness'!$C$12:$C$28,'Time Awareness'!$B$12:$B$28,'May 17th'!B18)</f>
        <v>0</v>
      </c>
      <c r="E18" s="135">
        <f>SUMIFS('Time Awareness'!$D$12:$D$28,'Time Awareness'!$B$12:$B$28,'May 17th'!B18)</f>
        <v>5</v>
      </c>
      <c r="F18" s="4"/>
      <c r="G18" s="137"/>
      <c r="H18" s="137">
        <v>1.0</v>
      </c>
      <c r="I18" s="140"/>
      <c r="J18" s="137"/>
      <c r="K18" s="137"/>
      <c r="L18" s="137"/>
      <c r="M18" s="137">
        <v>1.0</v>
      </c>
      <c r="N18" s="137"/>
      <c r="P18" s="138">
        <f t="shared" si="1"/>
        <v>2</v>
      </c>
      <c r="Q18" s="135">
        <f t="shared" si="2"/>
        <v>3</v>
      </c>
      <c r="R18" s="139">
        <f t="shared" si="3"/>
        <v>0.4</v>
      </c>
    </row>
    <row r="19" ht="30.75" customHeight="1">
      <c r="A19" s="33">
        <v>7.0</v>
      </c>
      <c r="B19" s="133" t="str">
        <f>'Time Awareness'!B18</f>
        <v>Journal</v>
      </c>
      <c r="C19" s="4"/>
      <c r="D19" s="134">
        <f>SUMIFS('Time Awareness'!$C$12:$C$28,'Time Awareness'!$B$12:$B$28,'May 17th'!B19)</f>
        <v>1</v>
      </c>
      <c r="E19" s="135">
        <f>SUMIFS('Time Awareness'!$D$12:$D$28,'Time Awareness'!$B$12:$B$28,'May 17th'!B19)</f>
        <v>0</v>
      </c>
      <c r="F19" s="4"/>
      <c r="G19" s="137">
        <v>1.0</v>
      </c>
      <c r="H19" s="137">
        <v>1.0</v>
      </c>
      <c r="I19" s="137">
        <v>1.0</v>
      </c>
      <c r="J19" s="137"/>
      <c r="K19" s="137">
        <v>1.0</v>
      </c>
      <c r="L19" s="137">
        <v>1.0</v>
      </c>
      <c r="M19" s="137">
        <v>1.0</v>
      </c>
      <c r="N19" s="137">
        <v>1.0</v>
      </c>
      <c r="P19" s="138">
        <f t="shared" si="1"/>
        <v>7</v>
      </c>
      <c r="Q19" s="135">
        <f t="shared" si="2"/>
        <v>-2</v>
      </c>
      <c r="R19" s="139">
        <f t="shared" si="3"/>
        <v>1.4</v>
      </c>
    </row>
    <row r="20" ht="30.75" customHeight="1">
      <c r="A20" s="33">
        <v>8.0</v>
      </c>
      <c r="B20" s="133" t="str">
        <f>'Time Awareness'!B19</f>
        <v>Read/Audiobook</v>
      </c>
      <c r="C20" s="4"/>
      <c r="D20" s="134">
        <f>SUMIFS('Time Awareness'!$C$12:$C$28,'Time Awareness'!$B$12:$B$28,'May 17th'!B20)</f>
        <v>1</v>
      </c>
      <c r="E20" s="135">
        <f>SUMIFS('Time Awareness'!$D$12:$D$28,'Time Awareness'!$B$12:$B$28,'May 17th'!B20)</f>
        <v>0</v>
      </c>
      <c r="F20" s="4"/>
      <c r="G20" s="137"/>
      <c r="H20" s="137"/>
      <c r="I20" s="137"/>
      <c r="J20" s="137"/>
      <c r="K20" s="137"/>
      <c r="L20" s="137"/>
      <c r="M20" s="136"/>
      <c r="N20" s="137"/>
      <c r="P20" s="138">
        <f t="shared" si="1"/>
        <v>0</v>
      </c>
      <c r="Q20" s="135">
        <f t="shared" si="2"/>
        <v>5</v>
      </c>
      <c r="R20" s="139">
        <f t="shared" si="3"/>
        <v>0</v>
      </c>
    </row>
    <row r="21" ht="30.75" customHeight="1">
      <c r="A21" s="33">
        <v>9.0</v>
      </c>
      <c r="B21" s="133" t="str">
        <f>'Time Awareness'!B20</f>
        <v>Rings/stretching/light exercises</v>
      </c>
      <c r="C21" s="4"/>
      <c r="D21" s="134">
        <f>SUMIFS('Time Awareness'!$C$12:$C$28,'Time Awareness'!$B$12:$B$28,'May 17th'!B21)</f>
        <v>0</v>
      </c>
      <c r="E21" s="135">
        <f>SUMIFS('Time Awareness'!$D$12:$D$28,'Time Awareness'!$B$12:$B$28,'May 17th'!B21)</f>
        <v>6</v>
      </c>
      <c r="F21" s="4"/>
      <c r="G21" s="137"/>
      <c r="H21" s="137">
        <v>2.0</v>
      </c>
      <c r="I21" s="140">
        <v>2.0</v>
      </c>
      <c r="J21" s="137"/>
      <c r="K21" s="137">
        <v>2.0</v>
      </c>
      <c r="L21" s="137">
        <v>1.0</v>
      </c>
      <c r="M21" s="137">
        <v>3.0</v>
      </c>
      <c r="N21" s="137">
        <v>2.0</v>
      </c>
      <c r="P21" s="138">
        <f t="shared" si="1"/>
        <v>12</v>
      </c>
      <c r="Q21" s="135">
        <f t="shared" si="2"/>
        <v>-6</v>
      </c>
      <c r="R21" s="139">
        <f t="shared" si="3"/>
        <v>2</v>
      </c>
    </row>
    <row r="22" ht="30.75" customHeight="1">
      <c r="A22" s="33">
        <v>10.0</v>
      </c>
      <c r="B22" s="133" t="str">
        <f>'Time Awareness'!B21</f>
        <v>Marketing</v>
      </c>
      <c r="C22" s="4"/>
      <c r="D22" s="134">
        <f>SUMIFS('Time Awareness'!$C$12:$C$28,'Time Awareness'!$B$12:$B$28,'May 17th'!B22)</f>
        <v>0</v>
      </c>
      <c r="E22" s="135">
        <f>SUMIFS('Time Awareness'!$D$12:$D$28,'Time Awareness'!$B$12:$B$28,'May 17th'!B22)</f>
        <v>3</v>
      </c>
      <c r="F22" s="4"/>
      <c r="G22" s="137"/>
      <c r="H22" s="137"/>
      <c r="I22" s="137"/>
      <c r="J22" s="137"/>
      <c r="K22" s="137"/>
      <c r="L22" s="137"/>
      <c r="M22" s="137"/>
      <c r="N22" s="136"/>
      <c r="P22" s="138">
        <f t="shared" si="1"/>
        <v>0</v>
      </c>
      <c r="Q22" s="135">
        <f t="shared" si="2"/>
        <v>3</v>
      </c>
      <c r="R22" s="139">
        <f t="shared" si="3"/>
        <v>0</v>
      </c>
    </row>
    <row r="23" ht="30.75" customHeight="1">
      <c r="A23" s="33">
        <v>11.0</v>
      </c>
      <c r="B23" s="133" t="str">
        <f>'Time Awareness'!B22</f>
        <v>Networking</v>
      </c>
      <c r="C23" s="4"/>
      <c r="D23" s="134">
        <f>SUMIFS('Time Awareness'!$C$12:$C$28,'Time Awareness'!$B$12:$B$28,'May 17th'!B23)</f>
        <v>0</v>
      </c>
      <c r="E23" s="135">
        <f>SUMIFS('Time Awareness'!$D$12:$D$28,'Time Awareness'!$B$12:$B$28,'May 17th'!B23)</f>
        <v>3</v>
      </c>
      <c r="F23" s="4"/>
      <c r="G23" s="137"/>
      <c r="H23" s="137"/>
      <c r="I23" s="137"/>
      <c r="J23" s="137"/>
      <c r="K23" s="137"/>
      <c r="L23" s="137"/>
      <c r="M23" s="137">
        <v>1.0</v>
      </c>
      <c r="N23" s="137"/>
      <c r="P23" s="138">
        <f t="shared" si="1"/>
        <v>1</v>
      </c>
      <c r="Q23" s="135">
        <f t="shared" si="2"/>
        <v>2</v>
      </c>
      <c r="R23" s="139">
        <f t="shared" si="3"/>
        <v>0.3333333333</v>
      </c>
    </row>
    <row r="24" ht="30.75" hidden="1" customHeight="1">
      <c r="A24" s="33">
        <v>12.0</v>
      </c>
      <c r="B24" s="133" t="str">
        <f>'Time Awareness'!B23</f>
        <v>Games</v>
      </c>
      <c r="C24" s="4"/>
      <c r="D24" s="134">
        <f>SUMIFS('Time Awareness'!$C$12:$C$28,'Time Awareness'!$B$12:$B$28,'May 17th'!B24)</f>
        <v>0</v>
      </c>
      <c r="E24" s="135">
        <f>SUMIFS('Time Awareness'!$D$12:$D$28,'Time Awareness'!$B$12:$B$28,'May 17th'!B24)</f>
        <v>4</v>
      </c>
      <c r="F24" s="4"/>
      <c r="G24" s="137"/>
      <c r="H24" s="137"/>
      <c r="I24" s="137"/>
      <c r="J24" s="137"/>
      <c r="K24" s="137"/>
      <c r="L24" s="137"/>
      <c r="M24" s="137"/>
      <c r="N24" s="137"/>
      <c r="P24" s="138">
        <f t="shared" si="1"/>
        <v>0</v>
      </c>
      <c r="Q24" s="135">
        <f t="shared" si="2"/>
        <v>4</v>
      </c>
      <c r="R24" s="139">
        <f t="shared" si="3"/>
        <v>0</v>
      </c>
    </row>
    <row r="25" ht="30.75" customHeight="1">
      <c r="A25" s="33">
        <v>13.0</v>
      </c>
      <c r="B25" s="133" t="str">
        <f>'Time Awareness'!B24</f>
        <v>Intense Exercise</v>
      </c>
      <c r="C25" s="4"/>
      <c r="D25" s="134">
        <f>SUMIFS('Time Awareness'!$C$12:$C$28,'Time Awareness'!$B$12:$B$28,'May 17th'!B25)</f>
        <v>0</v>
      </c>
      <c r="E25" s="135">
        <f>SUMIFS('Time Awareness'!$D$12:$D$28,'Time Awareness'!$B$12:$B$28,'May 17th'!B25)</f>
        <v>2</v>
      </c>
      <c r="F25" s="4"/>
      <c r="G25" s="137"/>
      <c r="H25" s="137">
        <v>1.0</v>
      </c>
      <c r="I25" s="137"/>
      <c r="J25" s="137"/>
      <c r="K25" s="137"/>
      <c r="L25" s="137"/>
      <c r="M25" s="137">
        <v>1.0</v>
      </c>
      <c r="N25" s="137"/>
      <c r="P25" s="138">
        <f t="shared" si="1"/>
        <v>2</v>
      </c>
      <c r="Q25" s="135">
        <f t="shared" si="2"/>
        <v>0</v>
      </c>
      <c r="R25" s="139">
        <f t="shared" si="3"/>
        <v>1</v>
      </c>
    </row>
    <row r="26" ht="30.75" customHeight="1">
      <c r="A26" s="33">
        <v>14.0</v>
      </c>
      <c r="B26" s="133" t="str">
        <f>'Time Awareness'!B25</f>
        <v>Romanian Practice</v>
      </c>
      <c r="C26" s="4"/>
      <c r="D26" s="134">
        <f>SUMIFS('Time Awareness'!$C$12:$C$28,'Time Awareness'!$B$12:$B$28,'May 17th'!B26)</f>
        <v>0</v>
      </c>
      <c r="E26" s="135">
        <f>SUMIFS('Time Awareness'!$D$12:$D$28,'Time Awareness'!$B$12:$B$28,'May 17th'!B26)</f>
        <v>1</v>
      </c>
      <c r="F26" s="4"/>
      <c r="G26" s="137"/>
      <c r="H26" s="136"/>
      <c r="I26" s="136"/>
      <c r="J26" s="136"/>
      <c r="K26" s="136"/>
      <c r="L26" s="136"/>
      <c r="M26" s="136"/>
      <c r="N26" s="137"/>
      <c r="P26" s="138">
        <f t="shared" si="1"/>
        <v>0</v>
      </c>
      <c r="Q26" s="135">
        <f t="shared" si="2"/>
        <v>1</v>
      </c>
      <c r="R26" s="139">
        <f t="shared" si="3"/>
        <v>0</v>
      </c>
    </row>
    <row r="27" ht="30.75" customHeight="1">
      <c r="A27" s="33">
        <v>15.0</v>
      </c>
      <c r="B27" s="133" t="str">
        <f>'Time Awareness'!B26</f>
        <v>Other jobs</v>
      </c>
      <c r="C27" s="4"/>
      <c r="D27" s="134">
        <f>SUMIFS('Time Awareness'!$C$12:$C$28,'Time Awareness'!$B$12:$B$28,'May 17th'!B27)</f>
        <v>0</v>
      </c>
      <c r="E27" s="135">
        <f>SUMIFS('Time Awareness'!$D$12:$D$28,'Time Awareness'!$B$12:$B$28,'May 17th'!B27)</f>
        <v>3</v>
      </c>
      <c r="F27" s="4"/>
      <c r="G27" s="136"/>
      <c r="H27" s="137"/>
      <c r="I27" s="137"/>
      <c r="J27" s="137"/>
      <c r="K27" s="137"/>
      <c r="L27" s="137"/>
      <c r="M27" s="137"/>
      <c r="N27" s="136"/>
      <c r="P27" s="138">
        <f t="shared" si="1"/>
        <v>0</v>
      </c>
      <c r="Q27" s="135">
        <f t="shared" si="2"/>
        <v>3</v>
      </c>
      <c r="R27" s="139">
        <f t="shared" si="3"/>
        <v>0</v>
      </c>
    </row>
    <row r="28" ht="30.75" hidden="1" customHeight="1">
      <c r="A28" s="33">
        <v>16.0</v>
      </c>
      <c r="B28" s="133" t="str">
        <f>'Time Awareness'!B27</f>
        <v>Upkeep (redundant, use chores)</v>
      </c>
      <c r="C28" s="4"/>
      <c r="D28" s="134">
        <f>SUMIFS('Time Awareness'!$C$12:$C$28,'Time Awareness'!$B$12:$B$28,'May 17th'!B28)</f>
        <v>0</v>
      </c>
      <c r="E28" s="135">
        <f>SUMIFS('Time Awareness'!$D$12:$D$28,'Time Awareness'!$B$12:$B$28,'May 17th'!B28)</f>
        <v>0</v>
      </c>
      <c r="F28" s="4"/>
      <c r="G28" s="137"/>
      <c r="H28" s="137"/>
      <c r="I28" s="137"/>
      <c r="J28" s="137"/>
      <c r="K28" s="137"/>
      <c r="L28" s="137"/>
      <c r="M28" s="137"/>
      <c r="N28" s="137"/>
      <c r="P28" s="138">
        <f t="shared" si="1"/>
        <v>0</v>
      </c>
      <c r="Q28" s="135">
        <f t="shared" si="2"/>
        <v>0</v>
      </c>
      <c r="R28" s="139" t="str">
        <f t="shared" si="3"/>
        <v>#DIV/0!</v>
      </c>
    </row>
    <row r="29" ht="30.75" customHeight="1">
      <c r="A29" s="33">
        <v>17.0</v>
      </c>
      <c r="B29" s="133" t="str">
        <f>'Time Awareness'!B28</f>
        <v>Learning</v>
      </c>
      <c r="C29" s="4"/>
      <c r="D29" s="134">
        <f>SUMIFS('Time Awareness'!$C$12:$C$28,'Time Awareness'!$B$12:$B$28,'May 17th'!B29)</f>
        <v>1</v>
      </c>
      <c r="E29" s="135">
        <f>SUMIFS('Time Awareness'!$D$12:$D$28,'Time Awareness'!$B$12:$B$28,'May 17th'!B29)</f>
        <v>0</v>
      </c>
      <c r="F29" s="4"/>
      <c r="G29" s="137"/>
      <c r="H29" s="137">
        <v>2.0</v>
      </c>
      <c r="I29" s="137"/>
      <c r="J29" s="137"/>
      <c r="K29" s="137">
        <v>1.0</v>
      </c>
      <c r="L29" s="137"/>
      <c r="M29" s="137"/>
      <c r="N29" s="137"/>
      <c r="P29" s="138">
        <f t="shared" si="1"/>
        <v>3</v>
      </c>
      <c r="Q29" s="135">
        <f t="shared" si="2"/>
        <v>2</v>
      </c>
      <c r="R29" s="139">
        <f t="shared" si="3"/>
        <v>0.6</v>
      </c>
      <c r="S29" s="84" t="s">
        <v>152</v>
      </c>
    </row>
    <row r="30" ht="30.75" customHeight="1">
      <c r="A30" s="57"/>
      <c r="B30" s="141" t="s">
        <v>159</v>
      </c>
      <c r="C30" s="4"/>
      <c r="D30" s="134">
        <f>SUMIFS('Time Awareness'!$C$12:$C$28,'Time Awareness'!$B$12:$B$28,'May 17th'!B30)</f>
        <v>0</v>
      </c>
      <c r="E30" s="135">
        <f>SUMIFS('Time Awareness'!$D$12:$D$28,'Time Awareness'!$B$12:$B$28,'May 17th'!B30)</f>
        <v>0</v>
      </c>
      <c r="F30" s="4"/>
      <c r="G30" s="137"/>
      <c r="H30" s="137"/>
      <c r="I30" s="137"/>
      <c r="J30" s="137"/>
      <c r="K30" s="137"/>
      <c r="L30" s="137"/>
      <c r="M30" s="137"/>
      <c r="N30" s="137"/>
      <c r="P30" s="138">
        <f t="shared" si="1"/>
        <v>0</v>
      </c>
      <c r="Q30" s="135">
        <f t="shared" si="2"/>
        <v>0</v>
      </c>
      <c r="R30" s="139" t="str">
        <f t="shared" si="3"/>
        <v>#DIV/0!</v>
      </c>
      <c r="S30" s="84"/>
    </row>
    <row r="31" ht="30.75" customHeight="1">
      <c r="A31" s="57"/>
      <c r="B31" s="133"/>
      <c r="C31" s="4"/>
      <c r="D31" s="134">
        <f>SUMIFS('Time Awareness'!$C$12:$C$28,'Time Awareness'!$B$12:$B$28,'May 17th'!B31)</f>
        <v>0</v>
      </c>
      <c r="E31" s="135">
        <f>SUMIFS('Time Awareness'!$D$12:$D$28,'Time Awareness'!$B$12:$B$28,'May 17th'!B31)</f>
        <v>0</v>
      </c>
      <c r="F31" s="4"/>
      <c r="G31" s="137"/>
      <c r="H31" s="136"/>
      <c r="I31" s="137"/>
      <c r="J31" s="137"/>
      <c r="K31" s="137"/>
      <c r="L31" s="137"/>
      <c r="M31" s="137"/>
      <c r="N31" s="137"/>
      <c r="P31" s="138">
        <f t="shared" si="1"/>
        <v>0</v>
      </c>
      <c r="Q31" s="135">
        <f t="shared" si="2"/>
        <v>0</v>
      </c>
      <c r="R31" s="139" t="str">
        <f t="shared" si="3"/>
        <v>#DIV/0!</v>
      </c>
      <c r="S31" s="84"/>
    </row>
    <row r="32" ht="30.75" customHeight="1">
      <c r="A32" s="57"/>
      <c r="B32" s="133"/>
      <c r="C32" s="4"/>
      <c r="D32" s="134">
        <f>SUMIFS('Time Awareness'!$C$12:$C$28,'Time Awareness'!$B$12:$B$28,'May 17th'!B32)</f>
        <v>0</v>
      </c>
      <c r="E32" s="135">
        <f>SUMIFS('Time Awareness'!$D$12:$D$28,'Time Awareness'!$B$12:$B$28,'May 17th'!B32)</f>
        <v>0</v>
      </c>
      <c r="F32" s="4"/>
      <c r="G32" s="137"/>
      <c r="H32" s="136"/>
      <c r="I32" s="137"/>
      <c r="J32" s="137"/>
      <c r="K32" s="137"/>
      <c r="L32" s="137"/>
      <c r="M32" s="137"/>
      <c r="N32" s="137"/>
      <c r="P32" s="138">
        <f t="shared" si="1"/>
        <v>0</v>
      </c>
      <c r="Q32" s="135">
        <f t="shared" si="2"/>
        <v>0</v>
      </c>
      <c r="R32" s="139" t="str">
        <f t="shared" si="3"/>
        <v>#DIV/0!</v>
      </c>
      <c r="S32" s="84"/>
    </row>
    <row r="33" ht="30.75" customHeight="1">
      <c r="A33" s="57"/>
      <c r="B33" s="133"/>
      <c r="C33" s="4"/>
      <c r="D33" s="134">
        <f>SUMIFS('Time Awareness'!$C$12:$C$28,'Time Awareness'!$B$12:$B$28,'May 17th'!B33)</f>
        <v>0</v>
      </c>
      <c r="E33" s="135">
        <f>SUMIFS('Time Awareness'!$D$12:$D$28,'Time Awareness'!$B$12:$B$28,'May 17th'!B33)</f>
        <v>0</v>
      </c>
      <c r="F33" s="4"/>
      <c r="G33" s="137"/>
      <c r="H33" s="136"/>
      <c r="I33" s="137"/>
      <c r="J33" s="137"/>
      <c r="K33" s="137"/>
      <c r="L33" s="137"/>
      <c r="M33" s="137"/>
      <c r="N33" s="137"/>
      <c r="P33" s="138">
        <f t="shared" si="1"/>
        <v>0</v>
      </c>
      <c r="Q33" s="135">
        <f t="shared" si="2"/>
        <v>0</v>
      </c>
      <c r="R33" s="139" t="str">
        <f t="shared" si="3"/>
        <v>#DIV/0!</v>
      </c>
      <c r="S33" s="84"/>
    </row>
    <row r="34" ht="30.75" customHeight="1">
      <c r="A34" s="57"/>
      <c r="B34" s="133"/>
      <c r="C34" s="4"/>
      <c r="D34" s="134">
        <f>SUMIFS('Time Awareness'!$C$12:$C$28,'Time Awareness'!$B$12:$B$28,'May 17th'!B34)</f>
        <v>0</v>
      </c>
      <c r="E34" s="135">
        <f>SUMIFS('Time Awareness'!$D$12:$D$28,'Time Awareness'!$B$12:$B$28,'May 17th'!B34)</f>
        <v>0</v>
      </c>
      <c r="F34" s="4"/>
      <c r="G34" s="137"/>
      <c r="H34" s="136"/>
      <c r="I34" s="137"/>
      <c r="J34" s="137"/>
      <c r="K34" s="137"/>
      <c r="L34" s="137"/>
      <c r="M34" s="137"/>
      <c r="N34" s="137"/>
      <c r="P34" s="138">
        <f t="shared" si="1"/>
        <v>0</v>
      </c>
      <c r="Q34" s="135">
        <f t="shared" si="2"/>
        <v>0</v>
      </c>
      <c r="R34" s="139" t="str">
        <f t="shared" si="3"/>
        <v>#DIV/0!</v>
      </c>
      <c r="S34" s="84"/>
    </row>
    <row r="35" ht="30.75" customHeight="1">
      <c r="A35" s="57"/>
      <c r="B35" s="133"/>
      <c r="C35" s="4"/>
      <c r="D35" s="134">
        <f>SUMIFS('Time Awareness'!$C$12:$C$28,'Time Awareness'!$B$12:$B$28,'May 17th'!B35)</f>
        <v>0</v>
      </c>
      <c r="E35" s="135">
        <f>SUMIFS('Time Awareness'!$D$12:$D$28,'Time Awareness'!$B$12:$B$28,'May 17th'!B35)</f>
        <v>0</v>
      </c>
      <c r="F35" s="4"/>
      <c r="G35" s="137"/>
      <c r="H35" s="136"/>
      <c r="I35" s="137"/>
      <c r="J35" s="137"/>
      <c r="K35" s="137"/>
      <c r="L35" s="137"/>
      <c r="M35" s="137"/>
      <c r="N35" s="137"/>
      <c r="P35" s="138">
        <f t="shared" si="1"/>
        <v>0</v>
      </c>
      <c r="Q35" s="135">
        <f t="shared" si="2"/>
        <v>0</v>
      </c>
      <c r="R35" s="139" t="str">
        <f t="shared" si="3"/>
        <v>#DIV/0!</v>
      </c>
      <c r="S35" s="84"/>
    </row>
    <row r="36" ht="30.75" customHeight="1">
      <c r="A36" s="57"/>
      <c r="B36" s="133"/>
      <c r="C36" s="4"/>
      <c r="D36" s="134">
        <f>SUMIFS('Time Awareness'!$C$12:$C$28,'Time Awareness'!$B$12:$B$28,'May 17th'!B36)</f>
        <v>0</v>
      </c>
      <c r="E36" s="135">
        <f>SUMIFS('Time Awareness'!$D$12:$D$28,'Time Awareness'!$B$12:$B$28,'May 17th'!B36)</f>
        <v>0</v>
      </c>
      <c r="F36" s="4"/>
      <c r="G36" s="137"/>
      <c r="H36" s="136"/>
      <c r="I36" s="137"/>
      <c r="J36" s="137"/>
      <c r="K36" s="137"/>
      <c r="L36" s="137"/>
      <c r="M36" s="137"/>
      <c r="N36" s="137"/>
      <c r="P36" s="138">
        <f t="shared" si="1"/>
        <v>0</v>
      </c>
      <c r="Q36" s="135">
        <f t="shared" si="2"/>
        <v>0</v>
      </c>
      <c r="R36" s="139" t="str">
        <f t="shared" si="3"/>
        <v>#DIV/0!</v>
      </c>
      <c r="S36" s="84"/>
    </row>
    <row r="37" ht="30.75" customHeight="1">
      <c r="A37" s="57"/>
      <c r="B37" s="133"/>
      <c r="C37" s="4"/>
      <c r="D37" s="134">
        <f>SUMIFS('Time Awareness'!$C$12:$C$28,'Time Awareness'!$B$12:$B$28,'May 17th'!B37)</f>
        <v>0</v>
      </c>
      <c r="E37" s="135">
        <f>SUMIFS('Time Awareness'!$D$12:$D$28,'Time Awareness'!$B$12:$B$28,'May 17th'!B37)</f>
        <v>0</v>
      </c>
      <c r="F37" s="4"/>
      <c r="G37" s="137"/>
      <c r="H37" s="136"/>
      <c r="I37" s="137"/>
      <c r="J37" s="137"/>
      <c r="K37" s="137"/>
      <c r="L37" s="137"/>
      <c r="M37" s="137"/>
      <c r="N37" s="137"/>
      <c r="P37" s="138">
        <f t="shared" si="1"/>
        <v>0</v>
      </c>
      <c r="Q37" s="135">
        <f t="shared" si="2"/>
        <v>0</v>
      </c>
      <c r="R37" s="139" t="str">
        <f t="shared" si="3"/>
        <v>#DIV/0!</v>
      </c>
      <c r="S37" s="84"/>
    </row>
    <row r="38" ht="30.75" customHeight="1">
      <c r="A38" s="57"/>
      <c r="B38" s="133"/>
      <c r="C38" s="4"/>
      <c r="D38" s="134">
        <f>SUMIFS('Time Awareness'!$C$12:$C$28,'Time Awareness'!$B$12:$B$28,'May 17th'!B38)</f>
        <v>0</v>
      </c>
      <c r="E38" s="135">
        <f>SUMIFS('Time Awareness'!$D$12:$D$28,'Time Awareness'!$B$12:$B$28,'May 17th'!B38)</f>
        <v>0</v>
      </c>
      <c r="F38" s="4"/>
      <c r="G38" s="137"/>
      <c r="H38" s="136"/>
      <c r="I38" s="137"/>
      <c r="J38" s="137"/>
      <c r="K38" s="137"/>
      <c r="L38" s="137"/>
      <c r="M38" s="137"/>
      <c r="N38" s="137"/>
      <c r="P38" s="138">
        <f t="shared" si="1"/>
        <v>0</v>
      </c>
      <c r="Q38" s="135">
        <f t="shared" si="2"/>
        <v>0</v>
      </c>
      <c r="R38" s="139" t="str">
        <f t="shared" si="3"/>
        <v>#DIV/0!</v>
      </c>
      <c r="S38" s="84"/>
    </row>
    <row r="39" ht="30.75" customHeight="1">
      <c r="A39" s="57"/>
      <c r="B39" s="133"/>
      <c r="C39" s="4"/>
      <c r="D39" s="134">
        <f>SUMIFS('Time Awareness'!$C$12:$C$28,'Time Awareness'!$B$12:$B$28,'May 17th'!B39)</f>
        <v>0</v>
      </c>
      <c r="E39" s="135">
        <f>SUMIFS('Time Awareness'!$D$12:$D$28,'Time Awareness'!$B$12:$B$28,'May 17th'!B39)</f>
        <v>0</v>
      </c>
      <c r="F39" s="4"/>
      <c r="G39" s="137"/>
      <c r="H39" s="136"/>
      <c r="I39" s="137"/>
      <c r="J39" s="137"/>
      <c r="K39" s="137"/>
      <c r="L39" s="137"/>
      <c r="M39" s="137"/>
      <c r="N39" s="137"/>
      <c r="P39" s="138">
        <f t="shared" si="1"/>
        <v>0</v>
      </c>
      <c r="Q39" s="135">
        <f t="shared" si="2"/>
        <v>0</v>
      </c>
      <c r="R39" s="139" t="str">
        <f t="shared" si="3"/>
        <v>#DIV/0!</v>
      </c>
      <c r="S39" s="84"/>
    </row>
    <row r="40" ht="14.25" customHeight="1">
      <c r="G40" s="4">
        <f t="shared" ref="G40:I40" si="4">SUM(G13:G39)</f>
        <v>1</v>
      </c>
      <c r="H40" s="4">
        <f t="shared" si="4"/>
        <v>12</v>
      </c>
      <c r="I40" s="4">
        <f t="shared" si="4"/>
        <v>10</v>
      </c>
      <c r="J40" s="4"/>
      <c r="K40" s="4">
        <f t="shared" ref="K40:N40" si="5">SUM(K13:K39)</f>
        <v>12</v>
      </c>
      <c r="L40" s="4">
        <f t="shared" si="5"/>
        <v>9</v>
      </c>
      <c r="M40" s="4">
        <f t="shared" si="5"/>
        <v>16</v>
      </c>
      <c r="N40" s="4">
        <f t="shared" si="5"/>
        <v>8</v>
      </c>
      <c r="P40" s="7">
        <f t="shared" si="1"/>
        <v>68</v>
      </c>
    </row>
    <row r="41" ht="14.25" customHeight="1">
      <c r="G41" s="4"/>
      <c r="H41" s="4"/>
      <c r="I41" s="4"/>
      <c r="J41" s="4"/>
      <c r="K41" s="4"/>
      <c r="L41" s="4"/>
      <c r="M41" s="4"/>
      <c r="N41" s="4"/>
    </row>
    <row r="42" ht="14.25" customHeight="1">
      <c r="G42" s="4"/>
      <c r="H42" s="4"/>
      <c r="I42" s="4"/>
      <c r="J42" s="4"/>
      <c r="K42" s="4"/>
      <c r="L42" s="4"/>
      <c r="M42" s="4"/>
      <c r="N42" s="4"/>
    </row>
    <row r="43" ht="14.25" customHeight="1">
      <c r="B43" s="84" t="s">
        <v>154</v>
      </c>
    </row>
    <row r="44" ht="14.25" customHeight="1">
      <c r="B44" s="84" t="s">
        <v>155</v>
      </c>
    </row>
    <row r="45" ht="14.25" customHeight="1"/>
    <row r="46" ht="14.25" customHeight="1">
      <c r="B46" s="84" t="s">
        <v>156</v>
      </c>
    </row>
    <row r="47" ht="14.25" customHeight="1"/>
    <row r="48" ht="14.25" customHeight="1"/>
    <row r="49" ht="14.25" customHeight="1">
      <c r="B49" s="84" t="s">
        <v>157</v>
      </c>
    </row>
    <row r="50" ht="14.25" customHeight="1"/>
    <row r="51" ht="14.25" customHeight="1"/>
    <row r="52" ht="36.75" customHeight="1"/>
    <row r="53" ht="35.25" customHeight="1"/>
    <row r="54" ht="35.25" customHeight="1"/>
    <row r="55" ht="35.25" customHeight="1"/>
    <row r="56" ht="35.25" customHeight="1"/>
    <row r="57" ht="35.25" customHeight="1"/>
    <row r="58" ht="35.25" customHeight="1"/>
    <row r="59" ht="35.25" customHeight="1"/>
    <row r="60" ht="35.25" customHeight="1"/>
    <row r="61" ht="35.25" customHeight="1"/>
    <row r="62" ht="35.25" customHeight="1"/>
    <row r="63" ht="35.25" customHeight="1"/>
    <row r="64" ht="35.25" customHeight="1"/>
    <row r="65" ht="35.25" customHeight="1"/>
    <row r="66" ht="35.25" customHeight="1"/>
    <row r="67" ht="35.25" customHeight="1"/>
    <row r="68" ht="35.25" customHeight="1"/>
    <row r="69" ht="35.25" customHeight="1"/>
    <row r="70" ht="35.25" customHeight="1"/>
    <row r="71" ht="35.25" customHeight="1"/>
    <row r="72" ht="35.25" customHeight="1"/>
    <row r="73" ht="35.25" customHeight="1"/>
    <row r="74" ht="35.25" customHeight="1"/>
    <row r="75" ht="35.25" customHeight="1"/>
    <row r="76" ht="35.25" customHeight="1"/>
    <row r="77" ht="35.25" customHeight="1"/>
    <row r="78" ht="35.25" customHeight="1"/>
    <row r="79" ht="35.25" customHeight="1"/>
    <row r="80" ht="35.25" customHeight="1"/>
    <row r="81" ht="35.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2">
    <mergeCell ref="B7:D7"/>
    <mergeCell ref="P10:Q10"/>
  </mergeCells>
  <conditionalFormatting sqref="AB11 AE11">
    <cfRule type="expression" dxfId="0" priority="1">
      <formula>CELL("contents",B47)=AB11</formula>
    </cfRule>
  </conditionalFormatting>
  <conditionalFormatting sqref="AI11">
    <cfRule type="expression" dxfId="0" priority="2">
      <formula>CELL("contents",K47)=AI11</formula>
    </cfRule>
  </conditionalFormatting>
  <conditionalFormatting sqref="G11">
    <cfRule type="expression" dxfId="0" priority="3">
      <formula>CELL("contents",B5)=G11</formula>
    </cfRule>
  </conditionalFormatting>
  <conditionalFormatting sqref="K11">
    <cfRule type="expression" dxfId="0" priority="4">
      <formula>CELL("contents",B5)=K11</formula>
    </cfRule>
  </conditionalFormatting>
  <conditionalFormatting sqref="H11">
    <cfRule type="expression" dxfId="0" priority="5">
      <formula>CELL("contents",B5)=H11</formula>
    </cfRule>
  </conditionalFormatting>
  <conditionalFormatting sqref="I11:J11">
    <cfRule type="expression" dxfId="0" priority="6">
      <formula>CELL("contents",B5)=I11</formula>
    </cfRule>
  </conditionalFormatting>
  <conditionalFormatting sqref="L11">
    <cfRule type="expression" dxfId="0" priority="7">
      <formula>CELL("contents",B5)=L11</formula>
    </cfRule>
  </conditionalFormatting>
  <conditionalFormatting sqref="M11">
    <cfRule type="expression" dxfId="0" priority="8">
      <formula>CELL("contents",B5)=M11</formula>
    </cfRule>
  </conditionalFormatting>
  <conditionalFormatting sqref="N11 AC11 AF11">
    <cfRule type="expression" dxfId="0" priority="9">
      <formula>CELL("contents",B5)=N11</formula>
    </cfRule>
  </conditionalFormatting>
  <conditionalFormatting sqref="R13:R39">
    <cfRule type="colorScale" priority="10">
      <colorScale>
        <cfvo type="formula" val="0"/>
        <cfvo type="formula" val="0.99"/>
        <cfvo type="formula" val="1"/>
        <color rgb="FFFFFF00"/>
        <color theme="9"/>
        <color theme="4"/>
      </colorScale>
    </cfRule>
  </conditionalFormatting>
  <dataValidations>
    <dataValidation type="list" allowBlank="1" showErrorMessage="1" sqref="B5">
      <formula1>$G$11:$N$11</formula1>
    </dataValidation>
  </dataValidations>
  <printOptions/>
  <pageMargins bottom="0.75" footer="0.0" header="0.0" left="0.7" right="0.7" top="0.75"/>
  <pageSetup orientation="portrait"/>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44.29"/>
    <col customWidth="1" min="3" max="3" width="9.86"/>
    <col customWidth="1" min="4" max="5" width="16.0"/>
    <col customWidth="1" min="6" max="6" width="8.43"/>
    <col customWidth="1" min="7" max="9" width="18.57"/>
    <col customWidth="1" hidden="1" min="10" max="10" width="18.57"/>
    <col customWidth="1" min="11" max="11" width="20.14"/>
    <col customWidth="1" min="12" max="14" width="18.57"/>
    <col customWidth="1" min="15" max="15" width="8.71"/>
    <col customWidth="1" min="16" max="17" width="24.14"/>
    <col customWidth="1" min="18" max="18" width="13.14"/>
    <col customWidth="1" min="22" max="22" width="57.43"/>
  </cols>
  <sheetData>
    <row r="1" ht="14.25" customHeight="1">
      <c r="A1" s="111" t="s">
        <v>130</v>
      </c>
    </row>
    <row r="2" ht="14.25" customHeight="1">
      <c r="Y2" s="84" t="s">
        <v>137</v>
      </c>
    </row>
    <row r="3" ht="14.25" customHeight="1">
      <c r="Y3" s="84" t="s">
        <v>151</v>
      </c>
    </row>
    <row r="4" ht="36.75" customHeight="1">
      <c r="B4" s="112" t="s">
        <v>131</v>
      </c>
    </row>
    <row r="5" ht="76.5" customHeight="1">
      <c r="B5" s="113" t="s">
        <v>132</v>
      </c>
      <c r="Y5" s="84" t="s">
        <v>158</v>
      </c>
    </row>
    <row r="6" ht="14.25" customHeight="1">
      <c r="D6" s="114"/>
      <c r="E6" s="114"/>
      <c r="P6" s="114"/>
    </row>
    <row r="7" ht="14.25" hidden="1" customHeight="1">
      <c r="B7" s="115" t="s">
        <v>133</v>
      </c>
      <c r="C7" s="116"/>
      <c r="D7" s="11"/>
      <c r="E7" s="114"/>
      <c r="P7" s="114"/>
    </row>
    <row r="8" ht="14.25" hidden="1" customHeight="1">
      <c r="B8" s="117"/>
      <c r="C8" s="117"/>
      <c r="D8" s="117"/>
      <c r="E8" s="114"/>
      <c r="P8" s="114"/>
    </row>
    <row r="9" ht="48.75" customHeight="1">
      <c r="D9" s="114"/>
      <c r="E9" s="114"/>
      <c r="P9" s="114"/>
    </row>
    <row r="10" ht="34.5" customHeight="1">
      <c r="D10" s="118" t="s">
        <v>134</v>
      </c>
      <c r="E10" s="114"/>
      <c r="G10" s="84" t="s">
        <v>135</v>
      </c>
      <c r="P10" s="119" t="s">
        <v>136</v>
      </c>
      <c r="Q10" s="120"/>
    </row>
    <row r="11" ht="42.0" customHeight="1">
      <c r="A11" s="121" t="s">
        <v>138</v>
      </c>
      <c r="B11" s="122" t="s">
        <v>94</v>
      </c>
      <c r="C11" s="123"/>
      <c r="D11" s="121" t="s">
        <v>139</v>
      </c>
      <c r="E11" s="124" t="s">
        <v>140</v>
      </c>
      <c r="G11" s="125" t="s">
        <v>141</v>
      </c>
      <c r="H11" s="126" t="s">
        <v>142</v>
      </c>
      <c r="I11" s="126" t="s">
        <v>143</v>
      </c>
      <c r="J11" s="126"/>
      <c r="K11" s="126" t="s">
        <v>144</v>
      </c>
      <c r="L11" s="126" t="s">
        <v>145</v>
      </c>
      <c r="M11" s="126" t="s">
        <v>146</v>
      </c>
      <c r="N11" s="127" t="s">
        <v>132</v>
      </c>
      <c r="O11" s="84" t="s">
        <v>147</v>
      </c>
      <c r="P11" s="119" t="s">
        <v>148</v>
      </c>
      <c r="Q11" s="128" t="s">
        <v>149</v>
      </c>
      <c r="R11" s="84" t="s">
        <v>150</v>
      </c>
      <c r="AB11" s="7"/>
      <c r="AC11" s="7"/>
      <c r="AE11" s="7"/>
      <c r="AF11" s="7"/>
      <c r="AI11" s="7"/>
    </row>
    <row r="12" ht="14.25" customHeight="1">
      <c r="B12" s="129"/>
      <c r="C12" s="4"/>
      <c r="D12" s="130"/>
      <c r="E12" s="131"/>
      <c r="P12" s="130"/>
      <c r="Q12" s="132"/>
    </row>
    <row r="13" ht="30.75" customHeight="1">
      <c r="A13" s="33">
        <v>1.0</v>
      </c>
      <c r="B13" s="133" t="str">
        <f>'Time Awareness'!B12</f>
        <v>Teaching</v>
      </c>
      <c r="C13" s="4"/>
      <c r="D13" s="134">
        <f>SUMIFS('Time Awareness'!$C$12:$C$28,'Time Awareness'!$B$12:$B$28,'May 24th'!B13)</f>
        <v>0</v>
      </c>
      <c r="E13" s="135">
        <f>SUMIFS('Time Awareness'!$D$12:$D$28,'Time Awareness'!$B$12:$B$28,'May 24th'!B13)</f>
        <v>5</v>
      </c>
      <c r="F13" s="4"/>
      <c r="G13" s="136"/>
      <c r="H13" s="140">
        <v>2.0</v>
      </c>
      <c r="I13" s="137">
        <v>1.0</v>
      </c>
      <c r="J13" s="137"/>
      <c r="K13" s="137">
        <v>1.0</v>
      </c>
      <c r="L13" s="137">
        <v>1.0</v>
      </c>
      <c r="M13" s="137">
        <v>1.0</v>
      </c>
      <c r="N13" s="136"/>
      <c r="P13" s="138">
        <f t="shared" ref="P13:P40" si="1">SUM(G13:N13)</f>
        <v>6</v>
      </c>
      <c r="Q13" s="135">
        <f t="shared" ref="Q13:Q39" si="2">(E13+(D13*5))-SUM(G13:N13)</f>
        <v>-1</v>
      </c>
      <c r="R13" s="139">
        <f t="shared" ref="R13:R39" si="3">P13/(Q13+P13)</f>
        <v>1.2</v>
      </c>
    </row>
    <row r="14" ht="30.75" customHeight="1">
      <c r="A14" s="33">
        <v>2.0</v>
      </c>
      <c r="B14" s="133" t="str">
        <f>'Time Awareness'!B13</f>
        <v>Cook</v>
      </c>
      <c r="C14" s="4"/>
      <c r="D14" s="134">
        <f>SUMIFS('Time Awareness'!$C$12:$C$28,'Time Awareness'!$B$12:$B$28,'May 24th'!B14)</f>
        <v>2</v>
      </c>
      <c r="E14" s="135">
        <f>SUMIFS('Time Awareness'!$D$12:$D$28,'Time Awareness'!$B$12:$B$28,'May 24th'!B14)</f>
        <v>0</v>
      </c>
      <c r="F14" s="4"/>
      <c r="G14" s="137">
        <v>1.0</v>
      </c>
      <c r="H14" s="140">
        <v>1.0</v>
      </c>
      <c r="I14" s="137"/>
      <c r="J14" s="137"/>
      <c r="K14" s="140">
        <v>1.0</v>
      </c>
      <c r="L14" s="140">
        <v>1.0</v>
      </c>
      <c r="M14" s="137"/>
      <c r="N14" s="137"/>
      <c r="P14" s="138">
        <f t="shared" si="1"/>
        <v>4</v>
      </c>
      <c r="Q14" s="135">
        <f t="shared" si="2"/>
        <v>6</v>
      </c>
      <c r="R14" s="139">
        <f t="shared" si="3"/>
        <v>0.4</v>
      </c>
    </row>
    <row r="15" ht="30.75" customHeight="1">
      <c r="A15" s="33">
        <v>3.0</v>
      </c>
      <c r="B15" s="133" t="str">
        <f>'Time Awareness'!B14</f>
        <v>Friends/Family</v>
      </c>
      <c r="C15" s="4"/>
      <c r="D15" s="134">
        <f>SUMIFS('Time Awareness'!$C$12:$C$28,'Time Awareness'!$B$12:$B$28,'May 24th'!B15)</f>
        <v>0</v>
      </c>
      <c r="E15" s="135">
        <f>SUMIFS('Time Awareness'!$D$12:$D$28,'Time Awareness'!$B$12:$B$28,'May 24th'!B15)</f>
        <v>8</v>
      </c>
      <c r="F15" s="4"/>
      <c r="G15" s="137">
        <v>1.0</v>
      </c>
      <c r="H15" s="140">
        <v>2.0</v>
      </c>
      <c r="I15" s="140">
        <v>1.0</v>
      </c>
      <c r="J15" s="140"/>
      <c r="K15" s="137">
        <v>2.0</v>
      </c>
      <c r="L15" s="140">
        <v>4.0</v>
      </c>
      <c r="M15" s="137">
        <v>4.0</v>
      </c>
      <c r="N15" s="137">
        <v>6.0</v>
      </c>
      <c r="P15" s="138">
        <f t="shared" si="1"/>
        <v>20</v>
      </c>
      <c r="Q15" s="135">
        <f t="shared" si="2"/>
        <v>-12</v>
      </c>
      <c r="R15" s="139">
        <f t="shared" si="3"/>
        <v>2.5</v>
      </c>
    </row>
    <row r="16" ht="30.75" customHeight="1">
      <c r="A16" s="33">
        <v>4.0</v>
      </c>
      <c r="B16" s="133" t="str">
        <f>'Time Awareness'!B15</f>
        <v>Business Development</v>
      </c>
      <c r="C16" s="4"/>
      <c r="D16" s="134">
        <f>SUMIFS('Time Awareness'!$C$12:$C$28,'Time Awareness'!$B$12:$B$28,'May 24th'!B16)</f>
        <v>0</v>
      </c>
      <c r="E16" s="135">
        <f>SUMIFS('Time Awareness'!$D$12:$D$28,'Time Awareness'!$B$12:$B$28,'May 24th'!B16)</f>
        <v>6</v>
      </c>
      <c r="F16" s="4"/>
      <c r="G16" s="137">
        <v>1.0</v>
      </c>
      <c r="H16" s="137">
        <v>1.0</v>
      </c>
      <c r="I16" s="140">
        <v>4.0</v>
      </c>
      <c r="J16" s="140"/>
      <c r="K16" s="137">
        <v>2.0</v>
      </c>
      <c r="L16" s="140">
        <v>1.0</v>
      </c>
      <c r="M16" s="137">
        <v>1.0</v>
      </c>
      <c r="N16" s="137"/>
      <c r="P16" s="138">
        <f t="shared" si="1"/>
        <v>10</v>
      </c>
      <c r="Q16" s="135">
        <f t="shared" si="2"/>
        <v>-4</v>
      </c>
      <c r="R16" s="139">
        <f t="shared" si="3"/>
        <v>1.666666667</v>
      </c>
    </row>
    <row r="17" ht="30.75" customHeight="1">
      <c r="A17" s="33">
        <v>5.0</v>
      </c>
      <c r="B17" s="133" t="str">
        <f>'Time Awareness'!B16</f>
        <v>Create Content</v>
      </c>
      <c r="C17" s="4"/>
      <c r="D17" s="134">
        <f>SUMIFS('Time Awareness'!$C$12:$C$28,'Time Awareness'!$B$12:$B$28,'May 24th'!B17)</f>
        <v>0</v>
      </c>
      <c r="E17" s="135">
        <f>SUMIFS('Time Awareness'!$D$12:$D$28,'Time Awareness'!$B$12:$B$28,'May 24th'!B17)</f>
        <v>6</v>
      </c>
      <c r="F17" s="4"/>
      <c r="G17" s="137">
        <v>1.0</v>
      </c>
      <c r="H17" s="137">
        <v>1.0</v>
      </c>
      <c r="I17" s="137"/>
      <c r="J17" s="137"/>
      <c r="K17" s="137"/>
      <c r="L17" s="137">
        <v>2.0</v>
      </c>
      <c r="M17" s="137"/>
      <c r="N17" s="137">
        <v>1.0</v>
      </c>
      <c r="P17" s="138">
        <f t="shared" si="1"/>
        <v>5</v>
      </c>
      <c r="Q17" s="135">
        <f t="shared" si="2"/>
        <v>1</v>
      </c>
      <c r="R17" s="139">
        <f t="shared" si="3"/>
        <v>0.8333333333</v>
      </c>
    </row>
    <row r="18" ht="30.75" customHeight="1">
      <c r="A18" s="33">
        <v>6.0</v>
      </c>
      <c r="B18" s="133" t="str">
        <f>'Time Awareness'!B17</f>
        <v>Chores</v>
      </c>
      <c r="C18" s="4"/>
      <c r="D18" s="134">
        <f>SUMIFS('Time Awareness'!$C$12:$C$28,'Time Awareness'!$B$12:$B$28,'May 24th'!B18)</f>
        <v>0</v>
      </c>
      <c r="E18" s="135">
        <f>SUMIFS('Time Awareness'!$D$12:$D$28,'Time Awareness'!$B$12:$B$28,'May 24th'!B18)</f>
        <v>5</v>
      </c>
      <c r="F18" s="4"/>
      <c r="G18" s="137">
        <v>1.0</v>
      </c>
      <c r="H18" s="137"/>
      <c r="I18" s="140">
        <v>1.0</v>
      </c>
      <c r="J18" s="137"/>
      <c r="K18" s="137"/>
      <c r="L18" s="137"/>
      <c r="M18" s="137">
        <v>1.0</v>
      </c>
      <c r="N18" s="137"/>
      <c r="P18" s="138">
        <f t="shared" si="1"/>
        <v>3</v>
      </c>
      <c r="Q18" s="135">
        <f t="shared" si="2"/>
        <v>2</v>
      </c>
      <c r="R18" s="139">
        <f t="shared" si="3"/>
        <v>0.6</v>
      </c>
    </row>
    <row r="19" ht="30.75" customHeight="1">
      <c r="A19" s="33">
        <v>7.0</v>
      </c>
      <c r="B19" s="133" t="str">
        <f>'Time Awareness'!B18</f>
        <v>Journal</v>
      </c>
      <c r="C19" s="4"/>
      <c r="D19" s="134">
        <f>SUMIFS('Time Awareness'!$C$12:$C$28,'Time Awareness'!$B$12:$B$28,'May 24th'!B19)</f>
        <v>1</v>
      </c>
      <c r="E19" s="135">
        <f>SUMIFS('Time Awareness'!$D$12:$D$28,'Time Awareness'!$B$12:$B$28,'May 24th'!B19)</f>
        <v>0</v>
      </c>
      <c r="F19" s="4"/>
      <c r="G19" s="137"/>
      <c r="H19" s="137">
        <v>1.0</v>
      </c>
      <c r="I19" s="137"/>
      <c r="J19" s="137"/>
      <c r="K19" s="137">
        <v>1.0</v>
      </c>
      <c r="L19" s="137"/>
      <c r="M19" s="137"/>
      <c r="N19" s="137"/>
      <c r="P19" s="138">
        <f t="shared" si="1"/>
        <v>2</v>
      </c>
      <c r="Q19" s="135">
        <f t="shared" si="2"/>
        <v>3</v>
      </c>
      <c r="R19" s="139">
        <f t="shared" si="3"/>
        <v>0.4</v>
      </c>
    </row>
    <row r="20" ht="30.75" customHeight="1">
      <c r="A20" s="33">
        <v>8.0</v>
      </c>
      <c r="B20" s="133" t="str">
        <f>'Time Awareness'!B19</f>
        <v>Read/Audiobook</v>
      </c>
      <c r="C20" s="4"/>
      <c r="D20" s="134">
        <f>SUMIFS('Time Awareness'!$C$12:$C$28,'Time Awareness'!$B$12:$B$28,'May 24th'!B20)</f>
        <v>1</v>
      </c>
      <c r="E20" s="135">
        <f>SUMIFS('Time Awareness'!$D$12:$D$28,'Time Awareness'!$B$12:$B$28,'May 24th'!B20)</f>
        <v>0</v>
      </c>
      <c r="F20" s="4"/>
      <c r="G20" s="137"/>
      <c r="H20" s="137"/>
      <c r="I20" s="137"/>
      <c r="J20" s="137"/>
      <c r="K20" s="137"/>
      <c r="L20" s="137"/>
      <c r="M20" s="137">
        <v>1.0</v>
      </c>
      <c r="N20" s="137"/>
      <c r="P20" s="138">
        <f t="shared" si="1"/>
        <v>1</v>
      </c>
      <c r="Q20" s="135">
        <f t="shared" si="2"/>
        <v>4</v>
      </c>
      <c r="R20" s="139">
        <f t="shared" si="3"/>
        <v>0.2</v>
      </c>
    </row>
    <row r="21" ht="30.75" customHeight="1">
      <c r="A21" s="33">
        <v>9.0</v>
      </c>
      <c r="B21" s="133" t="str">
        <f>'Time Awareness'!B20</f>
        <v>Rings/stretching/light exercises</v>
      </c>
      <c r="C21" s="4"/>
      <c r="D21" s="134">
        <f>SUMIFS('Time Awareness'!$C$12:$C$28,'Time Awareness'!$B$12:$B$28,'May 24th'!B21)</f>
        <v>0</v>
      </c>
      <c r="E21" s="135">
        <f>SUMIFS('Time Awareness'!$D$12:$D$28,'Time Awareness'!$B$12:$B$28,'May 24th'!B21)</f>
        <v>6</v>
      </c>
      <c r="F21" s="4"/>
      <c r="G21" s="137">
        <v>3.0</v>
      </c>
      <c r="H21" s="137">
        <v>2.0</v>
      </c>
      <c r="I21" s="140">
        <v>3.0</v>
      </c>
      <c r="J21" s="137"/>
      <c r="K21" s="137">
        <v>2.0</v>
      </c>
      <c r="L21" s="137">
        <v>1.0</v>
      </c>
      <c r="M21" s="137">
        <v>2.0</v>
      </c>
      <c r="N21" s="137">
        <v>3.0</v>
      </c>
      <c r="P21" s="138">
        <f t="shared" si="1"/>
        <v>16</v>
      </c>
      <c r="Q21" s="135">
        <f t="shared" si="2"/>
        <v>-10</v>
      </c>
      <c r="R21" s="139">
        <f t="shared" si="3"/>
        <v>2.666666667</v>
      </c>
    </row>
    <row r="22" ht="30.75" customHeight="1">
      <c r="A22" s="33">
        <v>10.0</v>
      </c>
      <c r="B22" s="133" t="str">
        <f>'Time Awareness'!B21</f>
        <v>Marketing</v>
      </c>
      <c r="C22" s="4"/>
      <c r="D22" s="134">
        <f>SUMIFS('Time Awareness'!$C$12:$C$28,'Time Awareness'!$B$12:$B$28,'May 24th'!B22)</f>
        <v>0</v>
      </c>
      <c r="E22" s="135">
        <f>SUMIFS('Time Awareness'!$D$12:$D$28,'Time Awareness'!$B$12:$B$28,'May 24th'!B22)</f>
        <v>3</v>
      </c>
      <c r="F22" s="4"/>
      <c r="G22" s="137"/>
      <c r="H22" s="137"/>
      <c r="I22" s="137"/>
      <c r="J22" s="137"/>
      <c r="K22" s="137"/>
      <c r="L22" s="137"/>
      <c r="M22" s="137"/>
      <c r="N22" s="136"/>
      <c r="P22" s="138">
        <f t="shared" si="1"/>
        <v>0</v>
      </c>
      <c r="Q22" s="135">
        <f t="shared" si="2"/>
        <v>3</v>
      </c>
      <c r="R22" s="139">
        <f t="shared" si="3"/>
        <v>0</v>
      </c>
    </row>
    <row r="23" ht="30.75" customHeight="1">
      <c r="A23" s="33">
        <v>11.0</v>
      </c>
      <c r="B23" s="133" t="str">
        <f>'Time Awareness'!B22</f>
        <v>Networking</v>
      </c>
      <c r="C23" s="4"/>
      <c r="D23" s="134">
        <f>SUMIFS('Time Awareness'!$C$12:$C$28,'Time Awareness'!$B$12:$B$28,'May 24th'!B23)</f>
        <v>0</v>
      </c>
      <c r="E23" s="135">
        <f>SUMIFS('Time Awareness'!$D$12:$D$28,'Time Awareness'!$B$12:$B$28,'May 24th'!B23)</f>
        <v>3</v>
      </c>
      <c r="F23" s="4"/>
      <c r="G23" s="137"/>
      <c r="H23" s="137"/>
      <c r="I23" s="137"/>
      <c r="J23" s="137"/>
      <c r="K23" s="137">
        <v>1.0</v>
      </c>
      <c r="L23" s="137">
        <v>1.0</v>
      </c>
      <c r="M23" s="137">
        <v>1.0</v>
      </c>
      <c r="N23" s="137"/>
      <c r="P23" s="138">
        <f t="shared" si="1"/>
        <v>3</v>
      </c>
      <c r="Q23" s="135">
        <f t="shared" si="2"/>
        <v>0</v>
      </c>
      <c r="R23" s="139">
        <f t="shared" si="3"/>
        <v>1</v>
      </c>
    </row>
    <row r="24" ht="30.75" hidden="1" customHeight="1">
      <c r="A24" s="33">
        <v>12.0</v>
      </c>
      <c r="B24" s="133" t="str">
        <f>'Time Awareness'!B23</f>
        <v>Games</v>
      </c>
      <c r="C24" s="4"/>
      <c r="D24" s="134">
        <f>SUMIFS('Time Awareness'!$C$12:$C$28,'Time Awareness'!$B$12:$B$28,'May 24th'!B24)</f>
        <v>0</v>
      </c>
      <c r="E24" s="135">
        <f>SUMIFS('Time Awareness'!$D$12:$D$28,'Time Awareness'!$B$12:$B$28,'May 24th'!B24)</f>
        <v>4</v>
      </c>
      <c r="F24" s="4"/>
      <c r="G24" s="137"/>
      <c r="H24" s="137"/>
      <c r="I24" s="137"/>
      <c r="J24" s="137"/>
      <c r="K24" s="137"/>
      <c r="L24" s="137"/>
      <c r="M24" s="137"/>
      <c r="N24" s="137"/>
      <c r="P24" s="138">
        <f t="shared" si="1"/>
        <v>0</v>
      </c>
      <c r="Q24" s="135">
        <f t="shared" si="2"/>
        <v>4</v>
      </c>
      <c r="R24" s="139">
        <f t="shared" si="3"/>
        <v>0</v>
      </c>
    </row>
    <row r="25" ht="30.75" customHeight="1">
      <c r="A25" s="33">
        <v>13.0</v>
      </c>
      <c r="B25" s="133" t="str">
        <f>'Time Awareness'!B24</f>
        <v>Intense Exercise</v>
      </c>
      <c r="C25" s="4"/>
      <c r="D25" s="134">
        <f>SUMIFS('Time Awareness'!$C$12:$C$28,'Time Awareness'!$B$12:$B$28,'May 24th'!B25)</f>
        <v>0</v>
      </c>
      <c r="E25" s="135">
        <f>SUMIFS('Time Awareness'!$D$12:$D$28,'Time Awareness'!$B$12:$B$28,'May 24th'!B25)</f>
        <v>2</v>
      </c>
      <c r="F25" s="4"/>
      <c r="G25" s="137">
        <v>1.0</v>
      </c>
      <c r="H25" s="137"/>
      <c r="I25" s="137">
        <v>1.0</v>
      </c>
      <c r="J25" s="137"/>
      <c r="K25" s="137"/>
      <c r="L25" s="137"/>
      <c r="M25" s="137"/>
      <c r="N25" s="137"/>
      <c r="P25" s="138">
        <f t="shared" si="1"/>
        <v>2</v>
      </c>
      <c r="Q25" s="135">
        <f t="shared" si="2"/>
        <v>0</v>
      </c>
      <c r="R25" s="139">
        <f t="shared" si="3"/>
        <v>1</v>
      </c>
    </row>
    <row r="26" ht="30.75" customHeight="1">
      <c r="A26" s="33">
        <v>14.0</v>
      </c>
      <c r="B26" s="133" t="str">
        <f>'Time Awareness'!B25</f>
        <v>Romanian Practice</v>
      </c>
      <c r="C26" s="4"/>
      <c r="D26" s="134">
        <f>SUMIFS('Time Awareness'!$C$12:$C$28,'Time Awareness'!$B$12:$B$28,'May 24th'!B26)</f>
        <v>0</v>
      </c>
      <c r="E26" s="135">
        <f>SUMIFS('Time Awareness'!$D$12:$D$28,'Time Awareness'!$B$12:$B$28,'May 24th'!B26)</f>
        <v>1</v>
      </c>
      <c r="F26" s="4"/>
      <c r="G26" s="137"/>
      <c r="H26" s="136"/>
      <c r="I26" s="136"/>
      <c r="J26" s="136"/>
      <c r="K26" s="136"/>
      <c r="L26" s="136"/>
      <c r="M26" s="136"/>
      <c r="N26" s="137"/>
      <c r="P26" s="138">
        <f t="shared" si="1"/>
        <v>0</v>
      </c>
      <c r="Q26" s="135">
        <f t="shared" si="2"/>
        <v>1</v>
      </c>
      <c r="R26" s="139">
        <f t="shared" si="3"/>
        <v>0</v>
      </c>
    </row>
    <row r="27" ht="30.75" customHeight="1">
      <c r="A27" s="33">
        <v>15.0</v>
      </c>
      <c r="B27" s="133" t="str">
        <f>'Time Awareness'!B26</f>
        <v>Other jobs</v>
      </c>
      <c r="C27" s="4"/>
      <c r="D27" s="134">
        <f>SUMIFS('Time Awareness'!$C$12:$C$28,'Time Awareness'!$B$12:$B$28,'May 24th'!B27)</f>
        <v>0</v>
      </c>
      <c r="E27" s="135">
        <f>SUMIFS('Time Awareness'!$D$12:$D$28,'Time Awareness'!$B$12:$B$28,'May 24th'!B27)</f>
        <v>3</v>
      </c>
      <c r="F27" s="4"/>
      <c r="G27" s="137">
        <v>1.0</v>
      </c>
      <c r="H27" s="137"/>
      <c r="I27" s="137"/>
      <c r="J27" s="137"/>
      <c r="K27" s="137"/>
      <c r="L27" s="137"/>
      <c r="M27" s="137"/>
      <c r="N27" s="136"/>
      <c r="P27" s="138">
        <f t="shared" si="1"/>
        <v>1</v>
      </c>
      <c r="Q27" s="135">
        <f t="shared" si="2"/>
        <v>2</v>
      </c>
      <c r="R27" s="139">
        <f t="shared" si="3"/>
        <v>0.3333333333</v>
      </c>
    </row>
    <row r="28" ht="30.75" hidden="1" customHeight="1">
      <c r="A28" s="33">
        <v>16.0</v>
      </c>
      <c r="B28" s="133" t="str">
        <f>'Time Awareness'!B27</f>
        <v>Upkeep (redundant, use chores)</v>
      </c>
      <c r="C28" s="4"/>
      <c r="D28" s="134">
        <f>SUMIFS('Time Awareness'!$C$12:$C$28,'Time Awareness'!$B$12:$B$28,'May 24th'!B28)</f>
        <v>0</v>
      </c>
      <c r="E28" s="135">
        <f>SUMIFS('Time Awareness'!$D$12:$D$28,'Time Awareness'!$B$12:$B$28,'May 24th'!B28)</f>
        <v>0</v>
      </c>
      <c r="F28" s="4"/>
      <c r="G28" s="137"/>
      <c r="H28" s="137"/>
      <c r="I28" s="137"/>
      <c r="J28" s="137"/>
      <c r="K28" s="137"/>
      <c r="L28" s="137"/>
      <c r="M28" s="137"/>
      <c r="N28" s="137"/>
      <c r="P28" s="138">
        <f t="shared" si="1"/>
        <v>0</v>
      </c>
      <c r="Q28" s="135">
        <f t="shared" si="2"/>
        <v>0</v>
      </c>
      <c r="R28" s="139" t="str">
        <f t="shared" si="3"/>
        <v>#DIV/0!</v>
      </c>
    </row>
    <row r="29" ht="30.75" customHeight="1">
      <c r="A29" s="33">
        <v>17.0</v>
      </c>
      <c r="B29" s="133" t="str">
        <f>'Time Awareness'!B28</f>
        <v>Learning</v>
      </c>
      <c r="C29" s="4"/>
      <c r="D29" s="134">
        <f>SUMIFS('Time Awareness'!$C$12:$C$28,'Time Awareness'!$B$12:$B$28,'May 24th'!B29)</f>
        <v>1</v>
      </c>
      <c r="E29" s="135">
        <f>SUMIFS('Time Awareness'!$D$12:$D$28,'Time Awareness'!$B$12:$B$28,'May 24th'!B29)</f>
        <v>0</v>
      </c>
      <c r="F29" s="4"/>
      <c r="G29" s="137"/>
      <c r="H29" s="137"/>
      <c r="I29" s="137"/>
      <c r="J29" s="137"/>
      <c r="K29" s="137"/>
      <c r="L29" s="137"/>
      <c r="M29" s="137">
        <v>1.0</v>
      </c>
      <c r="N29" s="137"/>
      <c r="P29" s="138">
        <f t="shared" si="1"/>
        <v>1</v>
      </c>
      <c r="Q29" s="135">
        <f t="shared" si="2"/>
        <v>4</v>
      </c>
      <c r="R29" s="139">
        <f t="shared" si="3"/>
        <v>0.2</v>
      </c>
      <c r="S29" s="84" t="s">
        <v>152</v>
      </c>
    </row>
    <row r="30" ht="30.75" customHeight="1">
      <c r="A30" s="57"/>
      <c r="B30" s="141" t="s">
        <v>159</v>
      </c>
      <c r="C30" s="4"/>
      <c r="D30" s="134">
        <f>SUMIFS('Time Awareness'!$C$12:$C$28,'Time Awareness'!$B$12:$B$28,'May 24th'!B30)</f>
        <v>0</v>
      </c>
      <c r="E30" s="135">
        <f>SUMIFS('Time Awareness'!$D$12:$D$28,'Time Awareness'!$B$12:$B$28,'May 24th'!B30)</f>
        <v>0</v>
      </c>
      <c r="F30" s="4"/>
      <c r="G30" s="137"/>
      <c r="H30" s="137"/>
      <c r="I30" s="137"/>
      <c r="J30" s="137"/>
      <c r="K30" s="137"/>
      <c r="L30" s="137"/>
      <c r="M30" s="137"/>
      <c r="N30" s="137">
        <v>1.0</v>
      </c>
      <c r="P30" s="138">
        <f t="shared" si="1"/>
        <v>1</v>
      </c>
      <c r="Q30" s="135">
        <f t="shared" si="2"/>
        <v>-1</v>
      </c>
      <c r="R30" s="139" t="str">
        <f t="shared" si="3"/>
        <v>#DIV/0!</v>
      </c>
      <c r="S30" s="84"/>
    </row>
    <row r="31" ht="30.75" customHeight="1">
      <c r="A31" s="57"/>
      <c r="B31" s="133"/>
      <c r="C31" s="4"/>
      <c r="D31" s="134">
        <f>SUMIFS('Time Awareness'!$C$12:$C$28,'Time Awareness'!$B$12:$B$28,'May 24th'!B31)</f>
        <v>0</v>
      </c>
      <c r="E31" s="135">
        <f>SUMIFS('Time Awareness'!$D$12:$D$28,'Time Awareness'!$B$12:$B$28,'May 24th'!B31)</f>
        <v>0</v>
      </c>
      <c r="F31" s="4"/>
      <c r="G31" s="137"/>
      <c r="H31" s="136"/>
      <c r="I31" s="137"/>
      <c r="J31" s="137"/>
      <c r="K31" s="137"/>
      <c r="L31" s="137"/>
      <c r="M31" s="137"/>
      <c r="N31" s="137"/>
      <c r="P31" s="138">
        <f t="shared" si="1"/>
        <v>0</v>
      </c>
      <c r="Q31" s="135">
        <f t="shared" si="2"/>
        <v>0</v>
      </c>
      <c r="R31" s="139" t="str">
        <f t="shared" si="3"/>
        <v>#DIV/0!</v>
      </c>
      <c r="S31" s="84"/>
    </row>
    <row r="32" ht="30.75" customHeight="1">
      <c r="A32" s="57"/>
      <c r="B32" s="133"/>
      <c r="C32" s="4"/>
      <c r="D32" s="134">
        <f>SUMIFS('Time Awareness'!$C$12:$C$28,'Time Awareness'!$B$12:$B$28,'May 24th'!B32)</f>
        <v>0</v>
      </c>
      <c r="E32" s="135">
        <f>SUMIFS('Time Awareness'!$D$12:$D$28,'Time Awareness'!$B$12:$B$28,'May 24th'!B32)</f>
        <v>0</v>
      </c>
      <c r="F32" s="4"/>
      <c r="G32" s="137"/>
      <c r="H32" s="136"/>
      <c r="I32" s="137"/>
      <c r="J32" s="137"/>
      <c r="K32" s="137"/>
      <c r="L32" s="137"/>
      <c r="M32" s="137"/>
      <c r="N32" s="137"/>
      <c r="P32" s="138">
        <f t="shared" si="1"/>
        <v>0</v>
      </c>
      <c r="Q32" s="135">
        <f t="shared" si="2"/>
        <v>0</v>
      </c>
      <c r="R32" s="139" t="str">
        <f t="shared" si="3"/>
        <v>#DIV/0!</v>
      </c>
      <c r="S32" s="84"/>
    </row>
    <row r="33" ht="30.75" customHeight="1">
      <c r="A33" s="57"/>
      <c r="B33" s="133"/>
      <c r="C33" s="4"/>
      <c r="D33" s="134">
        <f>SUMIFS('Time Awareness'!$C$12:$C$28,'Time Awareness'!$B$12:$B$28,'May 24th'!B33)</f>
        <v>0</v>
      </c>
      <c r="E33" s="135">
        <f>SUMIFS('Time Awareness'!$D$12:$D$28,'Time Awareness'!$B$12:$B$28,'May 24th'!B33)</f>
        <v>0</v>
      </c>
      <c r="F33" s="4"/>
      <c r="G33" s="137"/>
      <c r="H33" s="136"/>
      <c r="I33" s="137"/>
      <c r="J33" s="137"/>
      <c r="K33" s="137"/>
      <c r="L33" s="137"/>
      <c r="M33" s="137"/>
      <c r="N33" s="137"/>
      <c r="P33" s="138">
        <f t="shared" si="1"/>
        <v>0</v>
      </c>
      <c r="Q33" s="135">
        <f t="shared" si="2"/>
        <v>0</v>
      </c>
      <c r="R33" s="139" t="str">
        <f t="shared" si="3"/>
        <v>#DIV/0!</v>
      </c>
      <c r="S33" s="84"/>
    </row>
    <row r="34" ht="30.75" customHeight="1">
      <c r="A34" s="57"/>
      <c r="B34" s="133"/>
      <c r="C34" s="4"/>
      <c r="D34" s="134">
        <f>SUMIFS('Time Awareness'!$C$12:$C$28,'Time Awareness'!$B$12:$B$28,'May 24th'!B34)</f>
        <v>0</v>
      </c>
      <c r="E34" s="135">
        <f>SUMIFS('Time Awareness'!$D$12:$D$28,'Time Awareness'!$B$12:$B$28,'May 24th'!B34)</f>
        <v>0</v>
      </c>
      <c r="F34" s="4"/>
      <c r="G34" s="137"/>
      <c r="H34" s="136"/>
      <c r="I34" s="137"/>
      <c r="J34" s="137"/>
      <c r="K34" s="137"/>
      <c r="L34" s="137"/>
      <c r="M34" s="137"/>
      <c r="N34" s="137"/>
      <c r="P34" s="138">
        <f t="shared" si="1"/>
        <v>0</v>
      </c>
      <c r="Q34" s="135">
        <f t="shared" si="2"/>
        <v>0</v>
      </c>
      <c r="R34" s="139" t="str">
        <f t="shared" si="3"/>
        <v>#DIV/0!</v>
      </c>
      <c r="S34" s="84"/>
    </row>
    <row r="35" ht="30.75" customHeight="1">
      <c r="A35" s="57"/>
      <c r="B35" s="133"/>
      <c r="C35" s="4"/>
      <c r="D35" s="134">
        <f>SUMIFS('Time Awareness'!$C$12:$C$28,'Time Awareness'!$B$12:$B$28,'May 24th'!B35)</f>
        <v>0</v>
      </c>
      <c r="E35" s="135">
        <f>SUMIFS('Time Awareness'!$D$12:$D$28,'Time Awareness'!$B$12:$B$28,'May 24th'!B35)</f>
        <v>0</v>
      </c>
      <c r="F35" s="4"/>
      <c r="G35" s="137"/>
      <c r="H35" s="136"/>
      <c r="I35" s="137"/>
      <c r="J35" s="137"/>
      <c r="K35" s="137"/>
      <c r="L35" s="137"/>
      <c r="M35" s="137"/>
      <c r="N35" s="137"/>
      <c r="P35" s="138">
        <f t="shared" si="1"/>
        <v>0</v>
      </c>
      <c r="Q35" s="135">
        <f t="shared" si="2"/>
        <v>0</v>
      </c>
      <c r="R35" s="139" t="str">
        <f t="shared" si="3"/>
        <v>#DIV/0!</v>
      </c>
      <c r="S35" s="84"/>
    </row>
    <row r="36" ht="30.75" customHeight="1">
      <c r="A36" s="57"/>
      <c r="B36" s="133"/>
      <c r="C36" s="4"/>
      <c r="D36" s="134">
        <f>SUMIFS('Time Awareness'!$C$12:$C$28,'Time Awareness'!$B$12:$B$28,'May 24th'!B36)</f>
        <v>0</v>
      </c>
      <c r="E36" s="135">
        <f>SUMIFS('Time Awareness'!$D$12:$D$28,'Time Awareness'!$B$12:$B$28,'May 24th'!B36)</f>
        <v>0</v>
      </c>
      <c r="F36" s="4"/>
      <c r="G36" s="137"/>
      <c r="H36" s="136"/>
      <c r="I36" s="137"/>
      <c r="J36" s="137"/>
      <c r="K36" s="137"/>
      <c r="L36" s="137"/>
      <c r="M36" s="137"/>
      <c r="N36" s="137"/>
      <c r="P36" s="138">
        <f t="shared" si="1"/>
        <v>0</v>
      </c>
      <c r="Q36" s="135">
        <f t="shared" si="2"/>
        <v>0</v>
      </c>
      <c r="R36" s="139" t="str">
        <f t="shared" si="3"/>
        <v>#DIV/0!</v>
      </c>
      <c r="S36" s="84"/>
    </row>
    <row r="37" ht="30.75" customHeight="1">
      <c r="A37" s="57"/>
      <c r="B37" s="133"/>
      <c r="C37" s="4"/>
      <c r="D37" s="134">
        <f>SUMIFS('Time Awareness'!$C$12:$C$28,'Time Awareness'!$B$12:$B$28,'May 24th'!B37)</f>
        <v>0</v>
      </c>
      <c r="E37" s="135">
        <f>SUMIFS('Time Awareness'!$D$12:$D$28,'Time Awareness'!$B$12:$B$28,'May 24th'!B37)</f>
        <v>0</v>
      </c>
      <c r="F37" s="4"/>
      <c r="G37" s="137"/>
      <c r="H37" s="136"/>
      <c r="I37" s="137"/>
      <c r="J37" s="137"/>
      <c r="K37" s="137"/>
      <c r="L37" s="137"/>
      <c r="M37" s="137"/>
      <c r="N37" s="137"/>
      <c r="P37" s="138">
        <f t="shared" si="1"/>
        <v>0</v>
      </c>
      <c r="Q37" s="135">
        <f t="shared" si="2"/>
        <v>0</v>
      </c>
      <c r="R37" s="139" t="str">
        <f t="shared" si="3"/>
        <v>#DIV/0!</v>
      </c>
      <c r="S37" s="84"/>
    </row>
    <row r="38" ht="30.75" customHeight="1">
      <c r="A38" s="57"/>
      <c r="B38" s="133"/>
      <c r="C38" s="4"/>
      <c r="D38" s="134">
        <f>SUMIFS('Time Awareness'!$C$12:$C$28,'Time Awareness'!$B$12:$B$28,'May 24th'!B38)</f>
        <v>0</v>
      </c>
      <c r="E38" s="135">
        <f>SUMIFS('Time Awareness'!$D$12:$D$28,'Time Awareness'!$B$12:$B$28,'May 24th'!B38)</f>
        <v>0</v>
      </c>
      <c r="F38" s="4"/>
      <c r="G38" s="137"/>
      <c r="H38" s="136"/>
      <c r="I38" s="137"/>
      <c r="J38" s="137"/>
      <c r="K38" s="137"/>
      <c r="L38" s="137"/>
      <c r="M38" s="137"/>
      <c r="N38" s="137"/>
      <c r="P38" s="138">
        <f t="shared" si="1"/>
        <v>0</v>
      </c>
      <c r="Q38" s="135">
        <f t="shared" si="2"/>
        <v>0</v>
      </c>
      <c r="R38" s="139" t="str">
        <f t="shared" si="3"/>
        <v>#DIV/0!</v>
      </c>
      <c r="S38" s="84"/>
    </row>
    <row r="39" ht="30.75" customHeight="1">
      <c r="A39" s="57"/>
      <c r="B39" s="133"/>
      <c r="C39" s="4"/>
      <c r="D39" s="134">
        <f>SUMIFS('Time Awareness'!$C$12:$C$28,'Time Awareness'!$B$12:$B$28,'May 24th'!B39)</f>
        <v>0</v>
      </c>
      <c r="E39" s="135">
        <f>SUMIFS('Time Awareness'!$D$12:$D$28,'Time Awareness'!$B$12:$B$28,'May 24th'!B39)</f>
        <v>0</v>
      </c>
      <c r="F39" s="4"/>
      <c r="G39" s="137"/>
      <c r="H39" s="136"/>
      <c r="I39" s="137"/>
      <c r="J39" s="137"/>
      <c r="K39" s="137"/>
      <c r="L39" s="137"/>
      <c r="M39" s="137"/>
      <c r="N39" s="137"/>
      <c r="P39" s="138">
        <f t="shared" si="1"/>
        <v>0</v>
      </c>
      <c r="Q39" s="135">
        <f t="shared" si="2"/>
        <v>0</v>
      </c>
      <c r="R39" s="139" t="str">
        <f t="shared" si="3"/>
        <v>#DIV/0!</v>
      </c>
      <c r="S39" s="84"/>
    </row>
    <row r="40" ht="14.25" customHeight="1">
      <c r="G40" s="4">
        <f t="shared" ref="G40:I40" si="4">SUM(G13:G39)</f>
        <v>10</v>
      </c>
      <c r="H40" s="4">
        <f t="shared" si="4"/>
        <v>10</v>
      </c>
      <c r="I40" s="4">
        <f t="shared" si="4"/>
        <v>11</v>
      </c>
      <c r="J40" s="4"/>
      <c r="K40" s="4">
        <f t="shared" ref="K40:N40" si="5">SUM(K13:K39)</f>
        <v>10</v>
      </c>
      <c r="L40" s="4">
        <f t="shared" si="5"/>
        <v>11</v>
      </c>
      <c r="M40" s="4">
        <f t="shared" si="5"/>
        <v>12</v>
      </c>
      <c r="N40" s="4">
        <f t="shared" si="5"/>
        <v>11</v>
      </c>
      <c r="P40" s="7">
        <f t="shared" si="1"/>
        <v>75</v>
      </c>
    </row>
    <row r="41" ht="14.25" customHeight="1">
      <c r="G41" s="4"/>
      <c r="H41" s="4"/>
      <c r="I41" s="4"/>
      <c r="J41" s="4"/>
      <c r="K41" s="4"/>
      <c r="L41" s="4"/>
      <c r="M41" s="4"/>
      <c r="N41" s="4"/>
    </row>
    <row r="42" ht="14.25" customHeight="1">
      <c r="G42" s="4"/>
      <c r="H42" s="4"/>
      <c r="I42" s="4"/>
      <c r="J42" s="4"/>
      <c r="K42" s="4"/>
      <c r="L42" s="4"/>
      <c r="M42" s="4"/>
      <c r="N42" s="4"/>
    </row>
    <row r="43" ht="14.25" customHeight="1">
      <c r="B43" s="84" t="s">
        <v>154</v>
      </c>
    </row>
    <row r="44" ht="14.25" customHeight="1">
      <c r="B44" s="84" t="s">
        <v>155</v>
      </c>
    </row>
    <row r="45" ht="14.25" customHeight="1"/>
    <row r="46" ht="14.25" customHeight="1">
      <c r="B46" s="84" t="s">
        <v>156</v>
      </c>
    </row>
    <row r="47" ht="14.25" customHeight="1"/>
    <row r="48" ht="14.25" customHeight="1"/>
    <row r="49" ht="14.25" customHeight="1">
      <c r="B49" s="84" t="s">
        <v>157</v>
      </c>
    </row>
    <row r="50" ht="14.25" customHeight="1"/>
    <row r="51" ht="14.25" customHeight="1"/>
    <row r="52" ht="36.75" customHeight="1"/>
    <row r="53" ht="35.25" customHeight="1"/>
    <row r="54" ht="35.25" customHeight="1"/>
    <row r="55" ht="35.25" customHeight="1"/>
    <row r="56" ht="35.25" customHeight="1"/>
    <row r="57" ht="35.25" customHeight="1"/>
    <row r="58" ht="35.25" customHeight="1"/>
    <row r="59" ht="35.25" customHeight="1"/>
    <row r="60" ht="35.25" customHeight="1"/>
    <row r="61" ht="35.25" customHeight="1"/>
    <row r="62" ht="35.25" customHeight="1"/>
    <row r="63" ht="35.25" customHeight="1"/>
    <row r="64" ht="35.25" customHeight="1"/>
    <row r="65" ht="35.25" customHeight="1"/>
    <row r="66" ht="35.25" customHeight="1"/>
    <row r="67" ht="35.25" customHeight="1"/>
    <row r="68" ht="35.25" customHeight="1"/>
    <row r="69" ht="35.25" customHeight="1"/>
    <row r="70" ht="35.25" customHeight="1"/>
    <row r="71" ht="35.25" customHeight="1"/>
    <row r="72" ht="35.25" customHeight="1"/>
    <row r="73" ht="35.25" customHeight="1"/>
    <row r="74" ht="35.25" customHeight="1"/>
    <row r="75" ht="35.25" customHeight="1"/>
    <row r="76" ht="35.25" customHeight="1"/>
    <row r="77" ht="35.25" customHeight="1"/>
    <row r="78" ht="35.25" customHeight="1"/>
    <row r="79" ht="35.25" customHeight="1"/>
    <row r="80" ht="35.25" customHeight="1"/>
    <row r="81" ht="35.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2">
    <mergeCell ref="B7:D7"/>
    <mergeCell ref="P10:Q10"/>
  </mergeCells>
  <conditionalFormatting sqref="AB11 AE11">
    <cfRule type="expression" dxfId="0" priority="1">
      <formula>CELL("contents",B47)=AB11</formula>
    </cfRule>
  </conditionalFormatting>
  <conditionalFormatting sqref="AI11">
    <cfRule type="expression" dxfId="0" priority="2">
      <formula>CELL("contents",K47)=AI11</formula>
    </cfRule>
  </conditionalFormatting>
  <conditionalFormatting sqref="G11">
    <cfRule type="expression" dxfId="0" priority="3">
      <formula>CELL("contents",B5)=G11</formula>
    </cfRule>
  </conditionalFormatting>
  <conditionalFormatting sqref="K11">
    <cfRule type="expression" dxfId="0" priority="4">
      <formula>CELL("contents",B5)=K11</formula>
    </cfRule>
  </conditionalFormatting>
  <conditionalFormatting sqref="H11">
    <cfRule type="expression" dxfId="0" priority="5">
      <formula>CELL("contents",B5)=H11</formula>
    </cfRule>
  </conditionalFormatting>
  <conditionalFormatting sqref="I11:J11">
    <cfRule type="expression" dxfId="0" priority="6">
      <formula>CELL("contents",B5)=I11</formula>
    </cfRule>
  </conditionalFormatting>
  <conditionalFormatting sqref="L11">
    <cfRule type="expression" dxfId="0" priority="7">
      <formula>CELL("contents",B5)=L11</formula>
    </cfRule>
  </conditionalFormatting>
  <conditionalFormatting sqref="M11">
    <cfRule type="expression" dxfId="0" priority="8">
      <formula>CELL("contents",B5)=M11</formula>
    </cfRule>
  </conditionalFormatting>
  <conditionalFormatting sqref="N11 AC11 AF11">
    <cfRule type="expression" dxfId="0" priority="9">
      <formula>CELL("contents",B5)=N11</formula>
    </cfRule>
  </conditionalFormatting>
  <conditionalFormatting sqref="R13:R39">
    <cfRule type="colorScale" priority="10">
      <colorScale>
        <cfvo type="formula" val="0"/>
        <cfvo type="formula" val="0.99"/>
        <cfvo type="formula" val="1"/>
        <color rgb="FFFFFF00"/>
        <color theme="9"/>
        <color theme="4"/>
      </colorScale>
    </cfRule>
  </conditionalFormatting>
  <dataValidations>
    <dataValidation type="list" allowBlank="1" showErrorMessage="1" sqref="B5">
      <formula1>$G$11:$N$11</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86"/>
    <col customWidth="1" min="2" max="2" width="17.0"/>
    <col customWidth="1" min="3" max="3" width="13.71"/>
    <col customWidth="1" min="4" max="4" width="11.86"/>
    <col customWidth="1" min="5" max="6" width="8.71"/>
  </cols>
  <sheetData>
    <row r="1" ht="14.25" customHeight="1"/>
    <row r="2" ht="14.25" customHeight="1"/>
    <row r="3" ht="14.25" customHeight="1"/>
    <row r="4" ht="14.25" customHeight="1">
      <c r="A4" s="2" t="s">
        <v>5</v>
      </c>
      <c r="B4" s="2" t="s">
        <v>6</v>
      </c>
      <c r="C4" s="2" t="s">
        <v>36</v>
      </c>
      <c r="D4" s="2" t="s">
        <v>37</v>
      </c>
    </row>
    <row r="5" ht="14.25" customHeight="1">
      <c r="A5" s="2" t="s">
        <v>9</v>
      </c>
      <c r="B5" s="2" t="s">
        <v>12</v>
      </c>
      <c r="C5" s="2">
        <v>60.0</v>
      </c>
      <c r="D5" s="1">
        <v>0.041666666666666664</v>
      </c>
    </row>
    <row r="6" ht="14.25" customHeight="1">
      <c r="A6" s="2" t="s">
        <v>9</v>
      </c>
      <c r="B6" s="2" t="s">
        <v>13</v>
      </c>
      <c r="C6" s="2">
        <v>30.0</v>
      </c>
      <c r="D6" s="1">
        <v>0.020833333333333332</v>
      </c>
    </row>
    <row r="7" ht="14.25" customHeight="1">
      <c r="A7" s="2" t="s">
        <v>9</v>
      </c>
      <c r="B7" s="2" t="s">
        <v>15</v>
      </c>
      <c r="C7" s="2">
        <v>30.0</v>
      </c>
      <c r="D7" s="1">
        <v>0.020833333333333332</v>
      </c>
    </row>
    <row r="8" ht="14.25" customHeight="1">
      <c r="A8" s="2" t="s">
        <v>9</v>
      </c>
      <c r="B8" s="2" t="s">
        <v>16</v>
      </c>
      <c r="C8" s="2">
        <v>30.0</v>
      </c>
      <c r="D8" s="1">
        <v>0.020833333333333332</v>
      </c>
    </row>
    <row r="9" ht="14.25" customHeight="1">
      <c r="A9" s="2" t="s">
        <v>9</v>
      </c>
      <c r="B9" s="2" t="s">
        <v>40</v>
      </c>
      <c r="C9" s="2">
        <v>60.0</v>
      </c>
      <c r="D9" s="1">
        <v>0.041666666666666664</v>
      </c>
    </row>
    <row r="10" ht="14.25" customHeight="1">
      <c r="A10" s="2" t="s">
        <v>9</v>
      </c>
      <c r="B10" s="2" t="s">
        <v>19</v>
      </c>
      <c r="C10" s="2">
        <v>30.0</v>
      </c>
      <c r="D10" s="1">
        <v>0.020833333333333332</v>
      </c>
    </row>
    <row r="11" ht="14.25" customHeight="1">
      <c r="A11" s="2" t="s">
        <v>9</v>
      </c>
      <c r="B11" s="2" t="s">
        <v>21</v>
      </c>
      <c r="C11" s="2">
        <v>120.0</v>
      </c>
      <c r="D11" s="1">
        <v>0.08333333333333333</v>
      </c>
    </row>
    <row r="12" ht="14.25" customHeight="1">
      <c r="A12" s="2" t="s">
        <v>3</v>
      </c>
      <c r="B12" s="2" t="s">
        <v>3</v>
      </c>
      <c r="C12" s="2">
        <v>480.0</v>
      </c>
      <c r="D12" s="1">
        <v>0.3333333333333333</v>
      </c>
    </row>
    <row r="13" ht="14.25" customHeight="1">
      <c r="A13" s="2" t="s">
        <v>4</v>
      </c>
      <c r="C13" s="2">
        <v>0.0</v>
      </c>
      <c r="D13" s="1">
        <v>0.0</v>
      </c>
    </row>
    <row r="14" ht="14.25" customHeight="1">
      <c r="A14" s="2" t="s">
        <v>10</v>
      </c>
      <c r="B14" s="2" t="s">
        <v>26</v>
      </c>
      <c r="C14" s="2">
        <v>30.0</v>
      </c>
      <c r="D14" s="1">
        <v>0.020833333333333332</v>
      </c>
    </row>
    <row r="15" ht="14.25" customHeight="1">
      <c r="A15" s="2" t="s">
        <v>10</v>
      </c>
      <c r="B15" s="2" t="s">
        <v>27</v>
      </c>
      <c r="C15" s="2">
        <v>30.0</v>
      </c>
      <c r="D15" s="1">
        <v>0.020833333333333332</v>
      </c>
    </row>
    <row r="16" ht="14.25" customHeight="1">
      <c r="A16" s="2" t="s">
        <v>11</v>
      </c>
      <c r="B16" s="2" t="s">
        <v>30</v>
      </c>
      <c r="C16" s="2">
        <v>30.0</v>
      </c>
      <c r="D16" s="1">
        <v>0.020833333333333332</v>
      </c>
    </row>
    <row r="17" ht="14.25" customHeight="1">
      <c r="A17" s="2" t="s">
        <v>11</v>
      </c>
      <c r="B17" s="2" t="s">
        <v>31</v>
      </c>
      <c r="C17" s="2">
        <v>30.0</v>
      </c>
      <c r="D17" s="1">
        <v>0.020833333333333332</v>
      </c>
    </row>
    <row r="18" ht="14.25" customHeight="1">
      <c r="A18" s="2" t="s">
        <v>2</v>
      </c>
      <c r="C18" s="2">
        <v>0.0</v>
      </c>
      <c r="D18" s="1">
        <v>0.0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44.29"/>
    <col customWidth="1" min="3" max="3" width="9.86"/>
    <col customWidth="1" min="4" max="5" width="16.0"/>
    <col customWidth="1" min="6" max="6" width="8.43"/>
    <col customWidth="1" min="7" max="9" width="18.57"/>
    <col customWidth="1" hidden="1" min="10" max="10" width="18.57"/>
    <col customWidth="1" min="11" max="11" width="20.14"/>
    <col customWidth="1" min="12" max="14" width="18.57"/>
    <col customWidth="1" min="15" max="15" width="8.71"/>
    <col customWidth="1" min="16" max="17" width="24.14"/>
    <col customWidth="1" min="18" max="18" width="13.14"/>
    <col customWidth="1" min="22" max="22" width="57.43"/>
  </cols>
  <sheetData>
    <row r="1" ht="14.25" customHeight="1">
      <c r="A1" s="111" t="s">
        <v>130</v>
      </c>
    </row>
    <row r="2" ht="14.25" customHeight="1">
      <c r="Y2" s="84" t="s">
        <v>137</v>
      </c>
    </row>
    <row r="3" ht="14.25" customHeight="1">
      <c r="Y3" s="84" t="s">
        <v>151</v>
      </c>
    </row>
    <row r="4" ht="36.75" customHeight="1">
      <c r="B4" s="112" t="s">
        <v>131</v>
      </c>
    </row>
    <row r="5" ht="76.5" customHeight="1">
      <c r="B5" s="113" t="s">
        <v>132</v>
      </c>
      <c r="Y5" s="84" t="s">
        <v>158</v>
      </c>
    </row>
    <row r="6" ht="14.25" customHeight="1">
      <c r="D6" s="114"/>
      <c r="E6" s="114"/>
      <c r="P6" s="114"/>
    </row>
    <row r="7" ht="14.25" hidden="1" customHeight="1">
      <c r="B7" s="115" t="s">
        <v>133</v>
      </c>
      <c r="C7" s="116"/>
      <c r="D7" s="11"/>
      <c r="E7" s="114"/>
      <c r="P7" s="114"/>
    </row>
    <row r="8" ht="14.25" hidden="1" customHeight="1">
      <c r="B8" s="117"/>
      <c r="C8" s="117"/>
      <c r="D8" s="117"/>
      <c r="E8" s="114"/>
      <c r="P8" s="114"/>
    </row>
    <row r="9" ht="48.75" customHeight="1">
      <c r="D9" s="114"/>
      <c r="E9" s="114"/>
      <c r="P9" s="114"/>
    </row>
    <row r="10" ht="34.5" customHeight="1">
      <c r="D10" s="118" t="s">
        <v>134</v>
      </c>
      <c r="E10" s="114"/>
      <c r="G10" s="84" t="s">
        <v>135</v>
      </c>
      <c r="P10" s="119" t="s">
        <v>136</v>
      </c>
      <c r="Q10" s="120"/>
    </row>
    <row r="11" ht="42.0" customHeight="1">
      <c r="A11" s="121" t="s">
        <v>138</v>
      </c>
      <c r="B11" s="122" t="s">
        <v>94</v>
      </c>
      <c r="C11" s="123"/>
      <c r="D11" s="121" t="s">
        <v>139</v>
      </c>
      <c r="E11" s="124" t="s">
        <v>140</v>
      </c>
      <c r="G11" s="125" t="s">
        <v>141</v>
      </c>
      <c r="H11" s="126" t="s">
        <v>142</v>
      </c>
      <c r="I11" s="126" t="s">
        <v>143</v>
      </c>
      <c r="J11" s="126"/>
      <c r="K11" s="126" t="s">
        <v>144</v>
      </c>
      <c r="L11" s="126" t="s">
        <v>145</v>
      </c>
      <c r="M11" s="126" t="s">
        <v>146</v>
      </c>
      <c r="N11" s="127" t="s">
        <v>132</v>
      </c>
      <c r="O11" s="84" t="s">
        <v>147</v>
      </c>
      <c r="P11" s="119" t="s">
        <v>148</v>
      </c>
      <c r="Q11" s="128" t="s">
        <v>149</v>
      </c>
      <c r="R11" s="84" t="s">
        <v>150</v>
      </c>
      <c r="AB11" s="7"/>
      <c r="AC11" s="7"/>
      <c r="AE11" s="7"/>
      <c r="AF11" s="7"/>
      <c r="AI11" s="7"/>
    </row>
    <row r="12" ht="14.25" customHeight="1">
      <c r="B12" s="129"/>
      <c r="C12" s="4"/>
      <c r="D12" s="130"/>
      <c r="E12" s="131"/>
      <c r="P12" s="130"/>
      <c r="Q12" s="132"/>
    </row>
    <row r="13" ht="30.75" customHeight="1">
      <c r="A13" s="33">
        <v>1.0</v>
      </c>
      <c r="B13" s="133" t="str">
        <f>'Time Awareness'!B12</f>
        <v>Teaching</v>
      </c>
      <c r="C13" s="4"/>
      <c r="D13" s="134">
        <f>SUMIFS('Time Awareness'!$C$12:$C$28,'Time Awareness'!$B$12:$B$28,'May 31st'!B13)</f>
        <v>0</v>
      </c>
      <c r="E13" s="135">
        <f>SUMIFS('Time Awareness'!$D$12:$D$28,'Time Awareness'!$B$12:$B$28,'May 31st'!B13)</f>
        <v>5</v>
      </c>
      <c r="F13" s="4"/>
      <c r="G13" s="136"/>
      <c r="H13" s="140">
        <v>2.0</v>
      </c>
      <c r="I13" s="137">
        <v>3.0</v>
      </c>
      <c r="J13" s="137"/>
      <c r="K13" s="137">
        <v>1.0</v>
      </c>
      <c r="L13" s="137">
        <v>2.0</v>
      </c>
      <c r="M13" s="137">
        <v>1.0</v>
      </c>
      <c r="N13" s="136"/>
      <c r="P13" s="138">
        <f t="shared" ref="P13:P40" si="1">SUM(G13:N13)</f>
        <v>9</v>
      </c>
      <c r="Q13" s="135">
        <f t="shared" ref="Q13:Q39" si="2">(E13+(D13*5))-SUM(G13:N13)</f>
        <v>-4</v>
      </c>
      <c r="R13" s="139">
        <f t="shared" ref="R13:R39" si="3">P13/(Q13+P13)</f>
        <v>1.8</v>
      </c>
    </row>
    <row r="14" ht="30.75" customHeight="1">
      <c r="A14" s="33">
        <v>2.0</v>
      </c>
      <c r="B14" s="133" t="str">
        <f>'Time Awareness'!B13</f>
        <v>Cook</v>
      </c>
      <c r="C14" s="4"/>
      <c r="D14" s="134">
        <f>SUMIFS('Time Awareness'!$C$12:$C$28,'Time Awareness'!$B$12:$B$28,'May 31st'!B14)</f>
        <v>2</v>
      </c>
      <c r="E14" s="135">
        <f>SUMIFS('Time Awareness'!$D$12:$D$28,'Time Awareness'!$B$12:$B$28,'May 31st'!B14)</f>
        <v>0</v>
      </c>
      <c r="F14" s="4"/>
      <c r="G14" s="137">
        <v>1.0</v>
      </c>
      <c r="H14" s="140">
        <v>1.0</v>
      </c>
      <c r="I14" s="137">
        <v>1.0</v>
      </c>
      <c r="J14" s="137"/>
      <c r="K14" s="140">
        <v>2.0</v>
      </c>
      <c r="L14" s="140"/>
      <c r="M14" s="137">
        <v>1.0</v>
      </c>
      <c r="N14" s="137">
        <v>1.0</v>
      </c>
      <c r="P14" s="138">
        <f t="shared" si="1"/>
        <v>7</v>
      </c>
      <c r="Q14" s="135">
        <f t="shared" si="2"/>
        <v>3</v>
      </c>
      <c r="R14" s="139">
        <f t="shared" si="3"/>
        <v>0.7</v>
      </c>
    </row>
    <row r="15" ht="30.75" customHeight="1">
      <c r="A15" s="33">
        <v>3.0</v>
      </c>
      <c r="B15" s="133" t="str">
        <f>'Time Awareness'!B14</f>
        <v>Friends/Family</v>
      </c>
      <c r="C15" s="4"/>
      <c r="D15" s="134">
        <f>SUMIFS('Time Awareness'!$C$12:$C$28,'Time Awareness'!$B$12:$B$28,'May 31st'!B15)</f>
        <v>0</v>
      </c>
      <c r="E15" s="135">
        <f>SUMIFS('Time Awareness'!$D$12:$D$28,'Time Awareness'!$B$12:$B$28,'May 31st'!B15)</f>
        <v>8</v>
      </c>
      <c r="F15" s="4"/>
      <c r="G15" s="137">
        <v>6.0</v>
      </c>
      <c r="H15" s="140">
        <v>4.0</v>
      </c>
      <c r="I15" s="140">
        <v>4.0</v>
      </c>
      <c r="J15" s="140"/>
      <c r="K15" s="137">
        <v>2.0</v>
      </c>
      <c r="L15" s="140">
        <v>3.0</v>
      </c>
      <c r="M15" s="137">
        <v>2.0</v>
      </c>
      <c r="N15" s="137">
        <v>7.0</v>
      </c>
      <c r="P15" s="138">
        <f t="shared" si="1"/>
        <v>28</v>
      </c>
      <c r="Q15" s="135">
        <f t="shared" si="2"/>
        <v>-20</v>
      </c>
      <c r="R15" s="139">
        <f t="shared" si="3"/>
        <v>3.5</v>
      </c>
    </row>
    <row r="16" ht="30.75" customHeight="1">
      <c r="A16" s="33">
        <v>4.0</v>
      </c>
      <c r="B16" s="133" t="str">
        <f>'Time Awareness'!B15</f>
        <v>Business Development</v>
      </c>
      <c r="C16" s="4"/>
      <c r="D16" s="134">
        <f>SUMIFS('Time Awareness'!$C$12:$C$28,'Time Awareness'!$B$12:$B$28,'May 31st'!B16)</f>
        <v>0</v>
      </c>
      <c r="E16" s="135">
        <f>SUMIFS('Time Awareness'!$D$12:$D$28,'Time Awareness'!$B$12:$B$28,'May 31st'!B16)</f>
        <v>6</v>
      </c>
      <c r="F16" s="4"/>
      <c r="G16" s="137"/>
      <c r="H16" s="137">
        <v>2.0</v>
      </c>
      <c r="I16" s="140">
        <v>1.0</v>
      </c>
      <c r="J16" s="140"/>
      <c r="K16" s="137">
        <v>4.0</v>
      </c>
      <c r="L16" s="140"/>
      <c r="M16" s="137">
        <v>4.0</v>
      </c>
      <c r="N16" s="137"/>
      <c r="P16" s="138">
        <f t="shared" si="1"/>
        <v>11</v>
      </c>
      <c r="Q16" s="135">
        <f t="shared" si="2"/>
        <v>-5</v>
      </c>
      <c r="R16" s="139">
        <f t="shared" si="3"/>
        <v>1.833333333</v>
      </c>
    </row>
    <row r="17" ht="30.75" customHeight="1">
      <c r="A17" s="33">
        <v>5.0</v>
      </c>
      <c r="B17" s="133" t="str">
        <f>'Time Awareness'!B16</f>
        <v>Create Content</v>
      </c>
      <c r="C17" s="4"/>
      <c r="D17" s="134">
        <f>SUMIFS('Time Awareness'!$C$12:$C$28,'Time Awareness'!$B$12:$B$28,'May 31st'!B17)</f>
        <v>0</v>
      </c>
      <c r="E17" s="135">
        <f>SUMIFS('Time Awareness'!$D$12:$D$28,'Time Awareness'!$B$12:$B$28,'May 31st'!B17)</f>
        <v>6</v>
      </c>
      <c r="F17" s="4"/>
      <c r="G17" s="137"/>
      <c r="H17" s="137"/>
      <c r="I17" s="137">
        <v>1.0</v>
      </c>
      <c r="J17" s="137"/>
      <c r="K17" s="137">
        <v>2.0</v>
      </c>
      <c r="L17" s="140">
        <v>2.0</v>
      </c>
      <c r="M17" s="137"/>
      <c r="N17" s="137"/>
      <c r="P17" s="138">
        <f t="shared" si="1"/>
        <v>5</v>
      </c>
      <c r="Q17" s="135">
        <f t="shared" si="2"/>
        <v>1</v>
      </c>
      <c r="R17" s="139">
        <f t="shared" si="3"/>
        <v>0.8333333333</v>
      </c>
    </row>
    <row r="18" ht="30.75" customHeight="1">
      <c r="A18" s="33">
        <v>6.0</v>
      </c>
      <c r="B18" s="133" t="str">
        <f>'Time Awareness'!B17</f>
        <v>Chores</v>
      </c>
      <c r="C18" s="4"/>
      <c r="D18" s="134">
        <f>SUMIFS('Time Awareness'!$C$12:$C$28,'Time Awareness'!$B$12:$B$28,'May 31st'!B18)</f>
        <v>0</v>
      </c>
      <c r="E18" s="135">
        <f>SUMIFS('Time Awareness'!$D$12:$D$28,'Time Awareness'!$B$12:$B$28,'May 31st'!B18)</f>
        <v>5</v>
      </c>
      <c r="F18" s="4"/>
      <c r="G18" s="137">
        <v>1.0</v>
      </c>
      <c r="H18" s="137">
        <v>1.0</v>
      </c>
      <c r="I18" s="140"/>
      <c r="J18" s="137"/>
      <c r="K18" s="137">
        <v>1.0</v>
      </c>
      <c r="L18" s="137"/>
      <c r="M18" s="137">
        <v>2.0</v>
      </c>
      <c r="N18" s="137"/>
      <c r="P18" s="138">
        <f t="shared" si="1"/>
        <v>5</v>
      </c>
      <c r="Q18" s="135">
        <f t="shared" si="2"/>
        <v>0</v>
      </c>
      <c r="R18" s="139">
        <f t="shared" si="3"/>
        <v>1</v>
      </c>
    </row>
    <row r="19" ht="30.75" customHeight="1">
      <c r="A19" s="33">
        <v>7.0</v>
      </c>
      <c r="B19" s="133" t="str">
        <f>'Time Awareness'!B18</f>
        <v>Journal</v>
      </c>
      <c r="C19" s="4"/>
      <c r="D19" s="134">
        <f>SUMIFS('Time Awareness'!$C$12:$C$28,'Time Awareness'!$B$12:$B$28,'May 31st'!B19)</f>
        <v>1</v>
      </c>
      <c r="E19" s="135">
        <f>SUMIFS('Time Awareness'!$D$12:$D$28,'Time Awareness'!$B$12:$B$28,'May 31st'!B19)</f>
        <v>0</v>
      </c>
      <c r="F19" s="4"/>
      <c r="G19" s="137"/>
      <c r="H19" s="137">
        <v>1.0</v>
      </c>
      <c r="I19" s="140">
        <v>1.0</v>
      </c>
      <c r="J19" s="137"/>
      <c r="K19" s="137"/>
      <c r="L19" s="137"/>
      <c r="M19" s="137">
        <v>1.0</v>
      </c>
      <c r="N19" s="137"/>
      <c r="P19" s="138">
        <f t="shared" si="1"/>
        <v>3</v>
      </c>
      <c r="Q19" s="135">
        <f t="shared" si="2"/>
        <v>2</v>
      </c>
      <c r="R19" s="139">
        <f t="shared" si="3"/>
        <v>0.6</v>
      </c>
    </row>
    <row r="20" ht="30.75" customHeight="1">
      <c r="A20" s="33">
        <v>8.0</v>
      </c>
      <c r="B20" s="133" t="str">
        <f>'Time Awareness'!B19</f>
        <v>Read/Audiobook</v>
      </c>
      <c r="C20" s="4"/>
      <c r="D20" s="134">
        <f>SUMIFS('Time Awareness'!$C$12:$C$28,'Time Awareness'!$B$12:$B$28,'May 31st'!B20)</f>
        <v>1</v>
      </c>
      <c r="E20" s="135">
        <f>SUMIFS('Time Awareness'!$D$12:$D$28,'Time Awareness'!$B$12:$B$28,'May 31st'!B20)</f>
        <v>0</v>
      </c>
      <c r="F20" s="4"/>
      <c r="G20" s="137"/>
      <c r="H20" s="137"/>
      <c r="I20" s="140">
        <v>1.0</v>
      </c>
      <c r="J20" s="137"/>
      <c r="K20" s="137">
        <v>2.0</v>
      </c>
      <c r="L20" s="140">
        <v>2.0</v>
      </c>
      <c r="M20" s="137">
        <v>1.0</v>
      </c>
      <c r="N20" s="137"/>
      <c r="P20" s="138">
        <f t="shared" si="1"/>
        <v>6</v>
      </c>
      <c r="Q20" s="135">
        <f t="shared" si="2"/>
        <v>-1</v>
      </c>
      <c r="R20" s="139">
        <f t="shared" si="3"/>
        <v>1.2</v>
      </c>
    </row>
    <row r="21" ht="30.75" customHeight="1">
      <c r="A21" s="33">
        <v>9.0</v>
      </c>
      <c r="B21" s="133" t="str">
        <f>'Time Awareness'!B20</f>
        <v>Rings/stretching/light exercises</v>
      </c>
      <c r="C21" s="4"/>
      <c r="D21" s="134">
        <f>SUMIFS('Time Awareness'!$C$12:$C$28,'Time Awareness'!$B$12:$B$28,'May 31st'!B21)</f>
        <v>0</v>
      </c>
      <c r="E21" s="135">
        <f>SUMIFS('Time Awareness'!$D$12:$D$28,'Time Awareness'!$B$12:$B$28,'May 31st'!B21)</f>
        <v>6</v>
      </c>
      <c r="F21" s="4"/>
      <c r="G21" s="137">
        <v>1.0</v>
      </c>
      <c r="H21" s="137">
        <v>2.0</v>
      </c>
      <c r="I21" s="140">
        <v>2.0</v>
      </c>
      <c r="J21" s="137"/>
      <c r="K21" s="137">
        <v>3.0</v>
      </c>
      <c r="L21" s="137">
        <v>2.0</v>
      </c>
      <c r="M21" s="137">
        <v>3.0</v>
      </c>
      <c r="N21" s="137">
        <v>3.0</v>
      </c>
      <c r="P21" s="138">
        <f t="shared" si="1"/>
        <v>16</v>
      </c>
      <c r="Q21" s="135">
        <f t="shared" si="2"/>
        <v>-10</v>
      </c>
      <c r="R21" s="139">
        <f t="shared" si="3"/>
        <v>2.666666667</v>
      </c>
    </row>
    <row r="22" ht="30.75" customHeight="1">
      <c r="A22" s="33">
        <v>10.0</v>
      </c>
      <c r="B22" s="133" t="str">
        <f>'Time Awareness'!B21</f>
        <v>Marketing</v>
      </c>
      <c r="C22" s="4"/>
      <c r="D22" s="134">
        <f>SUMIFS('Time Awareness'!$C$12:$C$28,'Time Awareness'!$B$12:$B$28,'May 31st'!B22)</f>
        <v>0</v>
      </c>
      <c r="E22" s="135">
        <f>SUMIFS('Time Awareness'!$D$12:$D$28,'Time Awareness'!$B$12:$B$28,'May 31st'!B22)</f>
        <v>3</v>
      </c>
      <c r="F22" s="4"/>
      <c r="G22" s="137"/>
      <c r="H22" s="137">
        <v>1.0</v>
      </c>
      <c r="I22" s="137"/>
      <c r="J22" s="137"/>
      <c r="K22" s="137">
        <v>2.0</v>
      </c>
      <c r="L22" s="137"/>
      <c r="M22" s="137"/>
      <c r="N22" s="136"/>
      <c r="P22" s="138">
        <f t="shared" si="1"/>
        <v>3</v>
      </c>
      <c r="Q22" s="135">
        <f t="shared" si="2"/>
        <v>0</v>
      </c>
      <c r="R22" s="139">
        <f t="shared" si="3"/>
        <v>1</v>
      </c>
    </row>
    <row r="23" ht="30.75" customHeight="1">
      <c r="A23" s="33">
        <v>11.0</v>
      </c>
      <c r="B23" s="133" t="str">
        <f>'Time Awareness'!B22</f>
        <v>Networking</v>
      </c>
      <c r="C23" s="4"/>
      <c r="D23" s="134">
        <f>SUMIFS('Time Awareness'!$C$12:$C$28,'Time Awareness'!$B$12:$B$28,'May 31st'!B23)</f>
        <v>0</v>
      </c>
      <c r="E23" s="135">
        <f>SUMIFS('Time Awareness'!$D$12:$D$28,'Time Awareness'!$B$12:$B$28,'May 31st'!B23)</f>
        <v>3</v>
      </c>
      <c r="F23" s="4"/>
      <c r="G23" s="137"/>
      <c r="H23" s="137"/>
      <c r="I23" s="137"/>
      <c r="J23" s="137"/>
      <c r="K23" s="137"/>
      <c r="L23" s="137"/>
      <c r="M23" s="137">
        <v>1.0</v>
      </c>
      <c r="N23" s="137"/>
      <c r="P23" s="138">
        <f t="shared" si="1"/>
        <v>1</v>
      </c>
      <c r="Q23" s="135">
        <f t="shared" si="2"/>
        <v>2</v>
      </c>
      <c r="R23" s="139">
        <f t="shared" si="3"/>
        <v>0.3333333333</v>
      </c>
    </row>
    <row r="24" ht="30.75" hidden="1" customHeight="1">
      <c r="A24" s="33">
        <v>12.0</v>
      </c>
      <c r="B24" s="133" t="str">
        <f>'Time Awareness'!B23</f>
        <v>Games</v>
      </c>
      <c r="C24" s="4"/>
      <c r="D24" s="134">
        <f>SUMIFS('Time Awareness'!$C$12:$C$28,'Time Awareness'!$B$12:$B$28,'May 31st'!B24)</f>
        <v>0</v>
      </c>
      <c r="E24" s="135">
        <f>SUMIFS('Time Awareness'!$D$12:$D$28,'Time Awareness'!$B$12:$B$28,'May 31st'!B24)</f>
        <v>4</v>
      </c>
      <c r="F24" s="4"/>
      <c r="G24" s="137"/>
      <c r="H24" s="137"/>
      <c r="I24" s="137"/>
      <c r="J24" s="137"/>
      <c r="K24" s="137"/>
      <c r="L24" s="137"/>
      <c r="M24" s="137"/>
      <c r="N24" s="137"/>
      <c r="P24" s="138">
        <f t="shared" si="1"/>
        <v>0</v>
      </c>
      <c r="Q24" s="135">
        <f t="shared" si="2"/>
        <v>4</v>
      </c>
      <c r="R24" s="139">
        <f t="shared" si="3"/>
        <v>0</v>
      </c>
    </row>
    <row r="25" ht="30.75" customHeight="1">
      <c r="A25" s="33">
        <v>13.0</v>
      </c>
      <c r="B25" s="133" t="str">
        <f>'Time Awareness'!B24</f>
        <v>Intense Exercise</v>
      </c>
      <c r="C25" s="4"/>
      <c r="D25" s="134">
        <f>SUMIFS('Time Awareness'!$C$12:$C$28,'Time Awareness'!$B$12:$B$28,'May 31st'!B25)</f>
        <v>0</v>
      </c>
      <c r="E25" s="135">
        <f>SUMIFS('Time Awareness'!$D$12:$D$28,'Time Awareness'!$B$12:$B$28,'May 31st'!B25)</f>
        <v>2</v>
      </c>
      <c r="F25" s="4"/>
      <c r="G25" s="137"/>
      <c r="H25" s="137"/>
      <c r="I25" s="137"/>
      <c r="J25" s="137"/>
      <c r="K25" s="137"/>
      <c r="L25" s="137"/>
      <c r="M25" s="137"/>
      <c r="N25" s="137"/>
      <c r="P25" s="138">
        <f t="shared" si="1"/>
        <v>0</v>
      </c>
      <c r="Q25" s="135">
        <f t="shared" si="2"/>
        <v>2</v>
      </c>
      <c r="R25" s="139">
        <f t="shared" si="3"/>
        <v>0</v>
      </c>
    </row>
    <row r="26" ht="30.75" customHeight="1">
      <c r="A26" s="33">
        <v>14.0</v>
      </c>
      <c r="B26" s="133" t="str">
        <f>'Time Awareness'!B25</f>
        <v>Romanian Practice</v>
      </c>
      <c r="C26" s="4"/>
      <c r="D26" s="134">
        <f>SUMIFS('Time Awareness'!$C$12:$C$28,'Time Awareness'!$B$12:$B$28,'May 31st'!B26)</f>
        <v>0</v>
      </c>
      <c r="E26" s="135">
        <f>SUMIFS('Time Awareness'!$D$12:$D$28,'Time Awareness'!$B$12:$B$28,'May 31st'!B26)</f>
        <v>1</v>
      </c>
      <c r="F26" s="4"/>
      <c r="G26" s="137"/>
      <c r="H26" s="136"/>
      <c r="I26" s="136"/>
      <c r="J26" s="136"/>
      <c r="K26" s="136"/>
      <c r="L26" s="136"/>
      <c r="M26" s="136"/>
      <c r="N26" s="137"/>
      <c r="P26" s="138">
        <f t="shared" si="1"/>
        <v>0</v>
      </c>
      <c r="Q26" s="135">
        <f t="shared" si="2"/>
        <v>1</v>
      </c>
      <c r="R26" s="139">
        <f t="shared" si="3"/>
        <v>0</v>
      </c>
    </row>
    <row r="27" ht="30.75" customHeight="1">
      <c r="A27" s="33">
        <v>15.0</v>
      </c>
      <c r="B27" s="133" t="str">
        <f>'Time Awareness'!B26</f>
        <v>Other jobs</v>
      </c>
      <c r="C27" s="4"/>
      <c r="D27" s="134">
        <f>SUMIFS('Time Awareness'!$C$12:$C$28,'Time Awareness'!$B$12:$B$28,'May 31st'!B27)</f>
        <v>0</v>
      </c>
      <c r="E27" s="135">
        <f>SUMIFS('Time Awareness'!$D$12:$D$28,'Time Awareness'!$B$12:$B$28,'May 31st'!B27)</f>
        <v>3</v>
      </c>
      <c r="F27" s="4"/>
      <c r="G27" s="137"/>
      <c r="H27" s="137"/>
      <c r="I27" s="137"/>
      <c r="J27" s="137"/>
      <c r="K27" s="137"/>
      <c r="L27" s="137"/>
      <c r="M27" s="137"/>
      <c r="N27" s="136"/>
      <c r="P27" s="138">
        <f t="shared" si="1"/>
        <v>0</v>
      </c>
      <c r="Q27" s="135">
        <f t="shared" si="2"/>
        <v>3</v>
      </c>
      <c r="R27" s="139">
        <f t="shared" si="3"/>
        <v>0</v>
      </c>
    </row>
    <row r="28" ht="30.75" hidden="1" customHeight="1">
      <c r="A28" s="33">
        <v>16.0</v>
      </c>
      <c r="B28" s="133" t="str">
        <f>'Time Awareness'!B27</f>
        <v>Upkeep (redundant, use chores)</v>
      </c>
      <c r="C28" s="4"/>
      <c r="D28" s="134">
        <f>SUMIFS('Time Awareness'!$C$12:$C$28,'Time Awareness'!$B$12:$B$28,'May 31st'!B28)</f>
        <v>0</v>
      </c>
      <c r="E28" s="135">
        <f>SUMIFS('Time Awareness'!$D$12:$D$28,'Time Awareness'!$B$12:$B$28,'May 31st'!B28)</f>
        <v>0</v>
      </c>
      <c r="F28" s="4"/>
      <c r="G28" s="137"/>
      <c r="H28" s="137"/>
      <c r="I28" s="137"/>
      <c r="J28" s="137"/>
      <c r="K28" s="137"/>
      <c r="L28" s="137"/>
      <c r="M28" s="137"/>
      <c r="N28" s="137"/>
      <c r="P28" s="138">
        <f t="shared" si="1"/>
        <v>0</v>
      </c>
      <c r="Q28" s="135">
        <f t="shared" si="2"/>
        <v>0</v>
      </c>
      <c r="R28" s="139" t="str">
        <f t="shared" si="3"/>
        <v>#DIV/0!</v>
      </c>
    </row>
    <row r="29" ht="30.75" customHeight="1">
      <c r="A29" s="33">
        <v>17.0</v>
      </c>
      <c r="B29" s="133" t="str">
        <f>'Time Awareness'!B28</f>
        <v>Learning</v>
      </c>
      <c r="C29" s="4"/>
      <c r="D29" s="134">
        <f>SUMIFS('Time Awareness'!$C$12:$C$28,'Time Awareness'!$B$12:$B$28,'May 31st'!B29)</f>
        <v>1</v>
      </c>
      <c r="E29" s="135">
        <f>SUMIFS('Time Awareness'!$D$12:$D$28,'Time Awareness'!$B$12:$B$28,'May 31st'!B29)</f>
        <v>0</v>
      </c>
      <c r="F29" s="4"/>
      <c r="G29" s="137"/>
      <c r="H29" s="137">
        <v>1.0</v>
      </c>
      <c r="I29" s="137"/>
      <c r="J29" s="137"/>
      <c r="K29" s="137"/>
      <c r="L29" s="137"/>
      <c r="M29" s="137"/>
      <c r="N29" s="137"/>
      <c r="P29" s="138">
        <f t="shared" si="1"/>
        <v>1</v>
      </c>
      <c r="Q29" s="135">
        <f t="shared" si="2"/>
        <v>4</v>
      </c>
      <c r="R29" s="139">
        <f t="shared" si="3"/>
        <v>0.2</v>
      </c>
      <c r="S29" s="84" t="s">
        <v>152</v>
      </c>
    </row>
    <row r="30" ht="30.75" customHeight="1">
      <c r="A30" s="57"/>
      <c r="B30" s="141" t="s">
        <v>159</v>
      </c>
      <c r="C30" s="4"/>
      <c r="D30" s="134">
        <f>SUMIFS('Time Awareness'!$C$12:$C$28,'Time Awareness'!$B$12:$B$28,'May 31st'!B30)</f>
        <v>0</v>
      </c>
      <c r="E30" s="135">
        <f>SUMIFS('Time Awareness'!$D$12:$D$28,'Time Awareness'!$B$12:$B$28,'May 31st'!B30)</f>
        <v>0</v>
      </c>
      <c r="F30" s="4"/>
      <c r="G30" s="137"/>
      <c r="H30" s="137">
        <v>1.0</v>
      </c>
      <c r="I30" s="137">
        <v>1.0</v>
      </c>
      <c r="J30" s="137"/>
      <c r="K30" s="137"/>
      <c r="L30" s="137"/>
      <c r="M30" s="137"/>
      <c r="N30" s="137">
        <v>1.0</v>
      </c>
      <c r="P30" s="138">
        <f t="shared" si="1"/>
        <v>3</v>
      </c>
      <c r="Q30" s="135">
        <f t="shared" si="2"/>
        <v>-3</v>
      </c>
      <c r="R30" s="139" t="str">
        <f t="shared" si="3"/>
        <v>#DIV/0!</v>
      </c>
      <c r="S30" s="84"/>
    </row>
    <row r="31" ht="30.75" customHeight="1">
      <c r="A31" s="57"/>
      <c r="B31" s="141" t="s">
        <v>100</v>
      </c>
      <c r="C31" s="4"/>
      <c r="D31" s="134">
        <f>SUMIFS('Time Awareness'!$C$12:$C$28,'Time Awareness'!$B$12:$B$28,'May 31st'!B31)</f>
        <v>0</v>
      </c>
      <c r="E31" s="135">
        <f>SUMIFS('Time Awareness'!$D$12:$D$28,'Time Awareness'!$B$12:$B$28,'May 31st'!B31)</f>
        <v>0</v>
      </c>
      <c r="F31" s="4"/>
      <c r="G31" s="137"/>
      <c r="H31" s="137">
        <v>1.0</v>
      </c>
      <c r="I31" s="137"/>
      <c r="J31" s="137"/>
      <c r="K31" s="137"/>
      <c r="L31" s="137"/>
      <c r="M31" s="137"/>
      <c r="N31" s="137"/>
      <c r="P31" s="138">
        <f t="shared" si="1"/>
        <v>1</v>
      </c>
      <c r="Q31" s="135">
        <f t="shared" si="2"/>
        <v>-1</v>
      </c>
      <c r="R31" s="139" t="str">
        <f t="shared" si="3"/>
        <v>#DIV/0!</v>
      </c>
      <c r="S31" s="84"/>
    </row>
    <row r="32" ht="30.75" customHeight="1">
      <c r="A32" s="57"/>
      <c r="B32" s="133"/>
      <c r="C32" s="4"/>
      <c r="D32" s="134">
        <f>SUMIFS('Time Awareness'!$C$12:$C$28,'Time Awareness'!$B$12:$B$28,'May 31st'!B32)</f>
        <v>0</v>
      </c>
      <c r="E32" s="135">
        <f>SUMIFS('Time Awareness'!$D$12:$D$28,'Time Awareness'!$B$12:$B$28,'May 31st'!B32)</f>
        <v>0</v>
      </c>
      <c r="F32" s="4"/>
      <c r="G32" s="137"/>
      <c r="H32" s="136"/>
      <c r="I32" s="137"/>
      <c r="J32" s="137"/>
      <c r="K32" s="137"/>
      <c r="L32" s="137"/>
      <c r="M32" s="137"/>
      <c r="N32" s="137"/>
      <c r="P32" s="138">
        <f t="shared" si="1"/>
        <v>0</v>
      </c>
      <c r="Q32" s="135">
        <f t="shared" si="2"/>
        <v>0</v>
      </c>
      <c r="R32" s="139" t="str">
        <f t="shared" si="3"/>
        <v>#DIV/0!</v>
      </c>
      <c r="S32" s="84"/>
    </row>
    <row r="33" ht="30.75" customHeight="1">
      <c r="A33" s="57"/>
      <c r="B33" s="133"/>
      <c r="C33" s="4"/>
      <c r="D33" s="134">
        <f>SUMIFS('Time Awareness'!$C$12:$C$28,'Time Awareness'!$B$12:$B$28,'May 31st'!B33)</f>
        <v>0</v>
      </c>
      <c r="E33" s="135">
        <f>SUMIFS('Time Awareness'!$D$12:$D$28,'Time Awareness'!$B$12:$B$28,'May 31st'!B33)</f>
        <v>0</v>
      </c>
      <c r="F33" s="4"/>
      <c r="G33" s="137"/>
      <c r="H33" s="136"/>
      <c r="I33" s="137"/>
      <c r="J33" s="137"/>
      <c r="K33" s="137"/>
      <c r="L33" s="137"/>
      <c r="M33" s="137"/>
      <c r="N33" s="137"/>
      <c r="P33" s="138">
        <f t="shared" si="1"/>
        <v>0</v>
      </c>
      <c r="Q33" s="135">
        <f t="shared" si="2"/>
        <v>0</v>
      </c>
      <c r="R33" s="139" t="str">
        <f t="shared" si="3"/>
        <v>#DIV/0!</v>
      </c>
      <c r="S33" s="84"/>
    </row>
    <row r="34" ht="30.75" customHeight="1">
      <c r="A34" s="57"/>
      <c r="B34" s="133"/>
      <c r="C34" s="4"/>
      <c r="D34" s="134">
        <f>SUMIFS('Time Awareness'!$C$12:$C$28,'Time Awareness'!$B$12:$B$28,'May 31st'!B34)</f>
        <v>0</v>
      </c>
      <c r="E34" s="135">
        <f>SUMIFS('Time Awareness'!$D$12:$D$28,'Time Awareness'!$B$12:$B$28,'May 31st'!B34)</f>
        <v>0</v>
      </c>
      <c r="F34" s="4"/>
      <c r="G34" s="137"/>
      <c r="H34" s="136"/>
      <c r="I34" s="137"/>
      <c r="J34" s="137"/>
      <c r="K34" s="137"/>
      <c r="L34" s="137"/>
      <c r="M34" s="137"/>
      <c r="N34" s="137"/>
      <c r="P34" s="138">
        <f t="shared" si="1"/>
        <v>0</v>
      </c>
      <c r="Q34" s="135">
        <f t="shared" si="2"/>
        <v>0</v>
      </c>
      <c r="R34" s="139" t="str">
        <f t="shared" si="3"/>
        <v>#DIV/0!</v>
      </c>
      <c r="S34" s="84"/>
    </row>
    <row r="35" ht="30.75" customHeight="1">
      <c r="A35" s="57"/>
      <c r="B35" s="133"/>
      <c r="C35" s="4"/>
      <c r="D35" s="134">
        <f>SUMIFS('Time Awareness'!$C$12:$C$28,'Time Awareness'!$B$12:$B$28,'May 31st'!B35)</f>
        <v>0</v>
      </c>
      <c r="E35" s="135">
        <f>SUMIFS('Time Awareness'!$D$12:$D$28,'Time Awareness'!$B$12:$B$28,'May 31st'!B35)</f>
        <v>0</v>
      </c>
      <c r="F35" s="4"/>
      <c r="G35" s="137"/>
      <c r="H35" s="136"/>
      <c r="I35" s="137"/>
      <c r="J35" s="137"/>
      <c r="K35" s="137"/>
      <c r="L35" s="137"/>
      <c r="M35" s="137"/>
      <c r="N35" s="137"/>
      <c r="P35" s="138">
        <f t="shared" si="1"/>
        <v>0</v>
      </c>
      <c r="Q35" s="135">
        <f t="shared" si="2"/>
        <v>0</v>
      </c>
      <c r="R35" s="139" t="str">
        <f t="shared" si="3"/>
        <v>#DIV/0!</v>
      </c>
      <c r="S35" s="84"/>
    </row>
    <row r="36" ht="30.75" customHeight="1">
      <c r="A36" s="57"/>
      <c r="B36" s="133"/>
      <c r="C36" s="4"/>
      <c r="D36" s="134">
        <f>SUMIFS('Time Awareness'!$C$12:$C$28,'Time Awareness'!$B$12:$B$28,'May 31st'!B36)</f>
        <v>0</v>
      </c>
      <c r="E36" s="135">
        <f>SUMIFS('Time Awareness'!$D$12:$D$28,'Time Awareness'!$B$12:$B$28,'May 31st'!B36)</f>
        <v>0</v>
      </c>
      <c r="F36" s="4"/>
      <c r="G36" s="137"/>
      <c r="H36" s="136"/>
      <c r="I36" s="137"/>
      <c r="J36" s="137"/>
      <c r="K36" s="137"/>
      <c r="L36" s="137"/>
      <c r="M36" s="137"/>
      <c r="N36" s="137"/>
      <c r="P36" s="138">
        <f t="shared" si="1"/>
        <v>0</v>
      </c>
      <c r="Q36" s="135">
        <f t="shared" si="2"/>
        <v>0</v>
      </c>
      <c r="R36" s="139" t="str">
        <f t="shared" si="3"/>
        <v>#DIV/0!</v>
      </c>
      <c r="S36" s="84"/>
    </row>
    <row r="37" ht="30.75" customHeight="1">
      <c r="A37" s="57"/>
      <c r="B37" s="133"/>
      <c r="C37" s="4"/>
      <c r="D37" s="134">
        <f>SUMIFS('Time Awareness'!$C$12:$C$28,'Time Awareness'!$B$12:$B$28,'May 31st'!B37)</f>
        <v>0</v>
      </c>
      <c r="E37" s="135">
        <f>SUMIFS('Time Awareness'!$D$12:$D$28,'Time Awareness'!$B$12:$B$28,'May 31st'!B37)</f>
        <v>0</v>
      </c>
      <c r="F37" s="4"/>
      <c r="G37" s="137"/>
      <c r="H37" s="136"/>
      <c r="I37" s="137"/>
      <c r="J37" s="137"/>
      <c r="K37" s="137"/>
      <c r="L37" s="137"/>
      <c r="M37" s="137"/>
      <c r="N37" s="137"/>
      <c r="P37" s="138">
        <f t="shared" si="1"/>
        <v>0</v>
      </c>
      <c r="Q37" s="135">
        <f t="shared" si="2"/>
        <v>0</v>
      </c>
      <c r="R37" s="139" t="str">
        <f t="shared" si="3"/>
        <v>#DIV/0!</v>
      </c>
      <c r="S37" s="84"/>
    </row>
    <row r="38" ht="30.75" customHeight="1">
      <c r="A38" s="57"/>
      <c r="B38" s="133"/>
      <c r="C38" s="4"/>
      <c r="D38" s="134">
        <f>SUMIFS('Time Awareness'!$C$12:$C$28,'Time Awareness'!$B$12:$B$28,'May 31st'!B38)</f>
        <v>0</v>
      </c>
      <c r="E38" s="135">
        <f>SUMIFS('Time Awareness'!$D$12:$D$28,'Time Awareness'!$B$12:$B$28,'May 31st'!B38)</f>
        <v>0</v>
      </c>
      <c r="F38" s="4"/>
      <c r="G38" s="137"/>
      <c r="H38" s="136"/>
      <c r="I38" s="137"/>
      <c r="J38" s="137"/>
      <c r="K38" s="137"/>
      <c r="L38" s="137"/>
      <c r="M38" s="137"/>
      <c r="N38" s="137"/>
      <c r="P38" s="138">
        <f t="shared" si="1"/>
        <v>0</v>
      </c>
      <c r="Q38" s="135">
        <f t="shared" si="2"/>
        <v>0</v>
      </c>
      <c r="R38" s="139" t="str">
        <f t="shared" si="3"/>
        <v>#DIV/0!</v>
      </c>
      <c r="S38" s="84"/>
    </row>
    <row r="39" ht="30.75" customHeight="1">
      <c r="A39" s="57"/>
      <c r="B39" s="133"/>
      <c r="C39" s="4"/>
      <c r="D39" s="134">
        <f>SUMIFS('Time Awareness'!$C$12:$C$28,'Time Awareness'!$B$12:$B$28,'May 31st'!B39)</f>
        <v>0</v>
      </c>
      <c r="E39" s="135">
        <f>SUMIFS('Time Awareness'!$D$12:$D$28,'Time Awareness'!$B$12:$B$28,'May 31st'!B39)</f>
        <v>0</v>
      </c>
      <c r="F39" s="4"/>
      <c r="G39" s="137"/>
      <c r="H39" s="136"/>
      <c r="I39" s="137"/>
      <c r="J39" s="137"/>
      <c r="K39" s="137"/>
      <c r="L39" s="137"/>
      <c r="M39" s="137"/>
      <c r="N39" s="137"/>
      <c r="P39" s="138">
        <f t="shared" si="1"/>
        <v>0</v>
      </c>
      <c r="Q39" s="135">
        <f t="shared" si="2"/>
        <v>0</v>
      </c>
      <c r="R39" s="139" t="str">
        <f t="shared" si="3"/>
        <v>#DIV/0!</v>
      </c>
      <c r="S39" s="84"/>
    </row>
    <row r="40" ht="14.25" customHeight="1">
      <c r="G40" s="4">
        <f t="shared" ref="G40:I40" si="4">SUM(G13:G39)</f>
        <v>9</v>
      </c>
      <c r="H40" s="4">
        <f t="shared" si="4"/>
        <v>17</v>
      </c>
      <c r="I40" s="4">
        <f t="shared" si="4"/>
        <v>15</v>
      </c>
      <c r="J40" s="4"/>
      <c r="K40" s="4">
        <f t="shared" ref="K40:N40" si="5">SUM(K13:K39)</f>
        <v>19</v>
      </c>
      <c r="L40" s="4">
        <f t="shared" si="5"/>
        <v>11</v>
      </c>
      <c r="M40" s="4">
        <f t="shared" si="5"/>
        <v>16</v>
      </c>
      <c r="N40" s="4">
        <f t="shared" si="5"/>
        <v>12</v>
      </c>
      <c r="P40" s="7">
        <f t="shared" si="1"/>
        <v>99</v>
      </c>
    </row>
    <row r="41" ht="14.25" customHeight="1">
      <c r="G41" s="4"/>
      <c r="H41" s="4"/>
      <c r="I41" s="4"/>
      <c r="J41" s="4"/>
      <c r="K41" s="4"/>
      <c r="L41" s="4"/>
      <c r="M41" s="4"/>
      <c r="N41" s="4"/>
    </row>
    <row r="42" ht="14.25" customHeight="1">
      <c r="G42" s="4"/>
      <c r="H42" s="4"/>
      <c r="I42" s="4"/>
      <c r="J42" s="4"/>
      <c r="K42" s="4"/>
      <c r="L42" s="4"/>
      <c r="M42" s="4"/>
      <c r="N42" s="4"/>
    </row>
    <row r="43" ht="14.25" customHeight="1">
      <c r="B43" s="84" t="s">
        <v>154</v>
      </c>
    </row>
    <row r="44" ht="14.25" customHeight="1">
      <c r="B44" s="84" t="s">
        <v>155</v>
      </c>
    </row>
    <row r="45" ht="14.25" customHeight="1"/>
    <row r="46" ht="14.25" customHeight="1">
      <c r="B46" s="84" t="s">
        <v>156</v>
      </c>
    </row>
    <row r="47" ht="14.25" customHeight="1"/>
    <row r="48" ht="14.25" customHeight="1"/>
    <row r="49" ht="14.25" customHeight="1">
      <c r="B49" s="84" t="s">
        <v>157</v>
      </c>
    </row>
    <row r="50" ht="14.25" customHeight="1"/>
    <row r="51" ht="14.25" customHeight="1"/>
    <row r="52" ht="36.75" customHeight="1"/>
    <row r="53" ht="35.25" customHeight="1"/>
    <row r="54" ht="35.25" customHeight="1"/>
    <row r="55" ht="35.25" customHeight="1"/>
    <row r="56" ht="35.25" customHeight="1"/>
    <row r="57" ht="35.25" customHeight="1"/>
    <row r="58" ht="35.25" customHeight="1"/>
    <row r="59" ht="35.25" customHeight="1"/>
    <row r="60" ht="35.25" customHeight="1"/>
    <row r="61" ht="35.25" customHeight="1"/>
    <row r="62" ht="35.25" customHeight="1"/>
    <row r="63" ht="35.25" customHeight="1"/>
    <row r="64" ht="35.25" customHeight="1"/>
    <row r="65" ht="35.25" customHeight="1"/>
    <row r="66" ht="35.25" customHeight="1"/>
    <row r="67" ht="35.25" customHeight="1"/>
    <row r="68" ht="35.25" customHeight="1"/>
    <row r="69" ht="35.25" customHeight="1"/>
    <row r="70" ht="35.25" customHeight="1"/>
    <row r="71" ht="35.25" customHeight="1"/>
    <row r="72" ht="35.25" customHeight="1"/>
    <row r="73" ht="35.25" customHeight="1"/>
    <row r="74" ht="35.25" customHeight="1"/>
    <row r="75" ht="35.25" customHeight="1"/>
    <row r="76" ht="35.25" customHeight="1"/>
    <row r="77" ht="35.25" customHeight="1"/>
    <row r="78" ht="35.25" customHeight="1"/>
    <row r="79" ht="35.25" customHeight="1"/>
    <row r="80" ht="35.25" customHeight="1"/>
    <row r="81" ht="35.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2">
    <mergeCell ref="B7:D7"/>
    <mergeCell ref="P10:Q10"/>
  </mergeCells>
  <conditionalFormatting sqref="AB11 AE11">
    <cfRule type="expression" dxfId="0" priority="1">
      <formula>CELL("contents",B47)=AB11</formula>
    </cfRule>
  </conditionalFormatting>
  <conditionalFormatting sqref="AI11">
    <cfRule type="expression" dxfId="0" priority="2">
      <formula>CELL("contents",K47)=AI11</formula>
    </cfRule>
  </conditionalFormatting>
  <conditionalFormatting sqref="G11">
    <cfRule type="expression" dxfId="0" priority="3">
      <formula>CELL("contents",B5)=G11</formula>
    </cfRule>
  </conditionalFormatting>
  <conditionalFormatting sqref="K11">
    <cfRule type="expression" dxfId="0" priority="4">
      <formula>CELL("contents",B5)=K11</formula>
    </cfRule>
  </conditionalFormatting>
  <conditionalFormatting sqref="H11">
    <cfRule type="expression" dxfId="0" priority="5">
      <formula>CELL("contents",B5)=H11</formula>
    </cfRule>
  </conditionalFormatting>
  <conditionalFormatting sqref="I11:J11">
    <cfRule type="expression" dxfId="0" priority="6">
      <formula>CELL("contents",B5)=I11</formula>
    </cfRule>
  </conditionalFormatting>
  <conditionalFormatting sqref="L11">
    <cfRule type="expression" dxfId="0" priority="7">
      <formula>CELL("contents",B5)=L11</formula>
    </cfRule>
  </conditionalFormatting>
  <conditionalFormatting sqref="M11">
    <cfRule type="expression" dxfId="0" priority="8">
      <formula>CELL("contents",B5)=M11</formula>
    </cfRule>
  </conditionalFormatting>
  <conditionalFormatting sqref="N11 AC11 AF11">
    <cfRule type="expression" dxfId="0" priority="9">
      <formula>CELL("contents",B5)=N11</formula>
    </cfRule>
  </conditionalFormatting>
  <conditionalFormatting sqref="R13:R39">
    <cfRule type="colorScale" priority="10">
      <colorScale>
        <cfvo type="formula" val="0"/>
        <cfvo type="formula" val="0.99"/>
        <cfvo type="formula" val="1"/>
        <color rgb="FFFFFF00"/>
        <color theme="9"/>
        <color theme="4"/>
      </colorScale>
    </cfRule>
  </conditionalFormatting>
  <dataValidations>
    <dataValidation type="list" allowBlank="1" showErrorMessage="1" sqref="B5">
      <formula1>$G$11:$N$11</formula1>
    </dataValidation>
  </dataValidations>
  <printOptions/>
  <pageMargins bottom="0.75" footer="0.0" header="0.0" left="0.7" right="0.7" top="0.75"/>
  <pageSetup orientation="portrait"/>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44.29"/>
    <col customWidth="1" min="3" max="3" width="9.86"/>
    <col customWidth="1" min="4" max="5" width="16.0"/>
    <col customWidth="1" min="6" max="6" width="8.43"/>
    <col customWidth="1" min="7" max="9" width="18.57"/>
    <col customWidth="1" hidden="1" min="10" max="10" width="18.57"/>
    <col customWidth="1" min="11" max="11" width="20.14"/>
    <col customWidth="1" min="12" max="14" width="18.57"/>
    <col customWidth="1" min="15" max="15" width="8.71"/>
    <col customWidth="1" min="16" max="17" width="24.14"/>
    <col customWidth="1" min="18" max="18" width="13.14"/>
    <col customWidth="1" min="22" max="22" width="57.43"/>
  </cols>
  <sheetData>
    <row r="1" ht="14.25" customHeight="1">
      <c r="A1" s="111" t="s">
        <v>130</v>
      </c>
    </row>
    <row r="2" ht="14.25" customHeight="1">
      <c r="Y2" s="84" t="s">
        <v>137</v>
      </c>
    </row>
    <row r="3" ht="14.25" customHeight="1">
      <c r="Y3" s="84" t="s">
        <v>151</v>
      </c>
    </row>
    <row r="4" ht="36.75" customHeight="1">
      <c r="B4" s="112" t="s">
        <v>131</v>
      </c>
    </row>
    <row r="5" ht="76.5" customHeight="1">
      <c r="B5" s="113" t="s">
        <v>146</v>
      </c>
      <c r="Y5" s="84" t="s">
        <v>158</v>
      </c>
    </row>
    <row r="6" ht="14.25" customHeight="1">
      <c r="D6" s="114"/>
      <c r="E6" s="114"/>
      <c r="P6" s="114"/>
    </row>
    <row r="7" ht="14.25" hidden="1" customHeight="1">
      <c r="B7" s="115" t="s">
        <v>133</v>
      </c>
      <c r="C7" s="116"/>
      <c r="D7" s="11"/>
      <c r="E7" s="114"/>
      <c r="P7" s="114"/>
    </row>
    <row r="8" ht="14.25" hidden="1" customHeight="1">
      <c r="B8" s="117"/>
      <c r="C8" s="117"/>
      <c r="D8" s="117"/>
      <c r="E8" s="114"/>
      <c r="P8" s="114"/>
    </row>
    <row r="9" ht="48.75" customHeight="1">
      <c r="D9" s="114"/>
      <c r="E9" s="114"/>
      <c r="P9" s="114"/>
    </row>
    <row r="10" ht="34.5" customHeight="1">
      <c r="D10" s="118" t="s">
        <v>134</v>
      </c>
      <c r="E10" s="114"/>
      <c r="G10" s="84" t="s">
        <v>135</v>
      </c>
      <c r="P10" s="119" t="s">
        <v>136</v>
      </c>
      <c r="Q10" s="120"/>
    </row>
    <row r="11" ht="42.0" customHeight="1">
      <c r="A11" s="121" t="s">
        <v>138</v>
      </c>
      <c r="B11" s="122" t="s">
        <v>94</v>
      </c>
      <c r="C11" s="123"/>
      <c r="D11" s="121" t="s">
        <v>139</v>
      </c>
      <c r="E11" s="124" t="s">
        <v>140</v>
      </c>
      <c r="G11" s="125" t="s">
        <v>141</v>
      </c>
      <c r="H11" s="126" t="s">
        <v>142</v>
      </c>
      <c r="I11" s="126" t="s">
        <v>143</v>
      </c>
      <c r="J11" s="126"/>
      <c r="K11" s="126" t="s">
        <v>144</v>
      </c>
      <c r="L11" s="126" t="s">
        <v>145</v>
      </c>
      <c r="M11" s="126" t="s">
        <v>146</v>
      </c>
      <c r="N11" s="127" t="s">
        <v>132</v>
      </c>
      <c r="O11" s="84" t="s">
        <v>147</v>
      </c>
      <c r="P11" s="119" t="s">
        <v>148</v>
      </c>
      <c r="Q11" s="128" t="s">
        <v>149</v>
      </c>
      <c r="R11" s="84" t="s">
        <v>150</v>
      </c>
      <c r="AB11" s="7"/>
      <c r="AC11" s="7"/>
      <c r="AE11" s="7"/>
      <c r="AF11" s="7"/>
      <c r="AI11" s="7"/>
    </row>
    <row r="12" ht="14.25" customHeight="1">
      <c r="B12" s="129"/>
      <c r="C12" s="4"/>
      <c r="D12" s="130"/>
      <c r="E12" s="131"/>
      <c r="P12" s="130"/>
      <c r="Q12" s="132"/>
    </row>
    <row r="13" ht="30.75" customHeight="1">
      <c r="A13" s="33">
        <v>1.0</v>
      </c>
      <c r="B13" s="133" t="str">
        <f>'Time Awareness'!B12</f>
        <v>Teaching</v>
      </c>
      <c r="C13" s="4"/>
      <c r="D13" s="134">
        <f>SUMIFS('Time Awareness'!$C$12:$C$28,'Time Awareness'!$B$12:$B$28,'June 7th'!B13)</f>
        <v>0</v>
      </c>
      <c r="E13" s="135">
        <f>SUMIFS('Time Awareness'!$D$12:$D$28,'Time Awareness'!$B$12:$B$28,'June 7th'!B13)</f>
        <v>5</v>
      </c>
      <c r="F13" s="4"/>
      <c r="G13" s="136"/>
      <c r="H13" s="140">
        <v>1.0</v>
      </c>
      <c r="I13" s="137">
        <v>3.0</v>
      </c>
      <c r="J13" s="137"/>
      <c r="K13" s="137"/>
      <c r="L13" s="137">
        <v>1.0</v>
      </c>
      <c r="M13" s="137">
        <v>1.0</v>
      </c>
      <c r="N13" s="136"/>
      <c r="P13" s="138">
        <f t="shared" ref="P13:P40" si="1">SUM(G13:N13)</f>
        <v>6</v>
      </c>
      <c r="Q13" s="135">
        <f t="shared" ref="Q13:Q39" si="2">(E13+(D13*5))-SUM(G13:N13)</f>
        <v>-1</v>
      </c>
      <c r="R13" s="139">
        <f t="shared" ref="R13:R39" si="3">P13/(Q13+P13)</f>
        <v>1.2</v>
      </c>
    </row>
    <row r="14" ht="30.75" customHeight="1">
      <c r="A14" s="33">
        <v>2.0</v>
      </c>
      <c r="B14" s="133" t="str">
        <f>'Time Awareness'!B13</f>
        <v>Cook</v>
      </c>
      <c r="C14" s="4"/>
      <c r="D14" s="134">
        <f>SUMIFS('Time Awareness'!$C$12:$C$28,'Time Awareness'!$B$12:$B$28,'June 7th'!B14)</f>
        <v>2</v>
      </c>
      <c r="E14" s="135">
        <f>SUMIFS('Time Awareness'!$D$12:$D$28,'Time Awareness'!$B$12:$B$28,'June 7th'!B14)</f>
        <v>0</v>
      </c>
      <c r="F14" s="4"/>
      <c r="G14" s="137"/>
      <c r="H14" s="140">
        <v>1.0</v>
      </c>
      <c r="I14" s="137">
        <v>1.0</v>
      </c>
      <c r="J14" s="137"/>
      <c r="K14" s="140">
        <v>2.0</v>
      </c>
      <c r="L14" s="140">
        <v>2.0</v>
      </c>
      <c r="M14" s="137">
        <v>1.0</v>
      </c>
      <c r="N14" s="137"/>
      <c r="P14" s="138">
        <f t="shared" si="1"/>
        <v>7</v>
      </c>
      <c r="Q14" s="135">
        <f t="shared" si="2"/>
        <v>3</v>
      </c>
      <c r="R14" s="139">
        <f t="shared" si="3"/>
        <v>0.7</v>
      </c>
    </row>
    <row r="15" ht="30.75" customHeight="1">
      <c r="A15" s="33">
        <v>3.0</v>
      </c>
      <c r="B15" s="133" t="str">
        <f>'Time Awareness'!B14</f>
        <v>Friends/Family</v>
      </c>
      <c r="C15" s="4"/>
      <c r="D15" s="134">
        <f>SUMIFS('Time Awareness'!$C$12:$C$28,'Time Awareness'!$B$12:$B$28,'June 7th'!B15)</f>
        <v>0</v>
      </c>
      <c r="E15" s="135">
        <f>SUMIFS('Time Awareness'!$D$12:$D$28,'Time Awareness'!$B$12:$B$28,'June 7th'!B15)</f>
        <v>8</v>
      </c>
      <c r="F15" s="4"/>
      <c r="G15" s="137">
        <v>6.0</v>
      </c>
      <c r="H15" s="140">
        <v>7.0</v>
      </c>
      <c r="I15" s="140">
        <v>3.0</v>
      </c>
      <c r="J15" s="140"/>
      <c r="K15" s="137">
        <v>3.0</v>
      </c>
      <c r="L15" s="140">
        <v>4.0</v>
      </c>
      <c r="M15" s="137">
        <v>1.0</v>
      </c>
      <c r="N15" s="137"/>
      <c r="P15" s="138">
        <f t="shared" si="1"/>
        <v>24</v>
      </c>
      <c r="Q15" s="135">
        <f t="shared" si="2"/>
        <v>-16</v>
      </c>
      <c r="R15" s="139">
        <f t="shared" si="3"/>
        <v>3</v>
      </c>
    </row>
    <row r="16" ht="30.75" customHeight="1">
      <c r="A16" s="33">
        <v>4.0</v>
      </c>
      <c r="B16" s="133" t="str">
        <f>'Time Awareness'!B15</f>
        <v>Business Development</v>
      </c>
      <c r="C16" s="4"/>
      <c r="D16" s="134">
        <f>SUMIFS('Time Awareness'!$C$12:$C$28,'Time Awareness'!$B$12:$B$28,'June 7th'!B16)</f>
        <v>0</v>
      </c>
      <c r="E16" s="135">
        <f>SUMIFS('Time Awareness'!$D$12:$D$28,'Time Awareness'!$B$12:$B$28,'June 7th'!B16)</f>
        <v>6</v>
      </c>
      <c r="F16" s="4"/>
      <c r="G16" s="137"/>
      <c r="H16" s="137">
        <v>2.0</v>
      </c>
      <c r="I16" s="140"/>
      <c r="J16" s="140"/>
      <c r="K16" s="137"/>
      <c r="L16" s="140"/>
      <c r="M16" s="137">
        <v>1.0</v>
      </c>
      <c r="N16" s="137"/>
      <c r="P16" s="138">
        <f t="shared" si="1"/>
        <v>3</v>
      </c>
      <c r="Q16" s="135">
        <f t="shared" si="2"/>
        <v>3</v>
      </c>
      <c r="R16" s="139">
        <f t="shared" si="3"/>
        <v>0.5</v>
      </c>
    </row>
    <row r="17" ht="30.75" customHeight="1">
      <c r="A17" s="33">
        <v>5.0</v>
      </c>
      <c r="B17" s="133" t="str">
        <f>'Time Awareness'!B16</f>
        <v>Create Content</v>
      </c>
      <c r="C17" s="4"/>
      <c r="D17" s="134">
        <f>SUMIFS('Time Awareness'!$C$12:$C$28,'Time Awareness'!$B$12:$B$28,'June 7th'!B17)</f>
        <v>0</v>
      </c>
      <c r="E17" s="135">
        <f>SUMIFS('Time Awareness'!$D$12:$D$28,'Time Awareness'!$B$12:$B$28,'June 7th'!B17)</f>
        <v>6</v>
      </c>
      <c r="F17" s="4"/>
      <c r="G17" s="137"/>
      <c r="H17" s="137"/>
      <c r="I17" s="137">
        <v>1.0</v>
      </c>
      <c r="J17" s="137"/>
      <c r="K17" s="137"/>
      <c r="L17" s="140">
        <v>2.0</v>
      </c>
      <c r="M17" s="137"/>
      <c r="N17" s="137"/>
      <c r="P17" s="138">
        <f t="shared" si="1"/>
        <v>3</v>
      </c>
      <c r="Q17" s="135">
        <f t="shared" si="2"/>
        <v>3</v>
      </c>
      <c r="R17" s="139">
        <f t="shared" si="3"/>
        <v>0.5</v>
      </c>
    </row>
    <row r="18" ht="30.75" customHeight="1">
      <c r="A18" s="33">
        <v>6.0</v>
      </c>
      <c r="B18" s="133" t="str">
        <f>'Time Awareness'!B17</f>
        <v>Chores</v>
      </c>
      <c r="C18" s="4"/>
      <c r="D18" s="134">
        <f>SUMIFS('Time Awareness'!$C$12:$C$28,'Time Awareness'!$B$12:$B$28,'June 7th'!B18)</f>
        <v>0</v>
      </c>
      <c r="E18" s="135">
        <f>SUMIFS('Time Awareness'!$D$12:$D$28,'Time Awareness'!$B$12:$B$28,'June 7th'!B18)</f>
        <v>5</v>
      </c>
      <c r="F18" s="4"/>
      <c r="G18" s="137"/>
      <c r="H18" s="137">
        <v>3.0</v>
      </c>
      <c r="I18" s="140">
        <v>3.0</v>
      </c>
      <c r="J18" s="137"/>
      <c r="K18" s="137">
        <v>2.0</v>
      </c>
      <c r="L18" s="137">
        <v>1.0</v>
      </c>
      <c r="M18" s="137">
        <v>1.0</v>
      </c>
      <c r="N18" s="137"/>
      <c r="P18" s="138">
        <f t="shared" si="1"/>
        <v>10</v>
      </c>
      <c r="Q18" s="135">
        <f t="shared" si="2"/>
        <v>-5</v>
      </c>
      <c r="R18" s="139">
        <f t="shared" si="3"/>
        <v>2</v>
      </c>
    </row>
    <row r="19" ht="30.75" customHeight="1">
      <c r="A19" s="33">
        <v>7.0</v>
      </c>
      <c r="B19" s="133" t="str">
        <f>'Time Awareness'!B18</f>
        <v>Journal</v>
      </c>
      <c r="C19" s="4"/>
      <c r="D19" s="134">
        <f>SUMIFS('Time Awareness'!$C$12:$C$28,'Time Awareness'!$B$12:$B$28,'June 7th'!B19)</f>
        <v>1</v>
      </c>
      <c r="E19" s="135">
        <f>SUMIFS('Time Awareness'!$D$12:$D$28,'Time Awareness'!$B$12:$B$28,'June 7th'!B19)</f>
        <v>0</v>
      </c>
      <c r="F19" s="4"/>
      <c r="G19" s="137"/>
      <c r="H19" s="137"/>
      <c r="I19" s="140">
        <v>1.0</v>
      </c>
      <c r="J19" s="137"/>
      <c r="K19" s="137">
        <v>1.0</v>
      </c>
      <c r="L19" s="137"/>
      <c r="M19" s="137">
        <v>2.0</v>
      </c>
      <c r="N19" s="137"/>
      <c r="P19" s="138">
        <f t="shared" si="1"/>
        <v>4</v>
      </c>
      <c r="Q19" s="135">
        <f t="shared" si="2"/>
        <v>1</v>
      </c>
      <c r="R19" s="139">
        <f t="shared" si="3"/>
        <v>0.8</v>
      </c>
    </row>
    <row r="20" ht="30.75" customHeight="1">
      <c r="A20" s="33">
        <v>8.0</v>
      </c>
      <c r="B20" s="133" t="str">
        <f>'Time Awareness'!B19</f>
        <v>Read/Audiobook</v>
      </c>
      <c r="C20" s="4"/>
      <c r="D20" s="134">
        <f>SUMIFS('Time Awareness'!$C$12:$C$28,'Time Awareness'!$B$12:$B$28,'June 7th'!B20)</f>
        <v>1</v>
      </c>
      <c r="E20" s="135">
        <f>SUMIFS('Time Awareness'!$D$12:$D$28,'Time Awareness'!$B$12:$B$28,'June 7th'!B20)</f>
        <v>0</v>
      </c>
      <c r="F20" s="4"/>
      <c r="G20" s="137">
        <v>1.0</v>
      </c>
      <c r="H20" s="137"/>
      <c r="I20" s="140">
        <v>1.0</v>
      </c>
      <c r="J20" s="137"/>
      <c r="K20" s="137">
        <v>1.0</v>
      </c>
      <c r="L20" s="140">
        <v>1.0</v>
      </c>
      <c r="M20" s="137">
        <v>2.0</v>
      </c>
      <c r="N20" s="137"/>
      <c r="P20" s="138">
        <f t="shared" si="1"/>
        <v>6</v>
      </c>
      <c r="Q20" s="135">
        <f t="shared" si="2"/>
        <v>-1</v>
      </c>
      <c r="R20" s="139">
        <f t="shared" si="3"/>
        <v>1.2</v>
      </c>
    </row>
    <row r="21" ht="30.75" customHeight="1">
      <c r="A21" s="33">
        <v>9.0</v>
      </c>
      <c r="B21" s="133" t="str">
        <f>'Time Awareness'!B20</f>
        <v>Rings/stretching/light exercises</v>
      </c>
      <c r="C21" s="4"/>
      <c r="D21" s="134">
        <f>SUMIFS('Time Awareness'!$C$12:$C$28,'Time Awareness'!$B$12:$B$28,'June 7th'!B21)</f>
        <v>0</v>
      </c>
      <c r="E21" s="135">
        <f>SUMIFS('Time Awareness'!$D$12:$D$28,'Time Awareness'!$B$12:$B$28,'June 7th'!B21)</f>
        <v>6</v>
      </c>
      <c r="F21" s="4"/>
      <c r="G21" s="137"/>
      <c r="H21" s="137">
        <v>2.0</v>
      </c>
      <c r="I21" s="140">
        <v>2.0</v>
      </c>
      <c r="J21" s="137"/>
      <c r="K21" s="137">
        <v>4.0</v>
      </c>
      <c r="L21" s="137">
        <v>4.0</v>
      </c>
      <c r="M21" s="137">
        <v>1.0</v>
      </c>
      <c r="N21" s="137"/>
      <c r="P21" s="138">
        <f t="shared" si="1"/>
        <v>13</v>
      </c>
      <c r="Q21" s="135">
        <f t="shared" si="2"/>
        <v>-7</v>
      </c>
      <c r="R21" s="139">
        <f t="shared" si="3"/>
        <v>2.166666667</v>
      </c>
    </row>
    <row r="22" ht="30.75" customHeight="1">
      <c r="A22" s="33">
        <v>10.0</v>
      </c>
      <c r="B22" s="133" t="str">
        <f>'Time Awareness'!B21</f>
        <v>Marketing</v>
      </c>
      <c r="C22" s="4"/>
      <c r="D22" s="134">
        <f>SUMIFS('Time Awareness'!$C$12:$C$28,'Time Awareness'!$B$12:$B$28,'June 7th'!B22)</f>
        <v>0</v>
      </c>
      <c r="E22" s="135">
        <f>SUMIFS('Time Awareness'!$D$12:$D$28,'Time Awareness'!$B$12:$B$28,'June 7th'!B22)</f>
        <v>3</v>
      </c>
      <c r="F22" s="4"/>
      <c r="G22" s="137">
        <v>4.0</v>
      </c>
      <c r="H22" s="137"/>
      <c r="I22" s="137"/>
      <c r="J22" s="137"/>
      <c r="K22" s="137"/>
      <c r="L22" s="137"/>
      <c r="M22" s="137"/>
      <c r="N22" s="136"/>
      <c r="P22" s="138">
        <f t="shared" si="1"/>
        <v>4</v>
      </c>
      <c r="Q22" s="135">
        <f t="shared" si="2"/>
        <v>-1</v>
      </c>
      <c r="R22" s="139">
        <f t="shared" si="3"/>
        <v>1.333333333</v>
      </c>
    </row>
    <row r="23" ht="30.75" customHeight="1">
      <c r="A23" s="33">
        <v>11.0</v>
      </c>
      <c r="B23" s="133" t="str">
        <f>'Time Awareness'!B22</f>
        <v>Networking</v>
      </c>
      <c r="C23" s="4"/>
      <c r="D23" s="134">
        <f>SUMIFS('Time Awareness'!$C$12:$C$28,'Time Awareness'!$B$12:$B$28,'June 7th'!B23)</f>
        <v>0</v>
      </c>
      <c r="E23" s="135">
        <f>SUMIFS('Time Awareness'!$D$12:$D$28,'Time Awareness'!$B$12:$B$28,'June 7th'!B23)</f>
        <v>3</v>
      </c>
      <c r="F23" s="4"/>
      <c r="G23" s="137"/>
      <c r="H23" s="137"/>
      <c r="I23" s="137"/>
      <c r="J23" s="137"/>
      <c r="K23" s="137">
        <v>2.0</v>
      </c>
      <c r="L23" s="137"/>
      <c r="M23" s="137">
        <v>1.0</v>
      </c>
      <c r="N23" s="137"/>
      <c r="P23" s="138">
        <f t="shared" si="1"/>
        <v>3</v>
      </c>
      <c r="Q23" s="135">
        <f t="shared" si="2"/>
        <v>0</v>
      </c>
      <c r="R23" s="139">
        <f t="shared" si="3"/>
        <v>1</v>
      </c>
    </row>
    <row r="24" ht="30.75" hidden="1" customHeight="1">
      <c r="A24" s="33">
        <v>12.0</v>
      </c>
      <c r="B24" s="133" t="str">
        <f>'Time Awareness'!B23</f>
        <v>Games</v>
      </c>
      <c r="C24" s="4"/>
      <c r="D24" s="134">
        <f>SUMIFS('Time Awareness'!$C$12:$C$28,'Time Awareness'!$B$12:$B$28,'June 7th'!B24)</f>
        <v>0</v>
      </c>
      <c r="E24" s="135">
        <f>SUMIFS('Time Awareness'!$D$12:$D$28,'Time Awareness'!$B$12:$B$28,'June 7th'!B24)</f>
        <v>4</v>
      </c>
      <c r="F24" s="4"/>
      <c r="G24" s="137"/>
      <c r="H24" s="137"/>
      <c r="I24" s="137"/>
      <c r="J24" s="137"/>
      <c r="K24" s="137"/>
      <c r="L24" s="137"/>
      <c r="M24" s="137"/>
      <c r="N24" s="137"/>
      <c r="P24" s="138">
        <f t="shared" si="1"/>
        <v>0</v>
      </c>
      <c r="Q24" s="135">
        <f t="shared" si="2"/>
        <v>4</v>
      </c>
      <c r="R24" s="139">
        <f t="shared" si="3"/>
        <v>0</v>
      </c>
    </row>
    <row r="25" ht="30.75" customHeight="1">
      <c r="A25" s="33">
        <v>13.0</v>
      </c>
      <c r="B25" s="133" t="str">
        <f>'Time Awareness'!B24</f>
        <v>Intense Exercise</v>
      </c>
      <c r="C25" s="4"/>
      <c r="D25" s="134">
        <f>SUMIFS('Time Awareness'!$C$12:$C$28,'Time Awareness'!$B$12:$B$28,'June 7th'!B25)</f>
        <v>0</v>
      </c>
      <c r="E25" s="135">
        <f>SUMIFS('Time Awareness'!$D$12:$D$28,'Time Awareness'!$B$12:$B$28,'June 7th'!B25)</f>
        <v>2</v>
      </c>
      <c r="F25" s="4"/>
      <c r="G25" s="137">
        <v>1.0</v>
      </c>
      <c r="H25" s="137"/>
      <c r="I25" s="137"/>
      <c r="J25" s="137"/>
      <c r="K25" s="137">
        <v>1.0</v>
      </c>
      <c r="L25" s="137"/>
      <c r="M25" s="137">
        <v>1.0</v>
      </c>
      <c r="N25" s="137"/>
      <c r="P25" s="138">
        <f t="shared" si="1"/>
        <v>3</v>
      </c>
      <c r="Q25" s="135">
        <f t="shared" si="2"/>
        <v>-1</v>
      </c>
      <c r="R25" s="139">
        <f t="shared" si="3"/>
        <v>1.5</v>
      </c>
    </row>
    <row r="26" ht="30.75" customHeight="1">
      <c r="A26" s="33">
        <v>14.0</v>
      </c>
      <c r="B26" s="133" t="str">
        <f>'Time Awareness'!B25</f>
        <v>Romanian Practice</v>
      </c>
      <c r="C26" s="4"/>
      <c r="D26" s="134">
        <f>SUMIFS('Time Awareness'!$C$12:$C$28,'Time Awareness'!$B$12:$B$28,'June 7th'!B26)</f>
        <v>0</v>
      </c>
      <c r="E26" s="135">
        <f>SUMIFS('Time Awareness'!$D$12:$D$28,'Time Awareness'!$B$12:$B$28,'June 7th'!B26)</f>
        <v>1</v>
      </c>
      <c r="F26" s="4"/>
      <c r="G26" s="137"/>
      <c r="H26" s="136"/>
      <c r="I26" s="136"/>
      <c r="J26" s="136"/>
      <c r="K26" s="136"/>
      <c r="L26" s="137">
        <v>2.0</v>
      </c>
      <c r="M26" s="136"/>
      <c r="N26" s="137"/>
      <c r="P26" s="138">
        <f t="shared" si="1"/>
        <v>2</v>
      </c>
      <c r="Q26" s="135">
        <f t="shared" si="2"/>
        <v>-1</v>
      </c>
      <c r="R26" s="139">
        <f t="shared" si="3"/>
        <v>2</v>
      </c>
    </row>
    <row r="27" ht="30.75" customHeight="1">
      <c r="A27" s="33">
        <v>15.0</v>
      </c>
      <c r="B27" s="133" t="str">
        <f>'Time Awareness'!B26</f>
        <v>Other jobs</v>
      </c>
      <c r="C27" s="4"/>
      <c r="D27" s="134">
        <f>SUMIFS('Time Awareness'!$C$12:$C$28,'Time Awareness'!$B$12:$B$28,'June 7th'!B27)</f>
        <v>0</v>
      </c>
      <c r="E27" s="135">
        <f>SUMIFS('Time Awareness'!$D$12:$D$28,'Time Awareness'!$B$12:$B$28,'June 7th'!B27)</f>
        <v>3</v>
      </c>
      <c r="F27" s="4"/>
      <c r="G27" s="137"/>
      <c r="H27" s="137"/>
      <c r="I27" s="137"/>
      <c r="J27" s="137"/>
      <c r="K27" s="137"/>
      <c r="L27" s="137">
        <v>1.0</v>
      </c>
      <c r="M27" s="137"/>
      <c r="N27" s="136"/>
      <c r="P27" s="138">
        <f t="shared" si="1"/>
        <v>1</v>
      </c>
      <c r="Q27" s="135">
        <f t="shared" si="2"/>
        <v>2</v>
      </c>
      <c r="R27" s="139">
        <f t="shared" si="3"/>
        <v>0.3333333333</v>
      </c>
    </row>
    <row r="28" ht="30.75" hidden="1" customHeight="1">
      <c r="A28" s="33">
        <v>16.0</v>
      </c>
      <c r="B28" s="133" t="str">
        <f>'Time Awareness'!B27</f>
        <v>Upkeep (redundant, use chores)</v>
      </c>
      <c r="C28" s="4"/>
      <c r="D28" s="134">
        <f>SUMIFS('Time Awareness'!$C$12:$C$28,'Time Awareness'!$B$12:$B$28,'June 7th'!B28)</f>
        <v>0</v>
      </c>
      <c r="E28" s="135">
        <f>SUMIFS('Time Awareness'!$D$12:$D$28,'Time Awareness'!$B$12:$B$28,'June 7th'!B28)</f>
        <v>0</v>
      </c>
      <c r="F28" s="4"/>
      <c r="G28" s="137"/>
      <c r="H28" s="137"/>
      <c r="I28" s="137"/>
      <c r="J28" s="137"/>
      <c r="K28" s="137"/>
      <c r="L28" s="137"/>
      <c r="M28" s="137"/>
      <c r="N28" s="137"/>
      <c r="P28" s="138">
        <f t="shared" si="1"/>
        <v>0</v>
      </c>
      <c r="Q28" s="135">
        <f t="shared" si="2"/>
        <v>0</v>
      </c>
      <c r="R28" s="139" t="str">
        <f t="shared" si="3"/>
        <v>#DIV/0!</v>
      </c>
    </row>
    <row r="29" ht="30.75" customHeight="1">
      <c r="A29" s="33">
        <v>17.0</v>
      </c>
      <c r="B29" s="133" t="str">
        <f>'Time Awareness'!B28</f>
        <v>Learning</v>
      </c>
      <c r="C29" s="4"/>
      <c r="D29" s="134">
        <f>SUMIFS('Time Awareness'!$C$12:$C$28,'Time Awareness'!$B$12:$B$28,'June 7th'!B29)</f>
        <v>1</v>
      </c>
      <c r="E29" s="135">
        <f>SUMIFS('Time Awareness'!$D$12:$D$28,'Time Awareness'!$B$12:$B$28,'June 7th'!B29)</f>
        <v>0</v>
      </c>
      <c r="F29" s="4"/>
      <c r="G29" s="137"/>
      <c r="H29" s="137"/>
      <c r="I29" s="137"/>
      <c r="J29" s="137"/>
      <c r="K29" s="137"/>
      <c r="L29" s="137">
        <v>1.0</v>
      </c>
      <c r="M29" s="137"/>
      <c r="N29" s="137"/>
      <c r="P29" s="138">
        <f t="shared" si="1"/>
        <v>1</v>
      </c>
      <c r="Q29" s="135">
        <f t="shared" si="2"/>
        <v>4</v>
      </c>
      <c r="R29" s="139">
        <f t="shared" si="3"/>
        <v>0.2</v>
      </c>
      <c r="S29" s="84" t="s">
        <v>152</v>
      </c>
    </row>
    <row r="30" ht="30.75" customHeight="1">
      <c r="A30" s="57"/>
      <c r="B30" s="141" t="s">
        <v>159</v>
      </c>
      <c r="C30" s="4"/>
      <c r="D30" s="134">
        <f>SUMIFS('Time Awareness'!$C$12:$C$28,'Time Awareness'!$B$12:$B$28,'June 7th'!B30)</f>
        <v>0</v>
      </c>
      <c r="E30" s="135">
        <f>SUMIFS('Time Awareness'!$D$12:$D$28,'Time Awareness'!$B$12:$B$28,'June 7th'!B30)</f>
        <v>0</v>
      </c>
      <c r="F30" s="4"/>
      <c r="G30" s="137"/>
      <c r="H30" s="137">
        <v>1.0</v>
      </c>
      <c r="I30" s="137"/>
      <c r="J30" s="137"/>
      <c r="K30" s="137">
        <v>1.0</v>
      </c>
      <c r="L30" s="137"/>
      <c r="M30" s="137"/>
      <c r="N30" s="137"/>
      <c r="P30" s="138">
        <f t="shared" si="1"/>
        <v>2</v>
      </c>
      <c r="Q30" s="135">
        <f t="shared" si="2"/>
        <v>-2</v>
      </c>
      <c r="R30" s="139" t="str">
        <f t="shared" si="3"/>
        <v>#DIV/0!</v>
      </c>
      <c r="S30" s="84"/>
    </row>
    <row r="31" ht="30.75" customHeight="1">
      <c r="A31" s="57"/>
      <c r="B31" s="141" t="s">
        <v>100</v>
      </c>
      <c r="C31" s="4"/>
      <c r="D31" s="134">
        <f>SUMIFS('Time Awareness'!$C$12:$C$28,'Time Awareness'!$B$12:$B$28,'June 7th'!B31)</f>
        <v>0</v>
      </c>
      <c r="E31" s="135">
        <f>SUMIFS('Time Awareness'!$D$12:$D$28,'Time Awareness'!$B$12:$B$28,'June 7th'!B31)</f>
        <v>0</v>
      </c>
      <c r="F31" s="4"/>
      <c r="G31" s="137"/>
      <c r="H31" s="137"/>
      <c r="I31" s="137"/>
      <c r="J31" s="137"/>
      <c r="K31" s="137"/>
      <c r="L31" s="137"/>
      <c r="M31" s="137"/>
      <c r="N31" s="137"/>
      <c r="P31" s="138">
        <f t="shared" si="1"/>
        <v>0</v>
      </c>
      <c r="Q31" s="135">
        <f t="shared" si="2"/>
        <v>0</v>
      </c>
      <c r="R31" s="139" t="str">
        <f t="shared" si="3"/>
        <v>#DIV/0!</v>
      </c>
      <c r="S31" s="84"/>
    </row>
    <row r="32" ht="30.75" customHeight="1">
      <c r="A32" s="57"/>
      <c r="B32" s="133"/>
      <c r="C32" s="4"/>
      <c r="D32" s="134">
        <f>SUMIFS('Time Awareness'!$C$12:$C$28,'Time Awareness'!$B$12:$B$28,'June 7th'!B32)</f>
        <v>0</v>
      </c>
      <c r="E32" s="135">
        <f>SUMIFS('Time Awareness'!$D$12:$D$28,'Time Awareness'!$B$12:$B$28,'June 7th'!B32)</f>
        <v>0</v>
      </c>
      <c r="F32" s="4"/>
      <c r="G32" s="137"/>
      <c r="H32" s="136"/>
      <c r="I32" s="137"/>
      <c r="J32" s="137"/>
      <c r="K32" s="137"/>
      <c r="L32" s="137"/>
      <c r="M32" s="137"/>
      <c r="N32" s="137"/>
      <c r="P32" s="138">
        <f t="shared" si="1"/>
        <v>0</v>
      </c>
      <c r="Q32" s="135">
        <f t="shared" si="2"/>
        <v>0</v>
      </c>
      <c r="R32" s="139" t="str">
        <f t="shared" si="3"/>
        <v>#DIV/0!</v>
      </c>
      <c r="S32" s="84"/>
    </row>
    <row r="33" ht="30.75" customHeight="1">
      <c r="A33" s="57"/>
      <c r="B33" s="133"/>
      <c r="C33" s="4"/>
      <c r="D33" s="134">
        <f>SUMIFS('Time Awareness'!$C$12:$C$28,'Time Awareness'!$B$12:$B$28,'June 7th'!B33)</f>
        <v>0</v>
      </c>
      <c r="E33" s="135">
        <f>SUMIFS('Time Awareness'!$D$12:$D$28,'Time Awareness'!$B$12:$B$28,'June 7th'!B33)</f>
        <v>0</v>
      </c>
      <c r="F33" s="4"/>
      <c r="G33" s="137"/>
      <c r="H33" s="136"/>
      <c r="I33" s="137"/>
      <c r="J33" s="137"/>
      <c r="K33" s="137"/>
      <c r="L33" s="137"/>
      <c r="M33" s="137"/>
      <c r="N33" s="137"/>
      <c r="P33" s="138">
        <f t="shared" si="1"/>
        <v>0</v>
      </c>
      <c r="Q33" s="135">
        <f t="shared" si="2"/>
        <v>0</v>
      </c>
      <c r="R33" s="139" t="str">
        <f t="shared" si="3"/>
        <v>#DIV/0!</v>
      </c>
      <c r="S33" s="84"/>
    </row>
    <row r="34" ht="30.75" customHeight="1">
      <c r="A34" s="57"/>
      <c r="B34" s="133"/>
      <c r="C34" s="4"/>
      <c r="D34" s="134">
        <f>SUMIFS('Time Awareness'!$C$12:$C$28,'Time Awareness'!$B$12:$B$28,'June 7th'!B34)</f>
        <v>0</v>
      </c>
      <c r="E34" s="135">
        <f>SUMIFS('Time Awareness'!$D$12:$D$28,'Time Awareness'!$B$12:$B$28,'June 7th'!B34)</f>
        <v>0</v>
      </c>
      <c r="F34" s="4"/>
      <c r="G34" s="137"/>
      <c r="H34" s="136"/>
      <c r="I34" s="137"/>
      <c r="J34" s="137"/>
      <c r="K34" s="137"/>
      <c r="L34" s="137"/>
      <c r="M34" s="137"/>
      <c r="N34" s="137"/>
      <c r="P34" s="138">
        <f t="shared" si="1"/>
        <v>0</v>
      </c>
      <c r="Q34" s="135">
        <f t="shared" si="2"/>
        <v>0</v>
      </c>
      <c r="R34" s="139" t="str">
        <f t="shared" si="3"/>
        <v>#DIV/0!</v>
      </c>
      <c r="S34" s="84"/>
    </row>
    <row r="35" ht="30.75" customHeight="1">
      <c r="A35" s="57"/>
      <c r="B35" s="133"/>
      <c r="C35" s="4"/>
      <c r="D35" s="134">
        <f>SUMIFS('Time Awareness'!$C$12:$C$28,'Time Awareness'!$B$12:$B$28,'June 7th'!B35)</f>
        <v>0</v>
      </c>
      <c r="E35" s="135">
        <f>SUMIFS('Time Awareness'!$D$12:$D$28,'Time Awareness'!$B$12:$B$28,'June 7th'!B35)</f>
        <v>0</v>
      </c>
      <c r="F35" s="4"/>
      <c r="G35" s="137"/>
      <c r="H35" s="136"/>
      <c r="I35" s="137"/>
      <c r="J35" s="137"/>
      <c r="K35" s="137"/>
      <c r="L35" s="137"/>
      <c r="M35" s="137"/>
      <c r="N35" s="137"/>
      <c r="P35" s="138">
        <f t="shared" si="1"/>
        <v>0</v>
      </c>
      <c r="Q35" s="135">
        <f t="shared" si="2"/>
        <v>0</v>
      </c>
      <c r="R35" s="139" t="str">
        <f t="shared" si="3"/>
        <v>#DIV/0!</v>
      </c>
      <c r="S35" s="84"/>
    </row>
    <row r="36" ht="30.75" customHeight="1">
      <c r="A36" s="57"/>
      <c r="B36" s="133"/>
      <c r="C36" s="4"/>
      <c r="D36" s="134">
        <f>SUMIFS('Time Awareness'!$C$12:$C$28,'Time Awareness'!$B$12:$B$28,'June 7th'!B36)</f>
        <v>0</v>
      </c>
      <c r="E36" s="135">
        <f>SUMIFS('Time Awareness'!$D$12:$D$28,'Time Awareness'!$B$12:$B$28,'June 7th'!B36)</f>
        <v>0</v>
      </c>
      <c r="F36" s="4"/>
      <c r="G36" s="137"/>
      <c r="H36" s="136"/>
      <c r="I36" s="137"/>
      <c r="J36" s="137"/>
      <c r="K36" s="137"/>
      <c r="L36" s="137"/>
      <c r="M36" s="137"/>
      <c r="N36" s="137"/>
      <c r="P36" s="138">
        <f t="shared" si="1"/>
        <v>0</v>
      </c>
      <c r="Q36" s="135">
        <f t="shared" si="2"/>
        <v>0</v>
      </c>
      <c r="R36" s="139" t="str">
        <f t="shared" si="3"/>
        <v>#DIV/0!</v>
      </c>
      <c r="S36" s="84"/>
    </row>
    <row r="37" ht="30.75" customHeight="1">
      <c r="A37" s="57"/>
      <c r="B37" s="133"/>
      <c r="C37" s="4"/>
      <c r="D37" s="134">
        <f>SUMIFS('Time Awareness'!$C$12:$C$28,'Time Awareness'!$B$12:$B$28,'June 7th'!B37)</f>
        <v>0</v>
      </c>
      <c r="E37" s="135">
        <f>SUMIFS('Time Awareness'!$D$12:$D$28,'Time Awareness'!$B$12:$B$28,'June 7th'!B37)</f>
        <v>0</v>
      </c>
      <c r="F37" s="4"/>
      <c r="G37" s="137"/>
      <c r="H37" s="136"/>
      <c r="I37" s="137"/>
      <c r="J37" s="137"/>
      <c r="K37" s="137"/>
      <c r="L37" s="137"/>
      <c r="M37" s="137"/>
      <c r="N37" s="137"/>
      <c r="P37" s="138">
        <f t="shared" si="1"/>
        <v>0</v>
      </c>
      <c r="Q37" s="135">
        <f t="shared" si="2"/>
        <v>0</v>
      </c>
      <c r="R37" s="139" t="str">
        <f t="shared" si="3"/>
        <v>#DIV/0!</v>
      </c>
      <c r="S37" s="84"/>
    </row>
    <row r="38" ht="30.75" customHeight="1">
      <c r="A38" s="57"/>
      <c r="B38" s="133"/>
      <c r="C38" s="4"/>
      <c r="D38" s="134">
        <f>SUMIFS('Time Awareness'!$C$12:$C$28,'Time Awareness'!$B$12:$B$28,'June 7th'!B38)</f>
        <v>0</v>
      </c>
      <c r="E38" s="135">
        <f>SUMIFS('Time Awareness'!$D$12:$D$28,'Time Awareness'!$B$12:$B$28,'June 7th'!B38)</f>
        <v>0</v>
      </c>
      <c r="F38" s="4"/>
      <c r="G38" s="137"/>
      <c r="H38" s="136"/>
      <c r="I38" s="137"/>
      <c r="J38" s="137"/>
      <c r="K38" s="137"/>
      <c r="L38" s="137"/>
      <c r="M38" s="137"/>
      <c r="N38" s="137"/>
      <c r="P38" s="138">
        <f t="shared" si="1"/>
        <v>0</v>
      </c>
      <c r="Q38" s="135">
        <f t="shared" si="2"/>
        <v>0</v>
      </c>
      <c r="R38" s="139" t="str">
        <f t="shared" si="3"/>
        <v>#DIV/0!</v>
      </c>
      <c r="S38" s="84"/>
    </row>
    <row r="39" ht="30.75" customHeight="1">
      <c r="A39" s="57"/>
      <c r="B39" s="133"/>
      <c r="C39" s="4"/>
      <c r="D39" s="134">
        <f>SUMIFS('Time Awareness'!$C$12:$C$28,'Time Awareness'!$B$12:$B$28,'June 7th'!B39)</f>
        <v>0</v>
      </c>
      <c r="E39" s="135">
        <f>SUMIFS('Time Awareness'!$D$12:$D$28,'Time Awareness'!$B$12:$B$28,'June 7th'!B39)</f>
        <v>0</v>
      </c>
      <c r="F39" s="4"/>
      <c r="G39" s="137"/>
      <c r="H39" s="136"/>
      <c r="I39" s="137"/>
      <c r="J39" s="137"/>
      <c r="K39" s="137"/>
      <c r="L39" s="137"/>
      <c r="M39" s="137"/>
      <c r="N39" s="137"/>
      <c r="P39" s="138">
        <f t="shared" si="1"/>
        <v>0</v>
      </c>
      <c r="Q39" s="135">
        <f t="shared" si="2"/>
        <v>0</v>
      </c>
      <c r="R39" s="139" t="str">
        <f t="shared" si="3"/>
        <v>#DIV/0!</v>
      </c>
      <c r="S39" s="84"/>
    </row>
    <row r="40" ht="14.25" customHeight="1">
      <c r="G40" s="4">
        <f t="shared" ref="G40:I40" si="4">SUM(G13:G39)</f>
        <v>12</v>
      </c>
      <c r="H40" s="4">
        <f t="shared" si="4"/>
        <v>17</v>
      </c>
      <c r="I40" s="4">
        <f t="shared" si="4"/>
        <v>15</v>
      </c>
      <c r="J40" s="4"/>
      <c r="K40" s="4">
        <f t="shared" ref="K40:N40" si="5">SUM(K13:K39)</f>
        <v>17</v>
      </c>
      <c r="L40" s="4">
        <f t="shared" si="5"/>
        <v>19</v>
      </c>
      <c r="M40" s="4">
        <f t="shared" si="5"/>
        <v>12</v>
      </c>
      <c r="N40" s="4">
        <f t="shared" si="5"/>
        <v>0</v>
      </c>
      <c r="P40" s="7">
        <f t="shared" si="1"/>
        <v>92</v>
      </c>
    </row>
    <row r="41" ht="14.25" customHeight="1">
      <c r="G41" s="4"/>
      <c r="H41" s="4"/>
      <c r="I41" s="4"/>
      <c r="J41" s="4"/>
      <c r="K41" s="4"/>
      <c r="L41" s="4"/>
      <c r="M41" s="4"/>
      <c r="N41" s="4"/>
    </row>
    <row r="42" ht="14.25" customHeight="1">
      <c r="G42" s="4"/>
      <c r="H42" s="4"/>
      <c r="I42" s="4"/>
      <c r="J42" s="4"/>
      <c r="K42" s="4"/>
      <c r="L42" s="4"/>
      <c r="M42" s="4"/>
      <c r="N42" s="4"/>
    </row>
    <row r="43" ht="14.25" customHeight="1">
      <c r="B43" s="84" t="s">
        <v>154</v>
      </c>
    </row>
    <row r="44" ht="14.25" customHeight="1">
      <c r="B44" s="84" t="s">
        <v>155</v>
      </c>
    </row>
    <row r="45" ht="14.25" customHeight="1"/>
    <row r="46" ht="14.25" customHeight="1">
      <c r="B46" s="84" t="s">
        <v>156</v>
      </c>
    </row>
    <row r="47" ht="14.25" customHeight="1"/>
    <row r="48" ht="14.25" customHeight="1"/>
    <row r="49" ht="14.25" customHeight="1">
      <c r="B49" s="84" t="s">
        <v>157</v>
      </c>
    </row>
    <row r="50" ht="14.25" customHeight="1"/>
    <row r="51" ht="14.25" customHeight="1"/>
    <row r="52" ht="36.75" customHeight="1"/>
    <row r="53" ht="35.25" customHeight="1"/>
    <row r="54" ht="35.25" customHeight="1"/>
    <row r="55" ht="35.25" customHeight="1"/>
    <row r="56" ht="35.25" customHeight="1"/>
    <row r="57" ht="35.25" customHeight="1"/>
    <row r="58" ht="35.25" customHeight="1"/>
    <row r="59" ht="35.25" customHeight="1"/>
    <row r="60" ht="35.25" customHeight="1"/>
    <row r="61" ht="35.25" customHeight="1"/>
    <row r="62" ht="35.25" customHeight="1"/>
    <row r="63" ht="35.25" customHeight="1"/>
    <row r="64" ht="35.25" customHeight="1"/>
    <row r="65" ht="35.25" customHeight="1"/>
    <row r="66" ht="35.25" customHeight="1"/>
    <row r="67" ht="35.25" customHeight="1"/>
    <row r="68" ht="35.25" customHeight="1"/>
    <row r="69" ht="35.25" customHeight="1"/>
    <row r="70" ht="35.25" customHeight="1"/>
    <row r="71" ht="35.25" customHeight="1"/>
    <row r="72" ht="35.25" customHeight="1"/>
    <row r="73" ht="35.25" customHeight="1"/>
    <row r="74" ht="35.25" customHeight="1"/>
    <row r="75" ht="35.25" customHeight="1"/>
    <row r="76" ht="35.25" customHeight="1"/>
    <row r="77" ht="35.25" customHeight="1"/>
    <row r="78" ht="35.25" customHeight="1"/>
    <row r="79" ht="35.25" customHeight="1"/>
    <row r="80" ht="35.25" customHeight="1"/>
    <row r="81" ht="35.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2">
    <mergeCell ref="B7:D7"/>
    <mergeCell ref="P10:Q10"/>
  </mergeCells>
  <conditionalFormatting sqref="AB11 AE11">
    <cfRule type="expression" dxfId="0" priority="1">
      <formula>CELL("contents",B47)=AB11</formula>
    </cfRule>
  </conditionalFormatting>
  <conditionalFormatting sqref="AI11">
    <cfRule type="expression" dxfId="0" priority="2">
      <formula>CELL("contents",K47)=AI11</formula>
    </cfRule>
  </conditionalFormatting>
  <conditionalFormatting sqref="G11">
    <cfRule type="expression" dxfId="0" priority="3">
      <formula>CELL("contents",B5)=G11</formula>
    </cfRule>
  </conditionalFormatting>
  <conditionalFormatting sqref="K11">
    <cfRule type="expression" dxfId="0" priority="4">
      <formula>CELL("contents",B5)=K11</formula>
    </cfRule>
  </conditionalFormatting>
  <conditionalFormatting sqref="H11">
    <cfRule type="expression" dxfId="0" priority="5">
      <formula>CELL("contents",B5)=H11</formula>
    </cfRule>
  </conditionalFormatting>
  <conditionalFormatting sqref="I11:J11">
    <cfRule type="expression" dxfId="0" priority="6">
      <formula>CELL("contents",B5)=I11</formula>
    </cfRule>
  </conditionalFormatting>
  <conditionalFormatting sqref="L11">
    <cfRule type="expression" dxfId="0" priority="7">
      <formula>CELL("contents",B5)=L11</formula>
    </cfRule>
  </conditionalFormatting>
  <conditionalFormatting sqref="M11">
    <cfRule type="expression" dxfId="0" priority="8">
      <formula>CELL("contents",B5)=M11</formula>
    </cfRule>
  </conditionalFormatting>
  <conditionalFormatting sqref="N11 AC11 AF11">
    <cfRule type="expression" dxfId="0" priority="9">
      <formula>CELL("contents",B5)=N11</formula>
    </cfRule>
  </conditionalFormatting>
  <conditionalFormatting sqref="R13:R39">
    <cfRule type="colorScale" priority="10">
      <colorScale>
        <cfvo type="formula" val="0"/>
        <cfvo type="formula" val="0.99"/>
        <cfvo type="formula" val="1"/>
        <color rgb="FFFFFF00"/>
        <color theme="9"/>
        <color theme="4"/>
      </colorScale>
    </cfRule>
  </conditionalFormatting>
  <dataValidations>
    <dataValidation type="list" allowBlank="1" showErrorMessage="1" sqref="B5">
      <formula1>$G$11:$N$11</formula1>
    </dataValidation>
  </dataValidations>
  <printOptions/>
  <pageMargins bottom="0.75" footer="0.0" header="0.0" left="0.7" right="0.7" top="0.75"/>
  <pageSetup orientation="portrait"/>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44.29"/>
    <col customWidth="1" min="3" max="3" width="9.86"/>
    <col customWidth="1" min="4" max="5" width="16.0"/>
    <col customWidth="1" min="6" max="6" width="8.43"/>
    <col customWidth="1" min="7" max="9" width="18.57"/>
    <col customWidth="1" hidden="1" min="10" max="10" width="18.57"/>
    <col customWidth="1" min="11" max="11" width="20.14"/>
    <col customWidth="1" min="12" max="14" width="18.57"/>
    <col customWidth="1" min="15" max="15" width="8.71"/>
    <col customWidth="1" min="16" max="17" width="24.14"/>
    <col customWidth="1" min="18" max="18" width="13.14"/>
    <col customWidth="1" min="22" max="22" width="57.43"/>
  </cols>
  <sheetData>
    <row r="1" ht="14.25" customHeight="1">
      <c r="A1" s="111" t="s">
        <v>130</v>
      </c>
    </row>
    <row r="2" ht="14.25" customHeight="1">
      <c r="Y2" s="84" t="s">
        <v>137</v>
      </c>
    </row>
    <row r="3" ht="14.25" customHeight="1">
      <c r="Y3" s="84" t="s">
        <v>151</v>
      </c>
    </row>
    <row r="4" ht="36.75" customHeight="1">
      <c r="B4" s="112" t="s">
        <v>131</v>
      </c>
    </row>
    <row r="5" ht="76.5" customHeight="1">
      <c r="B5" s="113" t="s">
        <v>144</v>
      </c>
      <c r="Y5" s="84" t="s">
        <v>158</v>
      </c>
    </row>
    <row r="6" ht="14.25" customHeight="1">
      <c r="D6" s="114"/>
      <c r="E6" s="114"/>
      <c r="P6" s="114"/>
    </row>
    <row r="7" ht="14.25" hidden="1" customHeight="1">
      <c r="B7" s="115" t="s">
        <v>133</v>
      </c>
      <c r="C7" s="116"/>
      <c r="D7" s="11"/>
      <c r="E7" s="114"/>
      <c r="P7" s="114"/>
    </row>
    <row r="8" ht="14.25" hidden="1" customHeight="1">
      <c r="B8" s="117"/>
      <c r="C8" s="117"/>
      <c r="D8" s="117"/>
      <c r="E8" s="114"/>
      <c r="P8" s="114"/>
    </row>
    <row r="9" ht="48.75" customHeight="1">
      <c r="D9" s="114"/>
      <c r="E9" s="114"/>
      <c r="P9" s="114"/>
    </row>
    <row r="10" ht="34.5" customHeight="1">
      <c r="D10" s="118" t="s">
        <v>134</v>
      </c>
      <c r="E10" s="114"/>
      <c r="G10" s="84" t="s">
        <v>135</v>
      </c>
      <c r="P10" s="119" t="s">
        <v>136</v>
      </c>
      <c r="Q10" s="120"/>
    </row>
    <row r="11" ht="42.0" customHeight="1">
      <c r="A11" s="121" t="s">
        <v>138</v>
      </c>
      <c r="B11" s="122" t="s">
        <v>94</v>
      </c>
      <c r="C11" s="123"/>
      <c r="D11" s="121" t="s">
        <v>139</v>
      </c>
      <c r="E11" s="124" t="s">
        <v>140</v>
      </c>
      <c r="G11" s="125" t="s">
        <v>141</v>
      </c>
      <c r="H11" s="126" t="s">
        <v>142</v>
      </c>
      <c r="I11" s="126" t="s">
        <v>143</v>
      </c>
      <c r="J11" s="126"/>
      <c r="K11" s="126" t="s">
        <v>144</v>
      </c>
      <c r="L11" s="126" t="s">
        <v>145</v>
      </c>
      <c r="M11" s="126" t="s">
        <v>146</v>
      </c>
      <c r="N11" s="127" t="s">
        <v>132</v>
      </c>
      <c r="O11" s="84" t="s">
        <v>147</v>
      </c>
      <c r="P11" s="119" t="s">
        <v>148</v>
      </c>
      <c r="Q11" s="128" t="s">
        <v>149</v>
      </c>
      <c r="R11" s="84" t="s">
        <v>150</v>
      </c>
      <c r="AB11" s="7"/>
      <c r="AC11" s="7"/>
      <c r="AE11" s="7"/>
      <c r="AF11" s="7"/>
      <c r="AI11" s="7"/>
    </row>
    <row r="12" ht="14.25" customHeight="1">
      <c r="B12" s="129"/>
      <c r="C12" s="4"/>
      <c r="D12" s="130"/>
      <c r="E12" s="131"/>
      <c r="P12" s="130"/>
      <c r="Q12" s="132"/>
    </row>
    <row r="13" ht="30.75" customHeight="1">
      <c r="A13" s="33">
        <v>1.0</v>
      </c>
      <c r="B13" s="133" t="str">
        <f>'Time Awareness'!B12</f>
        <v>Teaching</v>
      </c>
      <c r="C13" s="4"/>
      <c r="D13" s="134">
        <f>SUMIFS('Time Awareness'!$C$12:$C$28,'Time Awareness'!$B$12:$B$28,'2022 Sep 25th'!B13)</f>
        <v>0</v>
      </c>
      <c r="E13" s="135">
        <f>SUMIFS('Time Awareness'!$D$12:$D$28,'Time Awareness'!$B$12:$B$28,'2022 Sep 25th'!B13)</f>
        <v>5</v>
      </c>
      <c r="F13" s="4"/>
      <c r="G13" s="136"/>
      <c r="H13" s="140"/>
      <c r="I13" s="137">
        <v>1.0</v>
      </c>
      <c r="J13" s="137"/>
      <c r="K13" s="137">
        <v>1.0</v>
      </c>
      <c r="L13" s="137"/>
      <c r="M13" s="137"/>
      <c r="N13" s="136"/>
      <c r="P13" s="138">
        <f t="shared" ref="P13:P40" si="1">SUM(G13:N13)</f>
        <v>2</v>
      </c>
      <c r="Q13" s="135">
        <f t="shared" ref="Q13:Q26" si="2">(E13+(D13*5))-SUM(G13:N13)</f>
        <v>3</v>
      </c>
      <c r="R13" s="139">
        <f t="shared" ref="R13:R39" si="3">P13/(Q13+P13)</f>
        <v>0.4</v>
      </c>
    </row>
    <row r="14" ht="30.75" customHeight="1">
      <c r="A14" s="33">
        <v>2.0</v>
      </c>
      <c r="B14" s="133" t="str">
        <f>'Time Awareness'!B13</f>
        <v>Cook</v>
      </c>
      <c r="C14" s="4"/>
      <c r="D14" s="134">
        <f>SUMIFS('Time Awareness'!$C$12:$C$28,'Time Awareness'!$B$12:$B$28,'2022 Sep 25th'!B14)</f>
        <v>2</v>
      </c>
      <c r="E14" s="135">
        <f>SUMIFS('Time Awareness'!$D$12:$D$28,'Time Awareness'!$B$12:$B$28,'2022 Sep 25th'!B14)</f>
        <v>0</v>
      </c>
      <c r="F14" s="4"/>
      <c r="G14" s="137"/>
      <c r="H14" s="140"/>
      <c r="I14" s="137"/>
      <c r="J14" s="137"/>
      <c r="K14" s="140">
        <v>1.0</v>
      </c>
      <c r="L14" s="140"/>
      <c r="M14" s="137"/>
      <c r="N14" s="137"/>
      <c r="P14" s="138">
        <f t="shared" si="1"/>
        <v>1</v>
      </c>
      <c r="Q14" s="135">
        <f t="shared" si="2"/>
        <v>9</v>
      </c>
      <c r="R14" s="139">
        <f t="shared" si="3"/>
        <v>0.1</v>
      </c>
    </row>
    <row r="15" ht="30.75" customHeight="1">
      <c r="A15" s="33">
        <v>3.0</v>
      </c>
      <c r="B15" s="133" t="str">
        <f>'Time Awareness'!B14</f>
        <v>Friends/Family</v>
      </c>
      <c r="C15" s="4"/>
      <c r="D15" s="134">
        <f>SUMIFS('Time Awareness'!$C$12:$C$28,'Time Awareness'!$B$12:$B$28,'2022 Sep 25th'!B15)</f>
        <v>0</v>
      </c>
      <c r="E15" s="135">
        <f>SUMIFS('Time Awareness'!$D$12:$D$28,'Time Awareness'!$B$12:$B$28,'2022 Sep 25th'!B15)</f>
        <v>8</v>
      </c>
      <c r="F15" s="4"/>
      <c r="G15" s="137"/>
      <c r="H15" s="140"/>
      <c r="I15" s="140">
        <v>3.0</v>
      </c>
      <c r="J15" s="140"/>
      <c r="K15" s="137">
        <v>1.0</v>
      </c>
      <c r="L15" s="140"/>
      <c r="M15" s="137"/>
      <c r="N15" s="137"/>
      <c r="P15" s="138">
        <f t="shared" si="1"/>
        <v>4</v>
      </c>
      <c r="Q15" s="135">
        <f t="shared" si="2"/>
        <v>4</v>
      </c>
      <c r="R15" s="139">
        <f t="shared" si="3"/>
        <v>0.5</v>
      </c>
    </row>
    <row r="16" ht="30.75" customHeight="1">
      <c r="A16" s="33">
        <v>4.0</v>
      </c>
      <c r="B16" s="133" t="str">
        <f>'Time Awareness'!B15</f>
        <v>Business Development</v>
      </c>
      <c r="C16" s="4"/>
      <c r="D16" s="134">
        <f>SUMIFS('Time Awareness'!$C$12:$C$28,'Time Awareness'!$B$12:$B$28,'2022 Sep 25th'!B16)</f>
        <v>0</v>
      </c>
      <c r="E16" s="135">
        <f>SUMIFS('Time Awareness'!$D$12:$D$28,'Time Awareness'!$B$12:$B$28,'2022 Sep 25th'!B16)</f>
        <v>6</v>
      </c>
      <c r="F16" s="4"/>
      <c r="G16" s="137"/>
      <c r="H16" s="137">
        <v>3.0</v>
      </c>
      <c r="I16" s="140">
        <v>2.0</v>
      </c>
      <c r="J16" s="140"/>
      <c r="K16" s="137">
        <v>1.0</v>
      </c>
      <c r="L16" s="140"/>
      <c r="M16" s="137"/>
      <c r="N16" s="137"/>
      <c r="P16" s="138">
        <f t="shared" si="1"/>
        <v>6</v>
      </c>
      <c r="Q16" s="135">
        <f t="shared" si="2"/>
        <v>0</v>
      </c>
      <c r="R16" s="139">
        <f t="shared" si="3"/>
        <v>1</v>
      </c>
    </row>
    <row r="17" ht="30.75" customHeight="1">
      <c r="A17" s="33">
        <v>5.0</v>
      </c>
      <c r="B17" s="133" t="str">
        <f>'Time Awareness'!B16</f>
        <v>Create Content</v>
      </c>
      <c r="C17" s="4"/>
      <c r="D17" s="134">
        <f>SUMIFS('Time Awareness'!$C$12:$C$28,'Time Awareness'!$B$12:$B$28,'2022 Sep 25th'!B17)</f>
        <v>0</v>
      </c>
      <c r="E17" s="135">
        <f>SUMIFS('Time Awareness'!$D$12:$D$28,'Time Awareness'!$B$12:$B$28,'2022 Sep 25th'!B17)</f>
        <v>6</v>
      </c>
      <c r="F17" s="4"/>
      <c r="G17" s="137"/>
      <c r="H17" s="137">
        <v>1.0</v>
      </c>
      <c r="I17" s="137">
        <v>2.0</v>
      </c>
      <c r="J17" s="137"/>
      <c r="K17" s="137"/>
      <c r="L17" s="140"/>
      <c r="M17" s="137"/>
      <c r="N17" s="137"/>
      <c r="P17" s="138">
        <f t="shared" si="1"/>
        <v>3</v>
      </c>
      <c r="Q17" s="135">
        <f t="shared" si="2"/>
        <v>3</v>
      </c>
      <c r="R17" s="139">
        <f t="shared" si="3"/>
        <v>0.5</v>
      </c>
    </row>
    <row r="18" ht="30.75" customHeight="1">
      <c r="A18" s="33">
        <v>6.0</v>
      </c>
      <c r="B18" s="133" t="str">
        <f>'Time Awareness'!B17</f>
        <v>Chores</v>
      </c>
      <c r="C18" s="4"/>
      <c r="D18" s="134">
        <f>SUMIFS('Time Awareness'!$C$12:$C$28,'Time Awareness'!$B$12:$B$28,'2022 Sep 25th'!B18)</f>
        <v>0</v>
      </c>
      <c r="E18" s="135">
        <f>SUMIFS('Time Awareness'!$D$12:$D$28,'Time Awareness'!$B$12:$B$28,'2022 Sep 25th'!B18)</f>
        <v>5</v>
      </c>
      <c r="F18" s="4"/>
      <c r="G18" s="137"/>
      <c r="H18" s="137">
        <v>1.0</v>
      </c>
      <c r="I18" s="140"/>
      <c r="J18" s="137"/>
      <c r="K18" s="137"/>
      <c r="L18" s="137"/>
      <c r="M18" s="137"/>
      <c r="N18" s="137"/>
      <c r="P18" s="138">
        <f t="shared" si="1"/>
        <v>1</v>
      </c>
      <c r="Q18" s="135">
        <f t="shared" si="2"/>
        <v>4</v>
      </c>
      <c r="R18" s="139">
        <f t="shared" si="3"/>
        <v>0.2</v>
      </c>
    </row>
    <row r="19" ht="30.75" customHeight="1">
      <c r="A19" s="33">
        <v>7.0</v>
      </c>
      <c r="B19" s="133" t="str">
        <f>'Time Awareness'!B18</f>
        <v>Journal</v>
      </c>
      <c r="C19" s="4"/>
      <c r="D19" s="134">
        <f>SUMIFS('Time Awareness'!$C$12:$C$28,'Time Awareness'!$B$12:$B$28,'2022 Sep 25th'!B19)</f>
        <v>1</v>
      </c>
      <c r="E19" s="135">
        <f>SUMIFS('Time Awareness'!$D$12:$D$28,'Time Awareness'!$B$12:$B$28,'2022 Sep 25th'!B19)</f>
        <v>0</v>
      </c>
      <c r="F19" s="4"/>
      <c r="G19" s="137"/>
      <c r="H19" s="137">
        <v>1.0</v>
      </c>
      <c r="I19" s="140">
        <v>1.0</v>
      </c>
      <c r="J19" s="137"/>
      <c r="K19" s="137">
        <v>1.0</v>
      </c>
      <c r="L19" s="137"/>
      <c r="M19" s="137"/>
      <c r="N19" s="137"/>
      <c r="P19" s="138">
        <f t="shared" si="1"/>
        <v>3</v>
      </c>
      <c r="Q19" s="135">
        <f t="shared" si="2"/>
        <v>2</v>
      </c>
      <c r="R19" s="139">
        <f t="shared" si="3"/>
        <v>0.6</v>
      </c>
    </row>
    <row r="20" ht="30.75" customHeight="1">
      <c r="A20" s="33">
        <v>8.0</v>
      </c>
      <c r="B20" s="133" t="str">
        <f>'Time Awareness'!B19</f>
        <v>Read/Audiobook</v>
      </c>
      <c r="C20" s="4"/>
      <c r="D20" s="134">
        <f>SUMIFS('Time Awareness'!$C$12:$C$28,'Time Awareness'!$B$12:$B$28,'2022 Sep 25th'!B20)</f>
        <v>1</v>
      </c>
      <c r="E20" s="135">
        <f>SUMIFS('Time Awareness'!$D$12:$D$28,'Time Awareness'!$B$12:$B$28,'2022 Sep 25th'!B20)</f>
        <v>0</v>
      </c>
      <c r="F20" s="4"/>
      <c r="G20" s="137"/>
      <c r="H20" s="137">
        <v>1.0</v>
      </c>
      <c r="I20" s="140"/>
      <c r="J20" s="137"/>
      <c r="K20" s="137"/>
      <c r="L20" s="140"/>
      <c r="M20" s="137"/>
      <c r="N20" s="137"/>
      <c r="P20" s="138">
        <f t="shared" si="1"/>
        <v>1</v>
      </c>
      <c r="Q20" s="135">
        <f t="shared" si="2"/>
        <v>4</v>
      </c>
      <c r="R20" s="139">
        <f t="shared" si="3"/>
        <v>0.2</v>
      </c>
    </row>
    <row r="21" ht="30.75" customHeight="1">
      <c r="A21" s="33">
        <v>9.0</v>
      </c>
      <c r="B21" s="133" t="str">
        <f>'Time Awareness'!B20</f>
        <v>Rings/stretching/light exercises</v>
      </c>
      <c r="C21" s="4"/>
      <c r="D21" s="134">
        <f>SUMIFS('Time Awareness'!$C$12:$C$28,'Time Awareness'!$B$12:$B$28,'2022 Sep 25th'!B21)</f>
        <v>0</v>
      </c>
      <c r="E21" s="135">
        <f>SUMIFS('Time Awareness'!$D$12:$D$28,'Time Awareness'!$B$12:$B$28,'2022 Sep 25th'!B21)</f>
        <v>6</v>
      </c>
      <c r="F21" s="4"/>
      <c r="G21" s="137"/>
      <c r="H21" s="137"/>
      <c r="I21" s="140"/>
      <c r="J21" s="137"/>
      <c r="K21" s="137"/>
      <c r="L21" s="137"/>
      <c r="M21" s="137"/>
      <c r="N21" s="137"/>
      <c r="P21" s="138">
        <f t="shared" si="1"/>
        <v>0</v>
      </c>
      <c r="Q21" s="135">
        <f t="shared" si="2"/>
        <v>6</v>
      </c>
      <c r="R21" s="139">
        <f t="shared" si="3"/>
        <v>0</v>
      </c>
    </row>
    <row r="22" ht="30.75" customHeight="1">
      <c r="A22" s="33">
        <v>10.0</v>
      </c>
      <c r="B22" s="133" t="str">
        <f>'Time Awareness'!B21</f>
        <v>Marketing</v>
      </c>
      <c r="C22" s="4"/>
      <c r="D22" s="134">
        <f>SUMIFS('Time Awareness'!$C$12:$C$28,'Time Awareness'!$B$12:$B$28,'2022 Sep 25th'!B22)</f>
        <v>0</v>
      </c>
      <c r="E22" s="135">
        <f>SUMIFS('Time Awareness'!$D$12:$D$28,'Time Awareness'!$B$12:$B$28,'2022 Sep 25th'!B22)</f>
        <v>3</v>
      </c>
      <c r="F22" s="4"/>
      <c r="G22" s="137">
        <v>1.0</v>
      </c>
      <c r="H22" s="137"/>
      <c r="I22" s="137"/>
      <c r="J22" s="137"/>
      <c r="K22" s="137"/>
      <c r="L22" s="137"/>
      <c r="M22" s="137"/>
      <c r="N22" s="136"/>
      <c r="P22" s="138">
        <f t="shared" si="1"/>
        <v>1</v>
      </c>
      <c r="Q22" s="135">
        <f t="shared" si="2"/>
        <v>2</v>
      </c>
      <c r="R22" s="139">
        <f t="shared" si="3"/>
        <v>0.3333333333</v>
      </c>
    </row>
    <row r="23" ht="30.75" customHeight="1">
      <c r="A23" s="33">
        <v>11.0</v>
      </c>
      <c r="B23" s="133" t="str">
        <f>'Time Awareness'!B22</f>
        <v>Networking</v>
      </c>
      <c r="C23" s="4"/>
      <c r="D23" s="134">
        <f>SUMIFS('Time Awareness'!$C$12:$C$28,'Time Awareness'!$B$12:$B$28,'2022 Sep 25th'!B23)</f>
        <v>0</v>
      </c>
      <c r="E23" s="135">
        <f>SUMIFS('Time Awareness'!$D$12:$D$28,'Time Awareness'!$B$12:$B$28,'2022 Sep 25th'!B23)</f>
        <v>3</v>
      </c>
      <c r="F23" s="4"/>
      <c r="G23" s="137"/>
      <c r="H23" s="137"/>
      <c r="I23" s="137">
        <v>2.0</v>
      </c>
      <c r="J23" s="137"/>
      <c r="K23" s="137"/>
      <c r="L23" s="137"/>
      <c r="M23" s="137"/>
      <c r="N23" s="137"/>
      <c r="P23" s="138">
        <f t="shared" si="1"/>
        <v>2</v>
      </c>
      <c r="Q23" s="135">
        <f t="shared" si="2"/>
        <v>1</v>
      </c>
      <c r="R23" s="139">
        <f t="shared" si="3"/>
        <v>0.6666666667</v>
      </c>
    </row>
    <row r="24" ht="30.75" customHeight="1">
      <c r="A24" s="33">
        <v>12.0</v>
      </c>
      <c r="B24" s="133" t="str">
        <f>'Time Awareness'!B23</f>
        <v>Games</v>
      </c>
      <c r="C24" s="4"/>
      <c r="D24" s="134">
        <f>SUMIFS('Time Awareness'!$C$12:$C$28,'Time Awareness'!$B$12:$B$28,'2022 Sep 25th'!B24)</f>
        <v>0</v>
      </c>
      <c r="E24" s="135">
        <f>SUMIFS('Time Awareness'!$D$12:$D$28,'Time Awareness'!$B$12:$B$28,'2022 Sep 25th'!B24)</f>
        <v>4</v>
      </c>
      <c r="F24" s="4"/>
      <c r="G24" s="137"/>
      <c r="H24" s="137"/>
      <c r="I24" s="137">
        <v>1.0</v>
      </c>
      <c r="J24" s="137"/>
      <c r="K24" s="137">
        <v>1.0</v>
      </c>
      <c r="L24" s="137"/>
      <c r="M24" s="137"/>
      <c r="N24" s="137"/>
      <c r="P24" s="138">
        <f t="shared" si="1"/>
        <v>2</v>
      </c>
      <c r="Q24" s="135">
        <f t="shared" si="2"/>
        <v>2</v>
      </c>
      <c r="R24" s="139">
        <f t="shared" si="3"/>
        <v>0.5</v>
      </c>
    </row>
    <row r="25" ht="30.75" customHeight="1">
      <c r="A25" s="33">
        <v>13.0</v>
      </c>
      <c r="B25" s="133" t="str">
        <f>'Time Awareness'!B24</f>
        <v>Intense Exercise</v>
      </c>
      <c r="C25" s="4"/>
      <c r="D25" s="134">
        <f>SUMIFS('Time Awareness'!$C$12:$C$28,'Time Awareness'!$B$12:$B$28,'2022 Sep 25th'!B25)</f>
        <v>0</v>
      </c>
      <c r="E25" s="135">
        <f>SUMIFS('Time Awareness'!$D$12:$D$28,'Time Awareness'!$B$12:$B$28,'2022 Sep 25th'!B25)</f>
        <v>2</v>
      </c>
      <c r="F25" s="4"/>
      <c r="G25" s="137"/>
      <c r="H25" s="137"/>
      <c r="I25" s="137"/>
      <c r="J25" s="137"/>
      <c r="K25" s="137"/>
      <c r="L25" s="137"/>
      <c r="M25" s="137"/>
      <c r="N25" s="137"/>
      <c r="P25" s="138">
        <f t="shared" si="1"/>
        <v>0</v>
      </c>
      <c r="Q25" s="135">
        <f t="shared" si="2"/>
        <v>2</v>
      </c>
      <c r="R25" s="139">
        <f t="shared" si="3"/>
        <v>0</v>
      </c>
    </row>
    <row r="26" ht="30.75" customHeight="1">
      <c r="A26" s="33">
        <v>14.0</v>
      </c>
      <c r="B26" s="133" t="str">
        <f>'Time Awareness'!B25</f>
        <v>Romanian Practice</v>
      </c>
      <c r="C26" s="4"/>
      <c r="D26" s="134">
        <f>SUMIFS('Time Awareness'!$C$12:$C$28,'Time Awareness'!$B$12:$B$28,'2022 Sep 25th'!B26)</f>
        <v>0</v>
      </c>
      <c r="E26" s="135">
        <f>SUMIFS('Time Awareness'!$D$12:$D$28,'Time Awareness'!$B$12:$B$28,'2022 Sep 25th'!B26)</f>
        <v>1</v>
      </c>
      <c r="F26" s="4"/>
      <c r="G26" s="137"/>
      <c r="H26" s="136"/>
      <c r="I26" s="136"/>
      <c r="J26" s="136"/>
      <c r="K26" s="136"/>
      <c r="L26" s="137"/>
      <c r="M26" s="136"/>
      <c r="N26" s="137"/>
      <c r="P26" s="138">
        <f t="shared" si="1"/>
        <v>0</v>
      </c>
      <c r="Q26" s="135">
        <f t="shared" si="2"/>
        <v>1</v>
      </c>
      <c r="R26" s="139">
        <f t="shared" si="3"/>
        <v>0</v>
      </c>
    </row>
    <row r="27" ht="30.75" customHeight="1">
      <c r="A27" s="33">
        <v>15.0</v>
      </c>
      <c r="B27" s="133" t="str">
        <f>'Time Awareness'!B26</f>
        <v>Other jobs</v>
      </c>
      <c r="C27" s="4"/>
      <c r="D27" s="134">
        <f>SUMIFS('Time Awareness'!$C$12:$C$28,'Time Awareness'!$B$12:$B$28,'2022 Sep 25th'!B27)</f>
        <v>0</v>
      </c>
      <c r="E27" s="135">
        <f>SUMIFS('Time Awareness'!$D$12:$D$28,'Time Awareness'!$B$12:$B$28,'2022 Sep 25th'!B27)</f>
        <v>3</v>
      </c>
      <c r="F27" s="4"/>
      <c r="G27" s="137"/>
      <c r="H27" s="137"/>
      <c r="I27" s="137"/>
      <c r="J27" s="137"/>
      <c r="K27" s="137"/>
      <c r="L27" s="137"/>
      <c r="M27" s="137"/>
      <c r="N27" s="136"/>
      <c r="P27" s="138">
        <f t="shared" si="1"/>
        <v>0</v>
      </c>
      <c r="Q27" s="135">
        <f>(E27+(D27*5))-SUM(G27:N27, Q30)</f>
        <v>-2</v>
      </c>
      <c r="R27" s="139">
        <f t="shared" si="3"/>
        <v>0</v>
      </c>
    </row>
    <row r="28" ht="30.75" hidden="1" customHeight="1">
      <c r="A28" s="33">
        <v>16.0</v>
      </c>
      <c r="B28" s="133" t="str">
        <f>'Time Awareness'!B27</f>
        <v>Upkeep (redundant, use chores)</v>
      </c>
      <c r="C28" s="4"/>
      <c r="D28" s="134">
        <f>SUMIFS('Time Awareness'!$C$12:$C$28,'Time Awareness'!$B$12:$B$28,'2022 Sep 25th'!B28)</f>
        <v>0</v>
      </c>
      <c r="E28" s="135">
        <f>SUMIFS('Time Awareness'!$D$12:$D$28,'Time Awareness'!$B$12:$B$28,'2022 Sep 25th'!B28)</f>
        <v>0</v>
      </c>
      <c r="F28" s="4"/>
      <c r="G28" s="137"/>
      <c r="H28" s="137"/>
      <c r="I28" s="137"/>
      <c r="J28" s="137"/>
      <c r="K28" s="137"/>
      <c r="L28" s="137"/>
      <c r="M28" s="137"/>
      <c r="N28" s="137"/>
      <c r="P28" s="138">
        <f t="shared" si="1"/>
        <v>0</v>
      </c>
      <c r="Q28" s="135">
        <f t="shared" ref="Q28:Q39" si="4">(E28+(D28*5))-SUM(G28:N28)</f>
        <v>0</v>
      </c>
      <c r="R28" s="139" t="str">
        <f t="shared" si="3"/>
        <v>#DIV/0!</v>
      </c>
    </row>
    <row r="29" ht="30.75" customHeight="1">
      <c r="A29" s="33">
        <v>17.0</v>
      </c>
      <c r="B29" s="133" t="str">
        <f>'Time Awareness'!B28</f>
        <v>Learning</v>
      </c>
      <c r="C29" s="4"/>
      <c r="D29" s="134">
        <f>SUMIFS('Time Awareness'!$C$12:$C$28,'Time Awareness'!$B$12:$B$28,'2022 Sep 25th'!B29)</f>
        <v>1</v>
      </c>
      <c r="E29" s="135">
        <f>SUMIFS('Time Awareness'!$D$12:$D$28,'Time Awareness'!$B$12:$B$28,'2022 Sep 25th'!B29)</f>
        <v>0</v>
      </c>
      <c r="F29" s="4"/>
      <c r="G29" s="137"/>
      <c r="H29" s="137"/>
      <c r="I29" s="137"/>
      <c r="J29" s="137"/>
      <c r="K29" s="137"/>
      <c r="L29" s="137"/>
      <c r="M29" s="137"/>
      <c r="N29" s="137"/>
      <c r="P29" s="138">
        <f t="shared" si="1"/>
        <v>0</v>
      </c>
      <c r="Q29" s="135">
        <f t="shared" si="4"/>
        <v>5</v>
      </c>
      <c r="R29" s="139">
        <f t="shared" si="3"/>
        <v>0</v>
      </c>
      <c r="S29" s="84" t="s">
        <v>152</v>
      </c>
    </row>
    <row r="30" ht="30.75" customHeight="1">
      <c r="A30" s="57"/>
      <c r="B30" s="141" t="str">
        <f>'Time Awareness'!B29</f>
        <v>Meditate / Breathe</v>
      </c>
      <c r="C30" s="4"/>
      <c r="D30" s="134">
        <f>SUMIFS('Time Awareness'!$C$12:$C$29,'Time Awareness'!$B$12:$B$29,'2022 Sep 25th'!B30)</f>
        <v>1</v>
      </c>
      <c r="E30" s="135">
        <f>SUMIFS('Time Awareness'!$D$12:$D$29,'Time Awareness'!$B$12:$B$29,'2022 Sep 25th'!B30)</f>
        <v>0</v>
      </c>
      <c r="F30" s="4"/>
      <c r="G30" s="137"/>
      <c r="H30" s="137"/>
      <c r="I30" s="137"/>
      <c r="J30" s="137"/>
      <c r="K30" s="137"/>
      <c r="L30" s="137"/>
      <c r="M30" s="137"/>
      <c r="N30" s="137"/>
      <c r="P30" s="138">
        <f t="shared" si="1"/>
        <v>0</v>
      </c>
      <c r="Q30" s="135">
        <f t="shared" si="4"/>
        <v>5</v>
      </c>
      <c r="R30" s="139">
        <f t="shared" si="3"/>
        <v>0</v>
      </c>
      <c r="S30" s="84"/>
    </row>
    <row r="31" ht="30.75" customHeight="1">
      <c r="A31" s="57"/>
      <c r="B31" s="141" t="str">
        <f>'Time Awareness'!B30</f>
        <v>Art</v>
      </c>
      <c r="C31" s="4"/>
      <c r="D31" s="134">
        <f>SUMIFS('Time Awareness'!$C$12:$C$30,'Time Awareness'!$B$12:$B$30,'2022 Sep 25th'!B31)</f>
        <v>0</v>
      </c>
      <c r="E31" s="135">
        <f>SUMIFS('Time Awareness'!$D$12:$D$30,'Time Awareness'!$B$12:$B$30,'2022 Sep 25th'!B31)</f>
        <v>2</v>
      </c>
      <c r="F31" s="4"/>
      <c r="G31" s="137"/>
      <c r="H31" s="137"/>
      <c r="I31" s="137"/>
      <c r="J31" s="137"/>
      <c r="K31" s="137"/>
      <c r="L31" s="137"/>
      <c r="M31" s="137"/>
      <c r="N31" s="137"/>
      <c r="P31" s="138">
        <f t="shared" si="1"/>
        <v>0</v>
      </c>
      <c r="Q31" s="135">
        <f t="shared" si="4"/>
        <v>2</v>
      </c>
      <c r="R31" s="139">
        <f t="shared" si="3"/>
        <v>0</v>
      </c>
      <c r="S31" s="84"/>
    </row>
    <row r="32" ht="30.75" customHeight="1">
      <c r="A32" s="57"/>
      <c r="B32" s="133"/>
      <c r="C32" s="4"/>
      <c r="D32" s="134">
        <f>SUMIFS('Time Awareness'!$C$12:$C$28,'Time Awareness'!$B$12:$B$28,'2022 Sep 25th'!B32)</f>
        <v>0</v>
      </c>
      <c r="E32" s="135">
        <f>SUMIFS('Time Awareness'!$D$12:$D$28,'Time Awareness'!$B$12:$B$28,'2022 Sep 25th'!B32)</f>
        <v>0</v>
      </c>
      <c r="F32" s="4"/>
      <c r="G32" s="137"/>
      <c r="H32" s="136"/>
      <c r="I32" s="137"/>
      <c r="J32" s="137"/>
      <c r="K32" s="137"/>
      <c r="L32" s="137"/>
      <c r="M32" s="137"/>
      <c r="N32" s="137"/>
      <c r="P32" s="138">
        <f t="shared" si="1"/>
        <v>0</v>
      </c>
      <c r="Q32" s="135">
        <f t="shared" si="4"/>
        <v>0</v>
      </c>
      <c r="R32" s="139" t="str">
        <f t="shared" si="3"/>
        <v>#DIV/0!</v>
      </c>
      <c r="S32" s="84"/>
    </row>
    <row r="33" ht="30.75" customHeight="1">
      <c r="A33" s="57"/>
      <c r="B33" s="133"/>
      <c r="C33" s="4"/>
      <c r="D33" s="134">
        <f>SUMIFS('Time Awareness'!$C$12:$C$28,'Time Awareness'!$B$12:$B$28,'2022 Sep 25th'!B33)</f>
        <v>0</v>
      </c>
      <c r="E33" s="135">
        <f>SUMIFS('Time Awareness'!$D$12:$D$28,'Time Awareness'!$B$12:$B$28,'2022 Sep 25th'!B33)</f>
        <v>0</v>
      </c>
      <c r="F33" s="4"/>
      <c r="G33" s="137"/>
      <c r="H33" s="136"/>
      <c r="I33" s="137"/>
      <c r="J33" s="137"/>
      <c r="K33" s="137"/>
      <c r="L33" s="137"/>
      <c r="M33" s="137"/>
      <c r="N33" s="137"/>
      <c r="P33" s="138">
        <f t="shared" si="1"/>
        <v>0</v>
      </c>
      <c r="Q33" s="135">
        <f t="shared" si="4"/>
        <v>0</v>
      </c>
      <c r="R33" s="139" t="str">
        <f t="shared" si="3"/>
        <v>#DIV/0!</v>
      </c>
      <c r="S33" s="84"/>
    </row>
    <row r="34" ht="30.75" customHeight="1">
      <c r="A34" s="57"/>
      <c r="B34" s="133"/>
      <c r="C34" s="4"/>
      <c r="D34" s="134">
        <f>SUMIFS('Time Awareness'!$C$12:$C$28,'Time Awareness'!$B$12:$B$28,'2022 Sep 25th'!B34)</f>
        <v>0</v>
      </c>
      <c r="E34" s="135">
        <f>SUMIFS('Time Awareness'!$D$12:$D$28,'Time Awareness'!$B$12:$B$28,'2022 Sep 25th'!B34)</f>
        <v>0</v>
      </c>
      <c r="F34" s="4"/>
      <c r="G34" s="137"/>
      <c r="H34" s="136"/>
      <c r="I34" s="137"/>
      <c r="J34" s="137"/>
      <c r="K34" s="137"/>
      <c r="L34" s="137"/>
      <c r="M34" s="137"/>
      <c r="N34" s="137"/>
      <c r="P34" s="138">
        <f t="shared" si="1"/>
        <v>0</v>
      </c>
      <c r="Q34" s="135">
        <f t="shared" si="4"/>
        <v>0</v>
      </c>
      <c r="R34" s="139" t="str">
        <f t="shared" si="3"/>
        <v>#DIV/0!</v>
      </c>
      <c r="S34" s="84"/>
    </row>
    <row r="35" ht="30.75" customHeight="1">
      <c r="A35" s="57"/>
      <c r="B35" s="133"/>
      <c r="C35" s="4"/>
      <c r="D35" s="134">
        <f>SUMIFS('Time Awareness'!$C$12:$C$28,'Time Awareness'!$B$12:$B$28,'2022 Sep 25th'!B35)</f>
        <v>0</v>
      </c>
      <c r="E35" s="135">
        <f>SUMIFS('Time Awareness'!$D$12:$D$28,'Time Awareness'!$B$12:$B$28,'2022 Sep 25th'!B35)</f>
        <v>0</v>
      </c>
      <c r="F35" s="4"/>
      <c r="G35" s="137"/>
      <c r="H35" s="136"/>
      <c r="I35" s="137"/>
      <c r="J35" s="137"/>
      <c r="K35" s="137"/>
      <c r="L35" s="137"/>
      <c r="M35" s="137"/>
      <c r="N35" s="137"/>
      <c r="P35" s="138">
        <f t="shared" si="1"/>
        <v>0</v>
      </c>
      <c r="Q35" s="135">
        <f t="shared" si="4"/>
        <v>0</v>
      </c>
      <c r="R35" s="139" t="str">
        <f t="shared" si="3"/>
        <v>#DIV/0!</v>
      </c>
      <c r="S35" s="84"/>
    </row>
    <row r="36" ht="30.75" customHeight="1">
      <c r="A36" s="57"/>
      <c r="B36" s="133"/>
      <c r="C36" s="4"/>
      <c r="D36" s="134">
        <f>SUMIFS('Time Awareness'!$C$12:$C$28,'Time Awareness'!$B$12:$B$28,'2022 Sep 25th'!B36)</f>
        <v>0</v>
      </c>
      <c r="E36" s="135">
        <f>SUMIFS('Time Awareness'!$D$12:$D$28,'Time Awareness'!$B$12:$B$28,'2022 Sep 25th'!B36)</f>
        <v>0</v>
      </c>
      <c r="F36" s="4"/>
      <c r="G36" s="137"/>
      <c r="H36" s="136"/>
      <c r="I36" s="137"/>
      <c r="J36" s="137"/>
      <c r="K36" s="137"/>
      <c r="L36" s="137"/>
      <c r="M36" s="137"/>
      <c r="N36" s="137"/>
      <c r="P36" s="138">
        <f t="shared" si="1"/>
        <v>0</v>
      </c>
      <c r="Q36" s="135">
        <f t="shared" si="4"/>
        <v>0</v>
      </c>
      <c r="R36" s="139" t="str">
        <f t="shared" si="3"/>
        <v>#DIV/0!</v>
      </c>
      <c r="S36" s="84"/>
    </row>
    <row r="37" ht="30.75" customHeight="1">
      <c r="A37" s="57"/>
      <c r="B37" s="133"/>
      <c r="C37" s="4"/>
      <c r="D37" s="134">
        <f>SUMIFS('Time Awareness'!$C$12:$C$28,'Time Awareness'!$B$12:$B$28,'2022 Sep 25th'!B37)</f>
        <v>0</v>
      </c>
      <c r="E37" s="135">
        <f>SUMIFS('Time Awareness'!$D$12:$D$28,'Time Awareness'!$B$12:$B$28,'2022 Sep 25th'!B37)</f>
        <v>0</v>
      </c>
      <c r="F37" s="4"/>
      <c r="G37" s="137"/>
      <c r="H37" s="136"/>
      <c r="I37" s="137"/>
      <c r="J37" s="137"/>
      <c r="K37" s="137"/>
      <c r="L37" s="137"/>
      <c r="M37" s="137"/>
      <c r="N37" s="137"/>
      <c r="P37" s="138">
        <f t="shared" si="1"/>
        <v>0</v>
      </c>
      <c r="Q37" s="135">
        <f t="shared" si="4"/>
        <v>0</v>
      </c>
      <c r="R37" s="139" t="str">
        <f t="shared" si="3"/>
        <v>#DIV/0!</v>
      </c>
      <c r="S37" s="84"/>
    </row>
    <row r="38" ht="30.75" customHeight="1">
      <c r="A38" s="57"/>
      <c r="B38" s="133"/>
      <c r="C38" s="4"/>
      <c r="D38" s="134">
        <f>SUMIFS('Time Awareness'!$C$12:$C$28,'Time Awareness'!$B$12:$B$28,'2022 Sep 25th'!B38)</f>
        <v>0</v>
      </c>
      <c r="E38" s="135">
        <f>SUMIFS('Time Awareness'!$D$12:$D$28,'Time Awareness'!$B$12:$B$28,'2022 Sep 25th'!B38)</f>
        <v>0</v>
      </c>
      <c r="F38" s="4"/>
      <c r="G38" s="137"/>
      <c r="H38" s="136"/>
      <c r="I38" s="137"/>
      <c r="J38" s="137"/>
      <c r="K38" s="137"/>
      <c r="L38" s="137"/>
      <c r="M38" s="137"/>
      <c r="N38" s="137"/>
      <c r="P38" s="138">
        <f t="shared" si="1"/>
        <v>0</v>
      </c>
      <c r="Q38" s="135">
        <f t="shared" si="4"/>
        <v>0</v>
      </c>
      <c r="R38" s="139" t="str">
        <f t="shared" si="3"/>
        <v>#DIV/0!</v>
      </c>
      <c r="S38" s="84"/>
    </row>
    <row r="39" ht="30.75" customHeight="1">
      <c r="A39" s="57"/>
      <c r="B39" s="133"/>
      <c r="C39" s="4"/>
      <c r="D39" s="134">
        <f>SUMIFS('Time Awareness'!$C$12:$C$28,'Time Awareness'!$B$12:$B$28,'2022 Sep 25th'!B39)</f>
        <v>0</v>
      </c>
      <c r="E39" s="135">
        <f>SUMIFS('Time Awareness'!$D$12:$D$28,'Time Awareness'!$B$12:$B$28,'2022 Sep 25th'!B39)</f>
        <v>0</v>
      </c>
      <c r="F39" s="4"/>
      <c r="G39" s="137"/>
      <c r="H39" s="136"/>
      <c r="I39" s="137"/>
      <c r="J39" s="137"/>
      <c r="K39" s="137"/>
      <c r="L39" s="137"/>
      <c r="M39" s="137"/>
      <c r="N39" s="137"/>
      <c r="P39" s="138">
        <f t="shared" si="1"/>
        <v>0</v>
      </c>
      <c r="Q39" s="135">
        <f t="shared" si="4"/>
        <v>0</v>
      </c>
      <c r="R39" s="139" t="str">
        <f t="shared" si="3"/>
        <v>#DIV/0!</v>
      </c>
      <c r="S39" s="84"/>
    </row>
    <row r="40" ht="14.25" customHeight="1">
      <c r="G40" s="4">
        <f t="shared" ref="G40:I40" si="5">SUM(G13:G39)</f>
        <v>1</v>
      </c>
      <c r="H40" s="4">
        <f t="shared" si="5"/>
        <v>7</v>
      </c>
      <c r="I40" s="4">
        <f t="shared" si="5"/>
        <v>12</v>
      </c>
      <c r="J40" s="4"/>
      <c r="K40" s="4">
        <f t="shared" ref="K40:N40" si="6">SUM(K13:K39)</f>
        <v>6</v>
      </c>
      <c r="L40" s="4">
        <f t="shared" si="6"/>
        <v>0</v>
      </c>
      <c r="M40" s="4">
        <f t="shared" si="6"/>
        <v>0</v>
      </c>
      <c r="N40" s="4">
        <f t="shared" si="6"/>
        <v>0</v>
      </c>
      <c r="P40" s="7">
        <f t="shared" si="1"/>
        <v>26</v>
      </c>
    </row>
    <row r="41" ht="14.25" customHeight="1">
      <c r="G41" s="4"/>
      <c r="H41" s="4"/>
      <c r="I41" s="4"/>
      <c r="J41" s="4"/>
      <c r="K41" s="4"/>
      <c r="L41" s="4"/>
      <c r="M41" s="4"/>
      <c r="N41" s="4"/>
    </row>
    <row r="42" ht="14.25" customHeight="1">
      <c r="G42" s="4"/>
      <c r="H42" s="4"/>
      <c r="I42" s="4"/>
      <c r="J42" s="4"/>
      <c r="K42" s="4"/>
      <c r="L42" s="4"/>
      <c r="M42" s="4"/>
      <c r="N42" s="4"/>
    </row>
    <row r="43" ht="14.25" customHeight="1">
      <c r="B43" s="84" t="s">
        <v>154</v>
      </c>
    </row>
    <row r="44" ht="14.25" customHeight="1">
      <c r="B44" s="84" t="s">
        <v>155</v>
      </c>
    </row>
    <row r="45" ht="14.25" customHeight="1"/>
    <row r="46" ht="14.25" customHeight="1">
      <c r="B46" s="84" t="s">
        <v>156</v>
      </c>
    </row>
    <row r="47" ht="14.25" customHeight="1"/>
    <row r="48" ht="14.25" customHeight="1"/>
    <row r="49" ht="14.25" customHeight="1">
      <c r="B49" s="84" t="s">
        <v>157</v>
      </c>
    </row>
    <row r="50" ht="14.25" customHeight="1"/>
    <row r="51" ht="14.25" customHeight="1"/>
    <row r="52" ht="36.75" customHeight="1"/>
    <row r="53" ht="35.25" customHeight="1"/>
    <row r="54" ht="35.25" customHeight="1"/>
    <row r="55" ht="35.25" customHeight="1"/>
    <row r="56" ht="35.25" customHeight="1"/>
    <row r="57" ht="35.25" customHeight="1"/>
    <row r="58" ht="35.25" customHeight="1"/>
    <row r="59" ht="35.25" customHeight="1"/>
    <row r="60" ht="35.25" customHeight="1"/>
    <row r="61" ht="35.25" customHeight="1"/>
    <row r="62" ht="35.25" customHeight="1"/>
    <row r="63" ht="35.25" customHeight="1"/>
    <row r="64" ht="35.25" customHeight="1"/>
    <row r="65" ht="35.25" customHeight="1"/>
    <row r="66" ht="35.25" customHeight="1"/>
    <row r="67" ht="35.25" customHeight="1"/>
    <row r="68" ht="35.25" customHeight="1"/>
    <row r="69" ht="35.25" customHeight="1"/>
    <row r="70" ht="35.25" customHeight="1"/>
    <row r="71" ht="35.25" customHeight="1"/>
    <row r="72" ht="35.25" customHeight="1"/>
    <row r="73" ht="35.25" customHeight="1"/>
    <row r="74" ht="35.25" customHeight="1"/>
    <row r="75" ht="35.25" customHeight="1"/>
    <row r="76" ht="35.25" customHeight="1"/>
    <row r="77" ht="35.25" customHeight="1"/>
    <row r="78" ht="35.25" customHeight="1"/>
    <row r="79" ht="35.25" customHeight="1"/>
    <row r="80" ht="35.25" customHeight="1"/>
    <row r="81" ht="35.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2">
    <mergeCell ref="B7:D7"/>
    <mergeCell ref="P10:Q10"/>
  </mergeCells>
  <conditionalFormatting sqref="AB11 AE11">
    <cfRule type="expression" dxfId="0" priority="1">
      <formula>CELL("contents",B47)=AB11</formula>
    </cfRule>
  </conditionalFormatting>
  <conditionalFormatting sqref="AI11">
    <cfRule type="expression" dxfId="0" priority="2">
      <formula>CELL("contents",K47)=AI11</formula>
    </cfRule>
  </conditionalFormatting>
  <conditionalFormatting sqref="G11">
    <cfRule type="expression" dxfId="0" priority="3">
      <formula>CELL("contents",B5)=G11</formula>
    </cfRule>
  </conditionalFormatting>
  <conditionalFormatting sqref="K11">
    <cfRule type="expression" dxfId="0" priority="4">
      <formula>CELL("contents",B5)=K11</formula>
    </cfRule>
  </conditionalFormatting>
  <conditionalFormatting sqref="H11">
    <cfRule type="expression" dxfId="0" priority="5">
      <formula>CELL("contents",B5)=H11</formula>
    </cfRule>
  </conditionalFormatting>
  <conditionalFormatting sqref="I11:J11">
    <cfRule type="expression" dxfId="0" priority="6">
      <formula>CELL("contents",B5)=I11</formula>
    </cfRule>
  </conditionalFormatting>
  <conditionalFormatting sqref="L11">
    <cfRule type="expression" dxfId="0" priority="7">
      <formula>CELL("contents",B5)=L11</formula>
    </cfRule>
  </conditionalFormatting>
  <conditionalFormatting sqref="M11">
    <cfRule type="expression" dxfId="0" priority="8">
      <formula>CELL("contents",B5)=M11</formula>
    </cfRule>
  </conditionalFormatting>
  <conditionalFormatting sqref="N11 AC11 AF11">
    <cfRule type="expression" dxfId="0" priority="9">
      <formula>CELL("contents",B5)=N11</formula>
    </cfRule>
  </conditionalFormatting>
  <conditionalFormatting sqref="R13:R39">
    <cfRule type="colorScale" priority="10">
      <colorScale>
        <cfvo type="formula" val="0"/>
        <cfvo type="formula" val="0.99"/>
        <cfvo type="formula" val="1"/>
        <color rgb="FFFFFF00"/>
        <color theme="9"/>
        <color theme="4"/>
      </colorScale>
    </cfRule>
  </conditionalFormatting>
  <dataValidations>
    <dataValidation type="list" allowBlank="1" showErrorMessage="1" sqref="B5">
      <formula1>$G$11:$N$11</formula1>
    </dataValidation>
  </dataValidations>
  <printOptions/>
  <pageMargins bottom="0.75" footer="0.0" header="0.0" left="0.7" right="0.7" top="0.75"/>
  <pageSetup orientation="portrait"/>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5.43"/>
    <col customWidth="1" min="4" max="12" width="16.43"/>
    <col customWidth="1" min="13" max="13" width="20.14"/>
    <col customWidth="1" min="14" max="24" width="16.43"/>
  </cols>
  <sheetData>
    <row r="1" ht="38.25" customHeight="1">
      <c r="A1" s="142" t="s">
        <v>160</v>
      </c>
    </row>
    <row r="2" ht="32.25" customHeight="1">
      <c r="A2" s="143" t="s">
        <v>161</v>
      </c>
    </row>
    <row r="3">
      <c r="D3" s="144" t="s">
        <v>141</v>
      </c>
      <c r="G3" s="144" t="s">
        <v>142</v>
      </c>
      <c r="J3" s="144" t="s">
        <v>143</v>
      </c>
      <c r="M3" s="144" t="s">
        <v>144</v>
      </c>
      <c r="P3" s="144" t="s">
        <v>145</v>
      </c>
      <c r="S3" s="144" t="s">
        <v>146</v>
      </c>
      <c r="V3" s="144" t="s">
        <v>132</v>
      </c>
    </row>
    <row r="4">
      <c r="A4" s="122" t="s">
        <v>94</v>
      </c>
      <c r="D4" s="145" t="s">
        <v>58</v>
      </c>
      <c r="E4" s="146" t="s">
        <v>59</v>
      </c>
      <c r="F4" s="147" t="s">
        <v>162</v>
      </c>
      <c r="G4" s="145" t="s">
        <v>58</v>
      </c>
      <c r="H4" s="146" t="s">
        <v>59</v>
      </c>
      <c r="I4" s="147" t="s">
        <v>162</v>
      </c>
      <c r="J4" s="145" t="s">
        <v>58</v>
      </c>
      <c r="K4" s="146" t="s">
        <v>59</v>
      </c>
      <c r="L4" s="147" t="s">
        <v>162</v>
      </c>
      <c r="M4" s="145" t="s">
        <v>58</v>
      </c>
      <c r="N4" s="146" t="s">
        <v>59</v>
      </c>
      <c r="O4" s="147" t="s">
        <v>162</v>
      </c>
      <c r="P4" s="145" t="s">
        <v>58</v>
      </c>
      <c r="Q4" s="146" t="s">
        <v>59</v>
      </c>
      <c r="R4" s="147" t="s">
        <v>162</v>
      </c>
      <c r="S4" s="145" t="s">
        <v>58</v>
      </c>
      <c r="T4" s="146" t="s">
        <v>59</v>
      </c>
      <c r="U4" s="147" t="s">
        <v>162</v>
      </c>
      <c r="V4" s="145" t="s">
        <v>58</v>
      </c>
      <c r="W4" s="146" t="s">
        <v>59</v>
      </c>
      <c r="X4" s="147" t="s">
        <v>162</v>
      </c>
    </row>
    <row r="5">
      <c r="A5" s="129"/>
    </row>
    <row r="6">
      <c r="A6" s="133" t="str">
        <f>'Time Awareness'!B12</f>
        <v>Teaching</v>
      </c>
    </row>
    <row r="7">
      <c r="A7" s="133" t="str">
        <f>'Time Awareness'!B13</f>
        <v>Cook</v>
      </c>
    </row>
    <row r="8">
      <c r="A8" s="133" t="str">
        <f>'Time Awareness'!B14</f>
        <v>Friends/Family</v>
      </c>
    </row>
    <row r="9">
      <c r="A9" s="133" t="str">
        <f>'Time Awareness'!B15</f>
        <v>Business Development</v>
      </c>
    </row>
    <row r="10">
      <c r="A10" s="133" t="str">
        <f>'Time Awareness'!B16</f>
        <v>Create Content</v>
      </c>
    </row>
    <row r="11">
      <c r="A11" s="133" t="str">
        <f>'Time Awareness'!B17</f>
        <v>Chores</v>
      </c>
    </row>
    <row r="12">
      <c r="A12" s="133" t="str">
        <f>'Time Awareness'!B18</f>
        <v>Journal</v>
      </c>
    </row>
    <row r="13">
      <c r="A13" s="133" t="str">
        <f>'Time Awareness'!B19</f>
        <v>Read/Audiobook</v>
      </c>
    </row>
    <row r="14">
      <c r="A14" s="133" t="str">
        <f>'Time Awareness'!B20</f>
        <v>Rings/stretching/light exercises</v>
      </c>
    </row>
    <row r="15">
      <c r="A15" s="133" t="str">
        <f>'Time Awareness'!B21</f>
        <v>Marketing</v>
      </c>
    </row>
    <row r="16">
      <c r="A16" s="133" t="str">
        <f>'Time Awareness'!B22</f>
        <v>Networking</v>
      </c>
    </row>
    <row r="17">
      <c r="A17" s="133" t="str">
        <f>'Time Awareness'!B23</f>
        <v>Games</v>
      </c>
    </row>
    <row r="18">
      <c r="A18" s="133" t="str">
        <f>'Time Awareness'!B24</f>
        <v>Intense Exercise</v>
      </c>
    </row>
    <row r="19">
      <c r="A19" s="133" t="str">
        <f>'Time Awareness'!B25</f>
        <v>Romanian Practice</v>
      </c>
    </row>
    <row r="20">
      <c r="A20" s="133" t="str">
        <f>'Time Awareness'!B26</f>
        <v>Other jobs</v>
      </c>
    </row>
    <row r="21">
      <c r="A21" s="133" t="str">
        <f>'Time Awareness'!B27</f>
        <v>Upkeep (redundant, use chores)</v>
      </c>
    </row>
    <row r="22">
      <c r="A22" s="133" t="str">
        <f>'Time Awareness'!B28</f>
        <v>Learning</v>
      </c>
    </row>
    <row r="23">
      <c r="A23" s="133" t="str">
        <f>'Time Awareness'!B29</f>
        <v>Meditate / Breathe</v>
      </c>
    </row>
    <row r="24">
      <c r="A24" s="133" t="str">
        <f>'Time Awareness'!B30</f>
        <v>Art</v>
      </c>
    </row>
    <row r="25">
      <c r="A25" s="133" t="str">
        <f>'Time Awareness'!B31</f>
        <v/>
      </c>
    </row>
    <row r="26">
      <c r="A26" s="133" t="str">
        <f>'Time Awareness'!B32</f>
        <v/>
      </c>
    </row>
    <row r="27">
      <c r="A27" s="133" t="str">
        <f>'Time Awareness'!B33</f>
        <v/>
      </c>
    </row>
    <row r="28">
      <c r="A28" s="133" t="str">
        <f>'Time Awareness'!B34</f>
        <v/>
      </c>
    </row>
    <row r="29">
      <c r="A29" s="133" t="str">
        <f>'Time Awareness'!B35</f>
        <v/>
      </c>
    </row>
    <row r="30">
      <c r="A30" s="133" t="str">
        <f>'Time Awareness'!B36</f>
        <v/>
      </c>
    </row>
    <row r="31">
      <c r="A31" s="133" t="str">
        <f>'Time Awareness'!B37</f>
        <v/>
      </c>
    </row>
    <row r="32">
      <c r="A32" s="148" t="str">
        <f>'Time Awareness'!B38</f>
        <v/>
      </c>
    </row>
  </sheetData>
  <conditionalFormatting sqref="D4:X4">
    <cfRule type="expression" dxfId="0" priority="1">
      <formula>CELL("contents",#REF!)=D4</formula>
    </cfRule>
  </conditionalFormatting>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44.29"/>
    <col customWidth="1" min="3" max="3" width="1.43"/>
    <col customWidth="1" hidden="1" min="4" max="5" width="16.0"/>
    <col customWidth="1" min="6" max="6" width="2.29"/>
    <col customWidth="1" min="7" max="9" width="18.57"/>
    <col customWidth="1" min="10" max="10" width="20.14"/>
    <col customWidth="1" min="11" max="13" width="18.57"/>
    <col customWidth="1" min="14" max="14" width="8.71"/>
    <col customWidth="1" min="15" max="16" width="24.14"/>
    <col customWidth="1" min="17" max="17" width="13.14"/>
  </cols>
  <sheetData>
    <row r="1" ht="14.25" customHeight="1">
      <c r="A1" s="111" t="s">
        <v>130</v>
      </c>
      <c r="B1" s="7"/>
    </row>
    <row r="2" ht="14.25" customHeight="1"/>
    <row r="3" ht="14.25" customHeight="1"/>
    <row r="4" ht="14.25" customHeight="1">
      <c r="B4" s="112" t="s">
        <v>131</v>
      </c>
    </row>
    <row r="5" ht="76.5" customHeight="1">
      <c r="B5" s="113" t="s">
        <v>144</v>
      </c>
    </row>
    <row r="6" ht="14.25" customHeight="1">
      <c r="D6" s="114"/>
      <c r="E6" s="114"/>
      <c r="O6" s="114"/>
    </row>
    <row r="7" ht="14.25" hidden="1" customHeight="1">
      <c r="B7" s="115" t="s">
        <v>133</v>
      </c>
      <c r="C7" s="116"/>
      <c r="D7" s="11"/>
      <c r="E7" s="114"/>
      <c r="O7" s="114"/>
    </row>
    <row r="8" ht="14.25" hidden="1" customHeight="1">
      <c r="B8" s="117"/>
      <c r="C8" s="117"/>
      <c r="D8" s="117"/>
      <c r="E8" s="114"/>
      <c r="O8" s="114"/>
    </row>
    <row r="9" ht="48.75" customHeight="1">
      <c r="B9" s="84" t="s">
        <v>163</v>
      </c>
      <c r="D9" s="114"/>
      <c r="E9" s="114"/>
      <c r="O9" s="114"/>
    </row>
    <row r="10" ht="34.5" customHeight="1">
      <c r="D10" s="118" t="s">
        <v>134</v>
      </c>
      <c r="E10" s="114"/>
      <c r="G10" s="84" t="s">
        <v>135</v>
      </c>
      <c r="O10" s="119" t="s">
        <v>136</v>
      </c>
      <c r="P10" s="120"/>
      <c r="T10" s="84" t="s">
        <v>137</v>
      </c>
    </row>
    <row r="11" ht="42.0" customHeight="1">
      <c r="A11" s="121" t="s">
        <v>138</v>
      </c>
      <c r="B11" s="122" t="s">
        <v>94</v>
      </c>
      <c r="C11" s="123"/>
      <c r="D11" s="121" t="s">
        <v>139</v>
      </c>
      <c r="E11" s="124" t="s">
        <v>140</v>
      </c>
      <c r="G11" s="125" t="s">
        <v>141</v>
      </c>
      <c r="H11" s="126" t="s">
        <v>142</v>
      </c>
      <c r="I11" s="126" t="s">
        <v>143</v>
      </c>
      <c r="J11" s="126" t="s">
        <v>144</v>
      </c>
      <c r="K11" s="126" t="s">
        <v>145</v>
      </c>
      <c r="L11" s="126" t="s">
        <v>146</v>
      </c>
      <c r="M11" s="127" t="s">
        <v>132</v>
      </c>
      <c r="N11" s="84" t="s">
        <v>147</v>
      </c>
      <c r="O11" s="119" t="s">
        <v>148</v>
      </c>
      <c r="P11" s="128" t="s">
        <v>149</v>
      </c>
      <c r="Q11" s="84" t="s">
        <v>150</v>
      </c>
      <c r="T11" s="84" t="s">
        <v>151</v>
      </c>
    </row>
    <row r="12" ht="14.25" customHeight="1">
      <c r="B12" s="129"/>
      <c r="C12" s="4"/>
      <c r="D12" s="130"/>
      <c r="E12" s="131"/>
      <c r="O12" s="130"/>
      <c r="P12" s="132"/>
    </row>
    <row r="13" ht="30.75" customHeight="1">
      <c r="A13" s="33">
        <v>1.0</v>
      </c>
      <c r="B13" s="133" t="str">
        <f>'Time Awareness'!B12</f>
        <v>Teaching</v>
      </c>
      <c r="C13" s="4"/>
      <c r="D13" s="134">
        <f>SUMIFS('Time Awareness'!$C$12:$C$28,'Time Awareness'!$B$12:$B$28,'Notes and feedback with Bianca'!B13)</f>
        <v>0</v>
      </c>
      <c r="E13" s="135">
        <f>SUMIFS('Time Awareness'!$D$12:$D$28,'Time Awareness'!$B$12:$B$28,'Notes and feedback with Bianca'!B13)</f>
        <v>5</v>
      </c>
      <c r="F13" s="4"/>
      <c r="G13" s="136"/>
      <c r="H13" s="137">
        <v>2.0</v>
      </c>
      <c r="I13" s="137">
        <v>4.0</v>
      </c>
      <c r="J13" s="137">
        <v>1.0</v>
      </c>
      <c r="K13" s="137"/>
      <c r="L13" s="137"/>
      <c r="M13" s="136"/>
      <c r="O13" s="138">
        <f t="shared" ref="O13:O30" si="1">SUM(G13:M13)</f>
        <v>7</v>
      </c>
      <c r="P13" s="135">
        <f t="shared" ref="P13:P29" si="2">(E13+(D13*5))-SUM(G13:M13)</f>
        <v>-2</v>
      </c>
      <c r="Q13" s="139">
        <f t="shared" ref="Q13:Q29" si="3">O13/(P13+O13)</f>
        <v>1.4</v>
      </c>
      <c r="T13" s="84" t="s">
        <v>153</v>
      </c>
    </row>
    <row r="14" ht="30.75" customHeight="1">
      <c r="A14" s="33">
        <v>2.0</v>
      </c>
      <c r="B14" s="133" t="str">
        <f>'Time Awareness'!B13</f>
        <v>Cook</v>
      </c>
      <c r="C14" s="4"/>
      <c r="D14" s="134">
        <f>SUMIFS('Time Awareness'!$C$12:$C$28,'Time Awareness'!$B$12:$B$28,'Notes and feedback with Bianca'!B14)</f>
        <v>2</v>
      </c>
      <c r="E14" s="135">
        <f>SUMIFS('Time Awareness'!$D$12:$D$28,'Time Awareness'!$B$12:$B$28,'Notes and feedback with Bianca'!B14)</f>
        <v>0</v>
      </c>
      <c r="F14" s="4"/>
      <c r="G14" s="137">
        <v>1.0</v>
      </c>
      <c r="H14" s="137">
        <v>1.0</v>
      </c>
      <c r="I14" s="137">
        <v>2.0</v>
      </c>
      <c r="J14" s="140">
        <v>3.0</v>
      </c>
      <c r="K14" s="137"/>
      <c r="L14" s="137"/>
      <c r="M14" s="137"/>
      <c r="O14" s="138">
        <f t="shared" si="1"/>
        <v>7</v>
      </c>
      <c r="P14" s="135">
        <f t="shared" si="2"/>
        <v>3</v>
      </c>
      <c r="Q14" s="139">
        <f t="shared" si="3"/>
        <v>0.7</v>
      </c>
    </row>
    <row r="15" ht="30.75" customHeight="1">
      <c r="A15" s="33">
        <v>3.0</v>
      </c>
      <c r="B15" s="133" t="str">
        <f>'Time Awareness'!B14</f>
        <v>Friends/Family</v>
      </c>
      <c r="C15" s="4"/>
      <c r="D15" s="134">
        <f>SUMIFS('Time Awareness'!$C$12:$C$28,'Time Awareness'!$B$12:$B$28,'Notes and feedback with Bianca'!B15)</f>
        <v>0</v>
      </c>
      <c r="E15" s="135">
        <f>SUMIFS('Time Awareness'!$D$12:$D$28,'Time Awareness'!$B$12:$B$28,'Notes and feedback with Bianca'!B15)</f>
        <v>8</v>
      </c>
      <c r="F15" s="4"/>
      <c r="G15" s="137">
        <v>2.0</v>
      </c>
      <c r="H15" s="137"/>
      <c r="I15" s="140"/>
      <c r="J15" s="137">
        <v>2.0</v>
      </c>
      <c r="K15" s="137"/>
      <c r="L15" s="137"/>
      <c r="M15" s="137"/>
      <c r="O15" s="138">
        <f t="shared" si="1"/>
        <v>4</v>
      </c>
      <c r="P15" s="135">
        <f t="shared" si="2"/>
        <v>4</v>
      </c>
      <c r="Q15" s="139">
        <f t="shared" si="3"/>
        <v>0.5</v>
      </c>
    </row>
    <row r="16" ht="30.75" customHeight="1">
      <c r="A16" s="33">
        <v>4.0</v>
      </c>
      <c r="B16" s="133" t="str">
        <f>'Time Awareness'!B15</f>
        <v>Business Development</v>
      </c>
      <c r="C16" s="4"/>
      <c r="D16" s="134">
        <f>SUMIFS('Time Awareness'!$C$12:$C$28,'Time Awareness'!$B$12:$B$28,'Notes and feedback with Bianca'!B16)</f>
        <v>0</v>
      </c>
      <c r="E16" s="135">
        <f>SUMIFS('Time Awareness'!$D$12:$D$28,'Time Awareness'!$B$12:$B$28,'Notes and feedback with Bianca'!B16)</f>
        <v>6</v>
      </c>
      <c r="F16" s="4"/>
      <c r="G16" s="136"/>
      <c r="H16" s="137">
        <v>2.0</v>
      </c>
      <c r="I16" s="140">
        <v>1.0</v>
      </c>
      <c r="J16" s="137"/>
      <c r="K16" s="137"/>
      <c r="L16" s="137"/>
      <c r="M16" s="136"/>
      <c r="O16" s="138">
        <f t="shared" si="1"/>
        <v>3</v>
      </c>
      <c r="P16" s="135">
        <f t="shared" si="2"/>
        <v>3</v>
      </c>
      <c r="Q16" s="139">
        <f t="shared" si="3"/>
        <v>0.5</v>
      </c>
    </row>
    <row r="17" ht="30.75" customHeight="1">
      <c r="A17" s="33">
        <v>5.0</v>
      </c>
      <c r="B17" s="133" t="str">
        <f>'Time Awareness'!B16</f>
        <v>Create Content</v>
      </c>
      <c r="C17" s="4"/>
      <c r="D17" s="134">
        <f>SUMIFS('Time Awareness'!$C$12:$C$28,'Time Awareness'!$B$12:$B$28,'Notes and feedback with Bianca'!B17)</f>
        <v>0</v>
      </c>
      <c r="E17" s="135">
        <f>SUMIFS('Time Awareness'!$D$12:$D$28,'Time Awareness'!$B$12:$B$28,'Notes and feedback with Bianca'!B17)</f>
        <v>6</v>
      </c>
      <c r="F17" s="4"/>
      <c r="G17" s="137"/>
      <c r="H17" s="136"/>
      <c r="I17" s="137"/>
      <c r="J17" s="137"/>
      <c r="K17" s="137"/>
      <c r="L17" s="136"/>
      <c r="M17" s="137"/>
      <c r="O17" s="138">
        <f t="shared" si="1"/>
        <v>0</v>
      </c>
      <c r="P17" s="135">
        <f t="shared" si="2"/>
        <v>6</v>
      </c>
      <c r="Q17" s="139">
        <f t="shared" si="3"/>
        <v>0</v>
      </c>
      <c r="R17" s="84" t="s">
        <v>164</v>
      </c>
    </row>
    <row r="18" ht="30.75" customHeight="1">
      <c r="A18" s="33">
        <v>6.0</v>
      </c>
      <c r="B18" s="133" t="str">
        <f>'Time Awareness'!B17</f>
        <v>Chores</v>
      </c>
      <c r="C18" s="4"/>
      <c r="D18" s="134">
        <f>SUMIFS('Time Awareness'!$C$12:$C$28,'Time Awareness'!$B$12:$B$28,'Notes and feedback with Bianca'!B18)</f>
        <v>0</v>
      </c>
      <c r="E18" s="135">
        <f>SUMIFS('Time Awareness'!$D$12:$D$28,'Time Awareness'!$B$12:$B$28,'Notes and feedback with Bianca'!B18)</f>
        <v>5</v>
      </c>
      <c r="F18" s="4"/>
      <c r="G18" s="136"/>
      <c r="H18" s="137"/>
      <c r="I18" s="137"/>
      <c r="J18" s="137"/>
      <c r="K18" s="137"/>
      <c r="L18" s="136"/>
      <c r="M18" s="136"/>
      <c r="O18" s="138">
        <f t="shared" si="1"/>
        <v>0</v>
      </c>
      <c r="P18" s="135">
        <f t="shared" si="2"/>
        <v>5</v>
      </c>
      <c r="Q18" s="139">
        <f t="shared" si="3"/>
        <v>0</v>
      </c>
    </row>
    <row r="19" ht="30.75" customHeight="1">
      <c r="A19" s="33">
        <v>7.0</v>
      </c>
      <c r="B19" s="133" t="str">
        <f>'Time Awareness'!B18</f>
        <v>Journal</v>
      </c>
      <c r="C19" s="4"/>
      <c r="D19" s="134">
        <f>SUMIFS('Time Awareness'!$C$12:$C$28,'Time Awareness'!$B$12:$B$28,'Notes and feedback with Bianca'!B19)</f>
        <v>1</v>
      </c>
      <c r="E19" s="135">
        <f>SUMIFS('Time Awareness'!$D$12:$D$28,'Time Awareness'!$B$12:$B$28,'Notes and feedback with Bianca'!B19)</f>
        <v>0</v>
      </c>
      <c r="F19" s="4"/>
      <c r="G19" s="137"/>
      <c r="H19" s="137">
        <v>1.0</v>
      </c>
      <c r="I19" s="137">
        <v>1.0</v>
      </c>
      <c r="J19" s="137">
        <v>1.0</v>
      </c>
      <c r="K19" s="137"/>
      <c r="L19" s="137"/>
      <c r="M19" s="137"/>
      <c r="O19" s="138">
        <f t="shared" si="1"/>
        <v>3</v>
      </c>
      <c r="P19" s="135">
        <f t="shared" si="2"/>
        <v>2</v>
      </c>
      <c r="Q19" s="139">
        <f t="shared" si="3"/>
        <v>0.6</v>
      </c>
    </row>
    <row r="20" ht="30.75" customHeight="1">
      <c r="A20" s="33">
        <v>8.0</v>
      </c>
      <c r="B20" s="133" t="str">
        <f>'Time Awareness'!B19</f>
        <v>Read/Audiobook</v>
      </c>
      <c r="C20" s="4"/>
      <c r="D20" s="134">
        <f>SUMIFS('Time Awareness'!$C$12:$C$28,'Time Awareness'!$B$12:$B$28,'Notes and feedback with Bianca'!B20)</f>
        <v>1</v>
      </c>
      <c r="E20" s="135">
        <f>SUMIFS('Time Awareness'!$D$12:$D$28,'Time Awareness'!$B$12:$B$28,'Notes and feedback with Bianca'!B20)</f>
        <v>0</v>
      </c>
      <c r="F20" s="4"/>
      <c r="G20" s="137"/>
      <c r="H20" s="137"/>
      <c r="I20" s="136"/>
      <c r="J20" s="137"/>
      <c r="K20" s="137"/>
      <c r="L20" s="136"/>
      <c r="M20" s="137"/>
      <c r="O20" s="138">
        <f t="shared" si="1"/>
        <v>0</v>
      </c>
      <c r="P20" s="135">
        <f t="shared" si="2"/>
        <v>5</v>
      </c>
      <c r="Q20" s="139">
        <f t="shared" si="3"/>
        <v>0</v>
      </c>
    </row>
    <row r="21" ht="30.75" customHeight="1">
      <c r="A21" s="33">
        <v>9.0</v>
      </c>
      <c r="B21" s="133" t="str">
        <f>'Time Awareness'!B20</f>
        <v>Rings/stretching/light exercises</v>
      </c>
      <c r="C21" s="4"/>
      <c r="D21" s="134">
        <f>SUMIFS('Time Awareness'!$C$12:$C$28,'Time Awareness'!$B$12:$B$28,'Notes and feedback with Bianca'!B21)</f>
        <v>0</v>
      </c>
      <c r="E21" s="135">
        <f>SUMIFS('Time Awareness'!$D$12:$D$28,'Time Awareness'!$B$12:$B$28,'Notes and feedback with Bianca'!B21)</f>
        <v>6</v>
      </c>
      <c r="F21" s="4"/>
      <c r="G21" s="137">
        <v>1.0</v>
      </c>
      <c r="H21" s="137">
        <v>1.0</v>
      </c>
      <c r="I21" s="137">
        <v>1.0</v>
      </c>
      <c r="J21" s="137"/>
      <c r="K21" s="136"/>
      <c r="L21" s="137"/>
      <c r="M21" s="137"/>
      <c r="O21" s="138">
        <f t="shared" si="1"/>
        <v>3</v>
      </c>
      <c r="P21" s="135">
        <f t="shared" si="2"/>
        <v>3</v>
      </c>
      <c r="Q21" s="139">
        <f t="shared" si="3"/>
        <v>0.5</v>
      </c>
    </row>
    <row r="22" ht="30.75" customHeight="1">
      <c r="A22" s="33">
        <v>10.0</v>
      </c>
      <c r="B22" s="133" t="str">
        <f>'Time Awareness'!B21</f>
        <v>Marketing</v>
      </c>
      <c r="C22" s="4"/>
      <c r="D22" s="134">
        <f>SUMIFS('Time Awareness'!$C$12:$C$28,'Time Awareness'!$B$12:$B$28,'Notes and feedback with Bianca'!B22)</f>
        <v>0</v>
      </c>
      <c r="E22" s="135">
        <f>SUMIFS('Time Awareness'!$D$12:$D$28,'Time Awareness'!$B$12:$B$28,'Notes and feedback with Bianca'!B22)</f>
        <v>3</v>
      </c>
      <c r="F22" s="4"/>
      <c r="G22" s="137"/>
      <c r="H22" s="137">
        <v>1.0</v>
      </c>
      <c r="I22" s="137">
        <v>1.0</v>
      </c>
      <c r="J22" s="137"/>
      <c r="K22" s="136"/>
      <c r="L22" s="137"/>
      <c r="M22" s="136"/>
      <c r="O22" s="138">
        <f t="shared" si="1"/>
        <v>2</v>
      </c>
      <c r="P22" s="135">
        <f t="shared" si="2"/>
        <v>1</v>
      </c>
      <c r="Q22" s="139">
        <f t="shared" si="3"/>
        <v>0.6666666667</v>
      </c>
    </row>
    <row r="23" ht="30.75" customHeight="1">
      <c r="A23" s="33">
        <v>11.0</v>
      </c>
      <c r="B23" s="133" t="str">
        <f>'Time Awareness'!B22</f>
        <v>Networking</v>
      </c>
      <c r="C23" s="4"/>
      <c r="D23" s="134">
        <f>SUMIFS('Time Awareness'!$C$12:$C$28,'Time Awareness'!$B$12:$B$28,'Notes and feedback with Bianca'!B23)</f>
        <v>0</v>
      </c>
      <c r="E23" s="135">
        <f>SUMIFS('Time Awareness'!$D$12:$D$28,'Time Awareness'!$B$12:$B$28,'Notes and feedback with Bianca'!B23)</f>
        <v>3</v>
      </c>
      <c r="F23" s="4"/>
      <c r="G23" s="136"/>
      <c r="H23" s="136"/>
      <c r="I23" s="136"/>
      <c r="J23" s="137"/>
      <c r="K23" s="137"/>
      <c r="L23" s="136"/>
      <c r="M23" s="136"/>
      <c r="O23" s="138">
        <f t="shared" si="1"/>
        <v>0</v>
      </c>
      <c r="P23" s="135">
        <f t="shared" si="2"/>
        <v>3</v>
      </c>
      <c r="Q23" s="139">
        <f t="shared" si="3"/>
        <v>0</v>
      </c>
    </row>
    <row r="24" ht="30.75" customHeight="1">
      <c r="A24" s="33">
        <v>12.0</v>
      </c>
      <c r="B24" s="133" t="str">
        <f>'Time Awareness'!B23</f>
        <v>Games</v>
      </c>
      <c r="C24" s="4"/>
      <c r="D24" s="134">
        <f>SUMIFS('Time Awareness'!$C$12:$C$28,'Time Awareness'!$B$12:$B$28,'Notes and feedback with Bianca'!B24)</f>
        <v>0</v>
      </c>
      <c r="E24" s="135">
        <f>SUMIFS('Time Awareness'!$D$12:$D$28,'Time Awareness'!$B$12:$B$28,'Notes and feedback with Bianca'!B24)</f>
        <v>4</v>
      </c>
      <c r="F24" s="4"/>
      <c r="G24" s="136"/>
      <c r="H24" s="137">
        <v>2.0</v>
      </c>
      <c r="I24" s="137"/>
      <c r="J24" s="137"/>
      <c r="K24" s="137"/>
      <c r="L24" s="136"/>
      <c r="M24" s="137"/>
      <c r="O24" s="138">
        <f t="shared" si="1"/>
        <v>2</v>
      </c>
      <c r="P24" s="135">
        <f t="shared" si="2"/>
        <v>2</v>
      </c>
      <c r="Q24" s="139">
        <f t="shared" si="3"/>
        <v>0.5</v>
      </c>
    </row>
    <row r="25" ht="30.75" customHeight="1">
      <c r="A25" s="33">
        <v>13.0</v>
      </c>
      <c r="B25" s="133" t="str">
        <f>'Time Awareness'!B24</f>
        <v>Intense Exercise</v>
      </c>
      <c r="C25" s="4"/>
      <c r="D25" s="134">
        <f>SUMIFS('Time Awareness'!$C$12:$C$28,'Time Awareness'!$B$12:$B$28,'Notes and feedback with Bianca'!B25)</f>
        <v>0</v>
      </c>
      <c r="E25" s="135">
        <f>SUMIFS('Time Awareness'!$D$12:$D$28,'Time Awareness'!$B$12:$B$28,'Notes and feedback with Bianca'!B25)</f>
        <v>2</v>
      </c>
      <c r="F25" s="4"/>
      <c r="G25" s="136"/>
      <c r="H25" s="136"/>
      <c r="I25" s="137">
        <v>1.0</v>
      </c>
      <c r="J25" s="136"/>
      <c r="K25" s="136"/>
      <c r="L25" s="136"/>
      <c r="M25" s="137"/>
      <c r="O25" s="138">
        <f t="shared" si="1"/>
        <v>1</v>
      </c>
      <c r="P25" s="135">
        <f t="shared" si="2"/>
        <v>1</v>
      </c>
      <c r="Q25" s="139">
        <f t="shared" si="3"/>
        <v>0.5</v>
      </c>
    </row>
    <row r="26" ht="30.75" customHeight="1">
      <c r="A26" s="33">
        <v>14.0</v>
      </c>
      <c r="B26" s="133" t="str">
        <f>'Time Awareness'!B25</f>
        <v>Romanian Practice</v>
      </c>
      <c r="C26" s="4"/>
      <c r="D26" s="134">
        <f>SUMIFS('Time Awareness'!$C$12:$C$28,'Time Awareness'!$B$12:$B$28,'Notes and feedback with Bianca'!B26)</f>
        <v>0</v>
      </c>
      <c r="E26" s="135">
        <f>SUMIFS('Time Awareness'!$D$12:$D$28,'Time Awareness'!$B$12:$B$28,'Notes and feedback with Bianca'!B26)</f>
        <v>1</v>
      </c>
      <c r="F26" s="4"/>
      <c r="G26" s="136"/>
      <c r="H26" s="136"/>
      <c r="I26" s="136"/>
      <c r="J26" s="136"/>
      <c r="K26" s="136"/>
      <c r="L26" s="136"/>
      <c r="M26" s="136"/>
      <c r="O26" s="138">
        <f t="shared" si="1"/>
        <v>0</v>
      </c>
      <c r="P26" s="135">
        <f t="shared" si="2"/>
        <v>1</v>
      </c>
      <c r="Q26" s="139">
        <f t="shared" si="3"/>
        <v>0</v>
      </c>
    </row>
    <row r="27" ht="30.75" customHeight="1">
      <c r="A27" s="33">
        <v>15.0</v>
      </c>
      <c r="B27" s="133" t="str">
        <f>'Time Awareness'!B26</f>
        <v>Other jobs</v>
      </c>
      <c r="C27" s="4"/>
      <c r="D27" s="134">
        <f>SUMIFS('Time Awareness'!$C$12:$C$28,'Time Awareness'!$B$12:$B$28,'Notes and feedback with Bianca'!B27)</f>
        <v>0</v>
      </c>
      <c r="E27" s="135">
        <f>SUMIFS('Time Awareness'!$D$12:$D$28,'Time Awareness'!$B$12:$B$28,'Notes and feedback with Bianca'!B27)</f>
        <v>3</v>
      </c>
      <c r="F27" s="4"/>
      <c r="G27" s="136"/>
      <c r="H27" s="137"/>
      <c r="I27" s="136"/>
      <c r="J27" s="137"/>
      <c r="K27" s="137"/>
      <c r="L27" s="136"/>
      <c r="M27" s="136"/>
      <c r="O27" s="138">
        <f t="shared" si="1"/>
        <v>0</v>
      </c>
      <c r="P27" s="135">
        <f t="shared" si="2"/>
        <v>3</v>
      </c>
      <c r="Q27" s="139">
        <f t="shared" si="3"/>
        <v>0</v>
      </c>
    </row>
    <row r="28" ht="30.75" customHeight="1">
      <c r="A28" s="33">
        <v>16.0</v>
      </c>
      <c r="B28" s="133" t="str">
        <f>'Time Awareness'!B27</f>
        <v>Upkeep (redundant, use chores)</v>
      </c>
      <c r="C28" s="4"/>
      <c r="D28" s="134">
        <f>SUMIFS('Time Awareness'!$C$12:$C$28,'Time Awareness'!$B$12:$B$28,'Notes and feedback with Bianca'!B28)</f>
        <v>0</v>
      </c>
      <c r="E28" s="135">
        <f>SUMIFS('Time Awareness'!$D$12:$D$28,'Time Awareness'!$B$12:$B$28,'Notes and feedback with Bianca'!B28)</f>
        <v>0</v>
      </c>
      <c r="F28" s="4"/>
      <c r="G28" s="137"/>
      <c r="H28" s="137">
        <v>1.0</v>
      </c>
      <c r="I28" s="137"/>
      <c r="J28" s="137"/>
      <c r="K28" s="137"/>
      <c r="L28" s="137"/>
      <c r="M28" s="137"/>
      <c r="O28" s="138">
        <f t="shared" si="1"/>
        <v>1</v>
      </c>
      <c r="P28" s="135">
        <f t="shared" si="2"/>
        <v>-1</v>
      </c>
      <c r="Q28" s="139" t="str">
        <f t="shared" si="3"/>
        <v>#DIV/0!</v>
      </c>
    </row>
    <row r="29" ht="30.75" customHeight="1">
      <c r="A29" s="33">
        <v>17.0</v>
      </c>
      <c r="B29" s="133" t="str">
        <f>'Time Awareness'!B28</f>
        <v>Learning</v>
      </c>
      <c r="C29" s="4"/>
      <c r="D29" s="134">
        <f>SUMIFS('Time Awareness'!$C$12:$C$28,'Time Awareness'!$B$12:$B$28,'Notes and feedback with Bianca'!B29)</f>
        <v>1</v>
      </c>
      <c r="E29" s="135">
        <f>SUMIFS('Time Awareness'!$D$12:$D$28,'Time Awareness'!$B$12:$B$28,'Notes and feedback with Bianca'!B29)</f>
        <v>0</v>
      </c>
      <c r="F29" s="4"/>
      <c r="G29" s="137"/>
      <c r="H29" s="136"/>
      <c r="I29" s="136"/>
      <c r="J29" s="137"/>
      <c r="K29" s="137"/>
      <c r="L29" s="137"/>
      <c r="M29" s="137"/>
      <c r="O29" s="138">
        <f t="shared" si="1"/>
        <v>0</v>
      </c>
      <c r="P29" s="135">
        <f t="shared" si="2"/>
        <v>5</v>
      </c>
      <c r="Q29" s="139">
        <f t="shared" si="3"/>
        <v>0</v>
      </c>
      <c r="R29" s="84" t="s">
        <v>152</v>
      </c>
    </row>
    <row r="30" ht="14.25" customHeight="1">
      <c r="G30" s="4">
        <f t="shared" ref="G30:M30" si="4">SUM(G13:G29)</f>
        <v>4</v>
      </c>
      <c r="H30" s="4">
        <f t="shared" si="4"/>
        <v>11</v>
      </c>
      <c r="I30" s="4">
        <f t="shared" si="4"/>
        <v>11</v>
      </c>
      <c r="J30" s="4">
        <f t="shared" si="4"/>
        <v>7</v>
      </c>
      <c r="K30" s="4">
        <f t="shared" si="4"/>
        <v>0</v>
      </c>
      <c r="L30" s="4">
        <f t="shared" si="4"/>
        <v>0</v>
      </c>
      <c r="M30" s="4">
        <f t="shared" si="4"/>
        <v>0</v>
      </c>
      <c r="O30" s="7">
        <f t="shared" si="1"/>
        <v>33</v>
      </c>
    </row>
    <row r="31" ht="14.25" customHeight="1">
      <c r="G31" s="4"/>
      <c r="H31" s="4"/>
      <c r="I31" s="4"/>
      <c r="J31" s="4"/>
      <c r="K31" s="4"/>
      <c r="L31" s="4"/>
      <c r="M31" s="4"/>
    </row>
    <row r="32" ht="14.25" customHeight="1">
      <c r="G32" s="4"/>
      <c r="H32" s="4"/>
      <c r="I32" s="4"/>
      <c r="J32" s="4"/>
      <c r="K32" s="4"/>
      <c r="L32" s="4"/>
      <c r="M32" s="4"/>
    </row>
    <row r="33" ht="14.25" customHeight="1">
      <c r="B33" s="84" t="s">
        <v>154</v>
      </c>
    </row>
    <row r="34" ht="14.25" customHeight="1">
      <c r="B34" s="84" t="s">
        <v>155</v>
      </c>
    </row>
    <row r="35" ht="14.25" customHeight="1"/>
    <row r="36" ht="14.25" customHeight="1">
      <c r="B36" s="84" t="s">
        <v>156</v>
      </c>
    </row>
    <row r="37" ht="14.25" customHeight="1"/>
    <row r="38" ht="14.25" customHeight="1"/>
    <row r="39" ht="14.25" customHeight="1">
      <c r="B39" s="84" t="s">
        <v>157</v>
      </c>
    </row>
    <row r="40" ht="14.25" customHeight="1"/>
    <row r="41">
      <c r="B41" s="149" t="s">
        <v>165</v>
      </c>
    </row>
    <row r="42">
      <c r="B42" s="150" t="s">
        <v>166</v>
      </c>
    </row>
    <row r="43" ht="14.25" customHeight="1">
      <c r="B43" s="151"/>
    </row>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7:D7"/>
    <mergeCell ref="O10:P10"/>
  </mergeCells>
  <conditionalFormatting sqref="G11">
    <cfRule type="expression" dxfId="0" priority="1">
      <formula>CELL("contents",B5)=G11</formula>
    </cfRule>
  </conditionalFormatting>
  <conditionalFormatting sqref="J11">
    <cfRule type="expression" dxfId="0" priority="2">
      <formula>CELL("contents",B5)=J11</formula>
    </cfRule>
  </conditionalFormatting>
  <conditionalFormatting sqref="H11">
    <cfRule type="expression" dxfId="0" priority="3">
      <formula>CELL("contents",B5)=H11</formula>
    </cfRule>
  </conditionalFormatting>
  <conditionalFormatting sqref="I11">
    <cfRule type="expression" dxfId="0" priority="4">
      <formula>CELL("contents",B5)=I11</formula>
    </cfRule>
  </conditionalFormatting>
  <conditionalFormatting sqref="K11">
    <cfRule type="expression" dxfId="0" priority="5">
      <formula>CELL("contents",B5)=K11</formula>
    </cfRule>
  </conditionalFormatting>
  <conditionalFormatting sqref="L11">
    <cfRule type="expression" dxfId="0" priority="6">
      <formula>CELL("contents",B5)=L11</formula>
    </cfRule>
  </conditionalFormatting>
  <conditionalFormatting sqref="M11">
    <cfRule type="expression" dxfId="0" priority="7">
      <formula>CELL("contents",B5)=M11</formula>
    </cfRule>
  </conditionalFormatting>
  <conditionalFormatting sqref="Q13:Q29">
    <cfRule type="colorScale" priority="8">
      <colorScale>
        <cfvo type="formula" val="0"/>
        <cfvo type="formula" val="0.99"/>
        <cfvo type="formula" val="1"/>
        <color rgb="FFFFFF00"/>
        <color theme="9"/>
        <color theme="4"/>
      </colorScale>
    </cfRule>
  </conditionalFormatting>
  <dataValidations>
    <dataValidation type="list" allowBlank="1" showErrorMessage="1" sqref="B5">
      <formula1>$G$11:$M$11</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71"/>
    <col customWidth="1" min="2" max="2" width="20.71"/>
    <col customWidth="1" min="3" max="3" width="21.86"/>
    <col customWidth="1" min="4" max="4" width="11.57"/>
    <col customWidth="1" min="5" max="5" width="7.86"/>
    <col customWidth="1" min="6" max="6" width="6.29"/>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14"/>
    <col customWidth="1" min="2" max="2" width="21.14"/>
    <col customWidth="1" min="3" max="3" width="22.14"/>
    <col customWidth="1" min="4" max="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4" width="20.86"/>
    <col customWidth="1" min="5" max="5" width="19.86"/>
    <col customWidth="1" min="6" max="6" width="21.43"/>
    <col customWidth="1" min="7" max="7" width="11.86"/>
    <col customWidth="1" min="8" max="9" width="8.71"/>
    <col customWidth="1" min="10" max="10" width="12.43"/>
    <col customWidth="1" min="11" max="11" width="25.86"/>
    <col customWidth="1" min="12" max="12" width="8.71"/>
    <col customWidth="1" min="13" max="13" width="12.43"/>
    <col customWidth="1" min="14" max="14" width="25.86"/>
    <col customWidth="1" min="15" max="15" width="8.71"/>
    <col customWidth="1" min="16" max="16" width="12.43"/>
    <col customWidth="1" min="17" max="17" width="25.86"/>
    <col customWidth="1" min="18" max="20" width="8.71"/>
    <col customWidth="1" min="21" max="21" width="9.43"/>
    <col customWidth="1" min="22" max="24" width="8.71"/>
  </cols>
  <sheetData>
    <row r="1" ht="14.25" customHeight="1"/>
    <row r="2" ht="14.25" customHeight="1"/>
    <row r="3" ht="14.25" customHeight="1"/>
    <row r="4" ht="14.25" customHeight="1">
      <c r="A4" s="2" t="s">
        <v>50</v>
      </c>
      <c r="B4" s="2" t="s">
        <v>51</v>
      </c>
      <c r="C4" s="2" t="s">
        <v>52</v>
      </c>
      <c r="D4" s="2" t="s">
        <v>53</v>
      </c>
      <c r="E4" s="2" t="s">
        <v>54</v>
      </c>
      <c r="F4" s="2" t="s">
        <v>55</v>
      </c>
      <c r="G4" s="2" t="s">
        <v>56</v>
      </c>
      <c r="T4" s="2" t="s">
        <v>58</v>
      </c>
      <c r="U4" s="2" t="s">
        <v>59</v>
      </c>
      <c r="V4" s="2" t="s">
        <v>60</v>
      </c>
      <c r="X4" s="2" t="s">
        <v>61</v>
      </c>
    </row>
    <row r="5" ht="14.25" customHeight="1">
      <c r="A5" s="2">
        <f>'Time Awareness'!A12</f>
        <v>1</v>
      </c>
      <c r="B5" s="2" t="str">
        <f>'Time Awareness'!F12</f>
        <v>Job</v>
      </c>
      <c r="C5" s="2" t="str">
        <f>'Time Awareness'!G12</f>
        <v>Business</v>
      </c>
      <c r="D5" s="2" t="str">
        <f>'Time Awareness'!H12</f>
        <v/>
      </c>
      <c r="E5" s="2" t="str">
        <f>IFNA(VLOOKUP(A5,'Time Awareness'!$A$12:$B$26,2,FALSE)," ")</f>
        <v>Teaching</v>
      </c>
      <c r="F5" s="2">
        <f>IFNA(VLOOKUP(A5,'Time Awareness'!A12:E28,5),0)</f>
        <v>5</v>
      </c>
      <c r="G5" s="1">
        <f t="shared" ref="G5:G22" si="1">F5/$F$24</f>
        <v>0.06756756757</v>
      </c>
      <c r="S5" s="2" t="s">
        <v>4</v>
      </c>
      <c r="T5" s="2" t="str">
        <f t="shared" ref="T5:T11" si="2">IFNA(VLOOKUP(S5,$J$5:$K$11,2,FALSE),0)</f>
        <v>Business Development</v>
      </c>
      <c r="U5" s="2">
        <f t="shared" ref="U5:U11" si="3">IFNA(VLOOKUP(S5,$M$5:$N$11,2,FALSE),0)</f>
        <v>0</v>
      </c>
      <c r="V5" s="2">
        <f t="shared" ref="V5:V11" si="4">IFNA(VLOOKUP(S5,$P$5:$Q$11,2,FALSE),0)</f>
        <v>0</v>
      </c>
      <c r="X5" s="2">
        <f t="shared" ref="X5:X11" si="5">SUM(T5:V5)</f>
        <v>0</v>
      </c>
    </row>
    <row r="6" ht="14.25" customHeight="1">
      <c r="A6" s="2">
        <f>'Time Awareness'!A13</f>
        <v>2</v>
      </c>
      <c r="B6" s="2" t="str">
        <f>'Time Awareness'!F13</f>
        <v>Health</v>
      </c>
      <c r="C6" s="2" t="str">
        <f>'Time Awareness'!G13</f>
        <v>Upkeep</v>
      </c>
      <c r="D6" s="2" t="str">
        <f>'Time Awareness'!H13</f>
        <v/>
      </c>
      <c r="E6" s="2" t="str">
        <f>IFNA(VLOOKUP(A6,'Time Awareness'!$A$12:$B$26,2,FALSE)," ")</f>
        <v>Cook</v>
      </c>
      <c r="F6" s="2">
        <f>IFNA(VLOOKUP(A6,'Time Awareness'!A13:E39,5),0)</f>
        <v>10</v>
      </c>
      <c r="G6" s="1">
        <f t="shared" si="1"/>
        <v>0.1351351351</v>
      </c>
      <c r="S6" s="2" t="s">
        <v>10</v>
      </c>
      <c r="T6" s="2">
        <f t="shared" si="2"/>
        <v>0</v>
      </c>
      <c r="U6" s="2">
        <f t="shared" si="3"/>
        <v>0</v>
      </c>
      <c r="V6" s="2">
        <f t="shared" si="4"/>
        <v>0</v>
      </c>
      <c r="X6" s="2">
        <f t="shared" si="5"/>
        <v>0</v>
      </c>
    </row>
    <row r="7" ht="14.25" customHeight="1">
      <c r="A7" s="2">
        <f>'Time Awareness'!A14</f>
        <v>8</v>
      </c>
      <c r="B7" s="2" t="str">
        <f>'Time Awareness'!F14</f>
        <v>Me</v>
      </c>
      <c r="C7" s="2" t="str">
        <f>'Time Awareness'!G14</f>
        <v>Health</v>
      </c>
      <c r="D7" s="2" t="str">
        <f>'Time Awareness'!H14</f>
        <v/>
      </c>
      <c r="E7" s="2" t="str">
        <f>IFNA(VLOOKUP(A7,'Time Awareness'!$A$12:$B$26,2,FALSE)," ")</f>
        <v>Friends/Family</v>
      </c>
      <c r="F7" s="2">
        <f>IFNA(VLOOKUP(A7,'Time Awareness'!A14:E40,5),0)</f>
        <v>5</v>
      </c>
      <c r="G7" s="1">
        <f t="shared" si="1"/>
        <v>0.06756756757</v>
      </c>
      <c r="S7" s="2" t="s">
        <v>3</v>
      </c>
      <c r="T7" s="2">
        <f t="shared" si="2"/>
        <v>0</v>
      </c>
      <c r="U7" s="2">
        <f t="shared" si="3"/>
        <v>0</v>
      </c>
      <c r="V7" s="2">
        <f t="shared" si="4"/>
        <v>0</v>
      </c>
      <c r="X7" s="2">
        <f t="shared" si="5"/>
        <v>0</v>
      </c>
    </row>
    <row r="8" ht="14.25" customHeight="1">
      <c r="A8" s="2">
        <f>'Time Awareness'!A15</f>
        <v>3</v>
      </c>
      <c r="B8" s="2" t="str">
        <f>'Time Awareness'!F15</f>
        <v>Business</v>
      </c>
      <c r="C8" s="2" t="str">
        <f>'Time Awareness'!G15</f>
        <v>Learning</v>
      </c>
      <c r="D8" s="2" t="str">
        <f>'Time Awareness'!H15</f>
        <v>Hobby</v>
      </c>
      <c r="E8" s="2" t="str">
        <f>IFNA(VLOOKUP(A8,'Time Awareness'!$A$12:$B$26,2,FALSE)," ")</f>
        <v>Business Development</v>
      </c>
      <c r="F8" s="2">
        <f>IFNA(VLOOKUP(A8,'Time Awareness'!A15:E41,5),0)</f>
        <v>6</v>
      </c>
      <c r="G8" s="1">
        <f t="shared" si="1"/>
        <v>0.08108108108</v>
      </c>
      <c r="S8" s="2" t="s">
        <v>2</v>
      </c>
      <c r="T8" s="2">
        <f t="shared" si="2"/>
        <v>0</v>
      </c>
      <c r="U8" s="2">
        <f t="shared" si="3"/>
        <v>0</v>
      </c>
      <c r="V8" s="2">
        <f t="shared" si="4"/>
        <v>0</v>
      </c>
      <c r="X8" s="2">
        <f t="shared" si="5"/>
        <v>0</v>
      </c>
    </row>
    <row r="9" ht="14.25" customHeight="1">
      <c r="A9" s="2">
        <f>'Time Awareness'!A16</f>
        <v>4</v>
      </c>
      <c r="B9" s="2" t="str">
        <f>'Time Awareness'!F16</f>
        <v>Business</v>
      </c>
      <c r="C9" s="2" t="str">
        <f>'Time Awareness'!G16</f>
        <v>Job</v>
      </c>
      <c r="D9" s="2" t="str">
        <f>'Time Awareness'!H16</f>
        <v>Hobby</v>
      </c>
      <c r="E9" s="2" t="str">
        <f>IFNA(VLOOKUP(A9,'Time Awareness'!$A$12:$B$26,2,FALSE)," ")</f>
        <v>Create Content</v>
      </c>
      <c r="F9" s="2">
        <f>IFNA(VLOOKUP(A9,'Time Awareness'!A16:E42,5),0)</f>
        <v>6</v>
      </c>
      <c r="G9" s="1">
        <f t="shared" si="1"/>
        <v>0.08108108108</v>
      </c>
      <c r="S9" s="2" t="s">
        <v>11</v>
      </c>
      <c r="T9" s="2">
        <f t="shared" si="2"/>
        <v>0</v>
      </c>
      <c r="U9" s="2">
        <f t="shared" si="3"/>
        <v>0</v>
      </c>
      <c r="V9" s="2">
        <f t="shared" si="4"/>
        <v>0</v>
      </c>
      <c r="X9" s="2">
        <f t="shared" si="5"/>
        <v>0</v>
      </c>
    </row>
    <row r="10" ht="14.25" customHeight="1">
      <c r="A10" s="2">
        <f>'Time Awareness'!A17</f>
        <v>5</v>
      </c>
      <c r="B10" s="2" t="str">
        <f>'Time Awareness'!F17</f>
        <v>Upkeep</v>
      </c>
      <c r="C10" s="2" t="str">
        <f>'Time Awareness'!G17</f>
        <v/>
      </c>
      <c r="D10" s="2" t="str">
        <f>'Time Awareness'!H17</f>
        <v/>
      </c>
      <c r="E10" s="2" t="str">
        <f>IFNA(VLOOKUP(A10,'Time Awareness'!$A$12:$B$26,2,FALSE)," ")</f>
        <v>Chores</v>
      </c>
      <c r="F10" s="2">
        <f>IFNA(VLOOKUP(A10,'Time Awareness'!A17:E43,5),0)</f>
        <v>5</v>
      </c>
      <c r="G10" s="1">
        <f t="shared" si="1"/>
        <v>0.06756756757</v>
      </c>
      <c r="S10" s="2" t="s">
        <v>9</v>
      </c>
      <c r="T10" s="2">
        <f t="shared" si="2"/>
        <v>0</v>
      </c>
      <c r="U10" s="2">
        <f t="shared" si="3"/>
        <v>0</v>
      </c>
      <c r="V10" s="2">
        <f t="shared" si="4"/>
        <v>0</v>
      </c>
      <c r="X10" s="2">
        <f t="shared" si="5"/>
        <v>0</v>
      </c>
    </row>
    <row r="11" ht="14.25" customHeight="1">
      <c r="A11" s="2">
        <f>'Time Awareness'!A18</f>
        <v>6</v>
      </c>
      <c r="B11" s="2" t="str">
        <f>'Time Awareness'!F18</f>
        <v>Me</v>
      </c>
      <c r="C11" s="2" t="str">
        <f>'Time Awareness'!G18</f>
        <v/>
      </c>
      <c r="D11" s="2" t="str">
        <f>'Time Awareness'!H18</f>
        <v/>
      </c>
      <c r="E11" s="2" t="str">
        <f>IFNA(VLOOKUP(A11,'Time Awareness'!$A$12:$B$26,2,FALSE)," ")</f>
        <v>Journal</v>
      </c>
      <c r="F11" s="2">
        <f>IFNA(VLOOKUP(A11,'Time Awareness'!A18:E44,5),0)</f>
        <v>5</v>
      </c>
      <c r="G11" s="1">
        <f t="shared" si="1"/>
        <v>0.06756756757</v>
      </c>
      <c r="S11" s="2" t="s">
        <v>75</v>
      </c>
      <c r="T11" s="2">
        <f t="shared" si="2"/>
        <v>0</v>
      </c>
      <c r="U11" s="2">
        <f t="shared" si="3"/>
        <v>0</v>
      </c>
      <c r="V11" s="2">
        <f t="shared" si="4"/>
        <v>0</v>
      </c>
      <c r="X11" s="2">
        <f t="shared" si="5"/>
        <v>0</v>
      </c>
    </row>
    <row r="12" ht="14.25" customHeight="1">
      <c r="A12" s="2">
        <f>'Time Awareness'!A19</f>
        <v>15</v>
      </c>
      <c r="B12" s="2" t="str">
        <f>'Time Awareness'!F19</f>
        <v>Learning</v>
      </c>
      <c r="C12" s="2" t="str">
        <f>'Time Awareness'!G19</f>
        <v>Me</v>
      </c>
      <c r="D12" s="2" t="str">
        <f>'Time Awareness'!H19</f>
        <v/>
      </c>
      <c r="E12" s="2" t="str">
        <f>IFNA(VLOOKUP(A12,'Time Awareness'!$A$12:$B$26,2,FALSE)," ")</f>
        <v>Read/Audiobook</v>
      </c>
      <c r="F12" s="2">
        <f>IFNA(VLOOKUP(A12,'Time Awareness'!A19:E45,5),0)</f>
        <v>3</v>
      </c>
      <c r="G12" s="1">
        <f t="shared" si="1"/>
        <v>0.04054054054</v>
      </c>
    </row>
    <row r="13" ht="14.25" customHeight="1">
      <c r="A13" s="2">
        <f>'Time Awareness'!A20</f>
        <v>7</v>
      </c>
      <c r="B13" s="2" t="str">
        <f>'Time Awareness'!F20</f>
        <v>Health</v>
      </c>
      <c r="C13" s="2" t="str">
        <f>'Time Awareness'!G20</f>
        <v/>
      </c>
      <c r="D13" s="2" t="str">
        <f>'Time Awareness'!H20</f>
        <v/>
      </c>
      <c r="E13" s="2" t="str">
        <f>IFNA(VLOOKUP(A13,'Time Awareness'!$A$12:$B$26,2,FALSE)," ")</f>
        <v>Rings/stretching/light exercises</v>
      </c>
      <c r="F13" s="2">
        <f>IFNA(VLOOKUP(A13,'Time Awareness'!A20:E46,5),0)</f>
        <v>6</v>
      </c>
      <c r="G13" s="1">
        <f t="shared" si="1"/>
        <v>0.08108108108</v>
      </c>
    </row>
    <row r="14" ht="14.25" customHeight="1">
      <c r="A14" s="2">
        <f>'Time Awareness'!A21</f>
        <v>10</v>
      </c>
      <c r="B14" s="2" t="str">
        <f>'Time Awareness'!F21</f>
        <v>Business</v>
      </c>
      <c r="C14" s="2" t="str">
        <f>'Time Awareness'!G21</f>
        <v>Job</v>
      </c>
      <c r="D14" s="2" t="str">
        <f>'Time Awareness'!H21</f>
        <v/>
      </c>
      <c r="E14" s="2" t="str">
        <f>IFNA(VLOOKUP(A14,'Time Awareness'!$A$12:$B$26,2,FALSE)," ")</f>
        <v>Marketing</v>
      </c>
      <c r="F14" s="2">
        <f>IFNA(VLOOKUP(A14,'Time Awareness'!A21:E47,5),0)</f>
        <v>3</v>
      </c>
      <c r="G14" s="1">
        <f t="shared" si="1"/>
        <v>0.04054054054</v>
      </c>
    </row>
    <row r="15" ht="14.25" customHeight="1">
      <c r="A15" s="2">
        <f>'Time Awareness'!A22</f>
        <v>11</v>
      </c>
      <c r="B15" s="2" t="str">
        <f>'Time Awareness'!F22</f>
        <v>Business</v>
      </c>
      <c r="C15" s="2" t="str">
        <f>'Time Awareness'!G22</f>
        <v>Job</v>
      </c>
      <c r="D15" s="2" t="str">
        <f>'Time Awareness'!H22</f>
        <v>Hobby</v>
      </c>
      <c r="E15" s="2" t="str">
        <f>IFNA(VLOOKUP(A15,'Time Awareness'!$A$12:$B$26,2,FALSE)," ")</f>
        <v>Networking</v>
      </c>
      <c r="F15" s="2">
        <f>IFNA(VLOOKUP(A15,'Time Awareness'!A22:E48,5),0)</f>
        <v>3</v>
      </c>
      <c r="G15" s="1">
        <f t="shared" si="1"/>
        <v>0.04054054054</v>
      </c>
    </row>
    <row r="16" ht="14.25" customHeight="1">
      <c r="A16" s="2">
        <f>'Time Awareness'!A23</f>
        <v>12</v>
      </c>
      <c r="B16" s="2" t="str">
        <f>'Time Awareness'!F23</f>
        <v>Me</v>
      </c>
      <c r="C16" s="2" t="str">
        <f>'Time Awareness'!G23</f>
        <v>Hobby</v>
      </c>
      <c r="D16" s="2" t="str">
        <f>'Time Awareness'!H23</f>
        <v/>
      </c>
      <c r="E16" s="2" t="str">
        <f>IFNA(VLOOKUP(A16,'Time Awareness'!$A$12:$B$26,2,FALSE)," ")</f>
        <v>Games</v>
      </c>
      <c r="F16" s="2">
        <f>IFNA(VLOOKUP(A16,'Time Awareness'!A23:E49,5),0)</f>
        <v>3</v>
      </c>
      <c r="G16" s="1">
        <f t="shared" si="1"/>
        <v>0.04054054054</v>
      </c>
    </row>
    <row r="17" ht="14.25" customHeight="1">
      <c r="A17" s="2">
        <f>'Time Awareness'!A24</f>
        <v>13</v>
      </c>
      <c r="B17" s="2" t="str">
        <f>'Time Awareness'!F24</f>
        <v>Health</v>
      </c>
      <c r="C17" s="2" t="str">
        <f>'Time Awareness'!G24</f>
        <v/>
      </c>
      <c r="D17" s="2" t="str">
        <f>'Time Awareness'!H24</f>
        <v/>
      </c>
      <c r="E17" s="2" t="str">
        <f>IFNA(VLOOKUP(A17,'Time Awareness'!$A$12:$B$26,2,FALSE)," ")</f>
        <v>Intense Exercise</v>
      </c>
      <c r="F17" s="2">
        <f>IFNA(VLOOKUP(A17,'Time Awareness'!A24:E50,5),0)</f>
        <v>3</v>
      </c>
      <c r="G17" s="1">
        <f t="shared" si="1"/>
        <v>0.04054054054</v>
      </c>
    </row>
    <row r="18" ht="14.25" customHeight="1">
      <c r="A18" s="2">
        <f>'Time Awareness'!A25</f>
        <v>14</v>
      </c>
      <c r="B18" s="2" t="str">
        <f>'Time Awareness'!F25</f>
        <v>Learning</v>
      </c>
      <c r="C18" s="2" t="str">
        <f>'Time Awareness'!G25</f>
        <v/>
      </c>
      <c r="D18" s="2" t="str">
        <f>'Time Awareness'!H25</f>
        <v/>
      </c>
      <c r="E18" s="2" t="str">
        <f>IFNA(VLOOKUP(A18,'Time Awareness'!$A$12:$B$26,2,FALSE)," ")</f>
        <v>Romanian Practice</v>
      </c>
      <c r="F18" s="2">
        <f>IFNA(VLOOKUP(A18,'Time Awareness'!A25:E51,5),0)</f>
        <v>3</v>
      </c>
      <c r="G18" s="1">
        <f t="shared" si="1"/>
        <v>0.04054054054</v>
      </c>
    </row>
    <row r="19" ht="14.25" customHeight="1">
      <c r="A19" s="2">
        <f>'Time Awareness'!A26</f>
        <v>9</v>
      </c>
      <c r="B19" s="2" t="str">
        <f>'Time Awareness'!F26</f>
        <v>Job</v>
      </c>
      <c r="C19" s="2" t="str">
        <f>'Time Awareness'!G26</f>
        <v/>
      </c>
      <c r="D19" s="2" t="str">
        <f>'Time Awareness'!H26</f>
        <v/>
      </c>
      <c r="E19" s="2" t="str">
        <f>IFNA(VLOOKUP(A19,'Time Awareness'!$A$12:$B$26,2,FALSE)," ")</f>
        <v>Other jobs</v>
      </c>
      <c r="F19" s="2">
        <f>IFNA(VLOOKUP(A19,'Time Awareness'!A26:E52,5),0)</f>
        <v>3</v>
      </c>
      <c r="G19" s="1">
        <f t="shared" si="1"/>
        <v>0.04054054054</v>
      </c>
    </row>
    <row r="20" ht="14.25" customHeight="1">
      <c r="A20" s="2">
        <f>'Time Awareness'!A27</f>
        <v>16</v>
      </c>
      <c r="B20" s="2" t="str">
        <f>'Time Awareness'!F27</f>
        <v>Upkeep</v>
      </c>
      <c r="C20" s="2" t="str">
        <f>'Time Awareness'!G27</f>
        <v/>
      </c>
      <c r="D20" s="2" t="str">
        <f>'Time Awareness'!H27</f>
        <v/>
      </c>
      <c r="E20" s="2" t="str">
        <f>IFNA(VLOOKUP(A20,'Time Awareness'!$A$12:$B$26,2,FALSE)," ")</f>
        <v> </v>
      </c>
      <c r="F20" s="2">
        <f>IFNA(VLOOKUP(A20,'Time Awareness'!A27:E53,5),0)</f>
        <v>0</v>
      </c>
      <c r="G20" s="1">
        <f t="shared" si="1"/>
        <v>0</v>
      </c>
    </row>
    <row r="21" ht="14.25" customHeight="1">
      <c r="A21" s="2">
        <f>'Time Awareness'!A28</f>
        <v>17</v>
      </c>
      <c r="B21" s="2" t="str">
        <f>'Time Awareness'!F28</f>
        <v>Learning</v>
      </c>
      <c r="C21" s="2" t="str">
        <f>'Time Awareness'!G28</f>
        <v/>
      </c>
      <c r="D21" s="2" t="str">
        <f>'Time Awareness'!H28</f>
        <v/>
      </c>
      <c r="E21" s="2" t="str">
        <f>IFNA(VLOOKUP(A21,'Time Awareness'!$A$12:$B$26,2,FALSE)," ")</f>
        <v> </v>
      </c>
      <c r="F21" s="2">
        <f>IFNA(VLOOKUP(A21,'Time Awareness'!A28:E54,5),0)</f>
        <v>5</v>
      </c>
      <c r="G21" s="1">
        <f t="shared" si="1"/>
        <v>0.06756756757</v>
      </c>
    </row>
    <row r="22" ht="14.25" customHeight="1">
      <c r="A22" s="2" t="str">
        <f>'Time Awareness'!A39</f>
        <v/>
      </c>
      <c r="B22" s="2" t="str">
        <f>'Time Awareness'!F39</f>
        <v/>
      </c>
      <c r="C22" s="2" t="str">
        <f>'Time Awareness'!G39</f>
        <v/>
      </c>
      <c r="D22" s="2" t="str">
        <f>'Time Awareness'!H39</f>
        <v/>
      </c>
      <c r="E22" s="2" t="str">
        <f>IFNA(VLOOKUP(A22,'Time Awareness'!$A$12:$B$26,2,FALSE)," ")</f>
        <v> </v>
      </c>
      <c r="F22" s="2">
        <f>IFNA(VLOOKUP(A22,'Time Awareness'!A39:E55,5),0)</f>
        <v>0</v>
      </c>
      <c r="G22" s="1">
        <f t="shared" si="1"/>
        <v>0</v>
      </c>
    </row>
    <row r="23" ht="14.25" customHeight="1">
      <c r="G23" s="1"/>
    </row>
    <row r="24" ht="14.25" customHeight="1">
      <c r="F24" s="2">
        <f>SUM(F5:F22)</f>
        <v>74</v>
      </c>
      <c r="G24" s="1"/>
    </row>
    <row r="25" ht="14.25" customHeight="1">
      <c r="G25" s="1"/>
    </row>
    <row r="26" ht="14.25" customHeight="1">
      <c r="G26" s="1"/>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86"/>
    <col customWidth="1" min="2" max="2" width="17.0"/>
    <col customWidth="1" min="3" max="3" width="13.71"/>
    <col customWidth="1" min="4" max="4" width="11.86"/>
    <col customWidth="1" min="5" max="6" width="8.71"/>
  </cols>
  <sheetData>
    <row r="1" ht="14.25" customHeight="1"/>
    <row r="2" ht="14.25" customHeight="1"/>
    <row r="3" ht="14.25" customHeight="1"/>
    <row r="4" ht="14.25" customHeight="1">
      <c r="A4" s="2" t="s">
        <v>5</v>
      </c>
      <c r="B4" s="2" t="s">
        <v>6</v>
      </c>
      <c r="C4" s="2" t="s">
        <v>36</v>
      </c>
      <c r="D4" s="2" t="s">
        <v>37</v>
      </c>
    </row>
    <row r="5" ht="14.25" customHeight="1">
      <c r="A5" s="2" t="s">
        <v>9</v>
      </c>
      <c r="B5" s="2" t="s">
        <v>18</v>
      </c>
      <c r="C5" s="2">
        <v>90.0</v>
      </c>
      <c r="D5" s="1">
        <v>0.1016949152542373</v>
      </c>
    </row>
    <row r="6" ht="14.25" customHeight="1">
      <c r="A6" s="2" t="s">
        <v>3</v>
      </c>
      <c r="B6" s="2" t="s">
        <v>38</v>
      </c>
      <c r="C6" s="2">
        <v>90.0</v>
      </c>
      <c r="D6" s="1">
        <v>0.1016949152542373</v>
      </c>
    </row>
    <row r="7" ht="14.25" customHeight="1">
      <c r="A7" s="2" t="s">
        <v>9</v>
      </c>
      <c r="B7" s="2" t="s">
        <v>12</v>
      </c>
      <c r="C7" s="2">
        <v>60.0</v>
      </c>
      <c r="D7" s="1">
        <v>0.06779661016949153</v>
      </c>
    </row>
    <row r="8" ht="14.25" customHeight="1">
      <c r="A8" s="2" t="s">
        <v>9</v>
      </c>
      <c r="B8" s="2" t="s">
        <v>17</v>
      </c>
      <c r="C8" s="2">
        <v>60.0</v>
      </c>
      <c r="D8" s="1">
        <v>0.06779661016949153</v>
      </c>
    </row>
    <row r="9" ht="14.25" customHeight="1">
      <c r="A9" s="2" t="s">
        <v>11</v>
      </c>
      <c r="B9" s="2" t="s">
        <v>29</v>
      </c>
      <c r="C9" s="2">
        <v>60.0</v>
      </c>
      <c r="D9" s="1">
        <v>0.06779661016949153</v>
      </c>
    </row>
    <row r="10" ht="14.25" customHeight="1">
      <c r="A10" s="2" t="s">
        <v>11</v>
      </c>
      <c r="B10" s="2" t="s">
        <v>32</v>
      </c>
      <c r="C10" s="2">
        <v>60.0</v>
      </c>
      <c r="D10" s="1">
        <v>0.06779661016949153</v>
      </c>
    </row>
    <row r="11" ht="14.25" customHeight="1">
      <c r="A11" s="2" t="s">
        <v>9</v>
      </c>
      <c r="B11" s="2" t="s">
        <v>13</v>
      </c>
      <c r="C11" s="2">
        <v>30.0</v>
      </c>
      <c r="D11" s="1">
        <v>0.03389830508474576</v>
      </c>
    </row>
    <row r="12" ht="14.25" customHeight="1">
      <c r="A12" s="2" t="s">
        <v>9</v>
      </c>
      <c r="B12" s="2" t="s">
        <v>15</v>
      </c>
      <c r="C12" s="2">
        <v>30.0</v>
      </c>
      <c r="D12" s="1">
        <v>0.03389830508474576</v>
      </c>
    </row>
    <row r="13" ht="14.25" customHeight="1">
      <c r="A13" s="2" t="s">
        <v>9</v>
      </c>
      <c r="B13" s="2" t="s">
        <v>16</v>
      </c>
      <c r="C13" s="2">
        <v>30.0</v>
      </c>
      <c r="D13" s="1">
        <v>0.03389830508474576</v>
      </c>
    </row>
    <row r="14" ht="14.25" customHeight="1">
      <c r="A14" s="2" t="s">
        <v>9</v>
      </c>
      <c r="B14" s="2" t="s">
        <v>19</v>
      </c>
      <c r="C14" s="2">
        <v>30.0</v>
      </c>
      <c r="D14" s="1">
        <v>0.03389830508474576</v>
      </c>
    </row>
    <row r="15" ht="14.25" customHeight="1">
      <c r="A15" s="2" t="s">
        <v>4</v>
      </c>
      <c r="B15" s="2" t="s">
        <v>22</v>
      </c>
      <c r="C15" s="2">
        <v>30.0</v>
      </c>
      <c r="D15" s="1">
        <v>0.03389830508474576</v>
      </c>
    </row>
    <row r="16" ht="14.25" customHeight="1">
      <c r="A16" s="2" t="s">
        <v>4</v>
      </c>
      <c r="B16" s="2" t="s">
        <v>23</v>
      </c>
      <c r="C16" s="2">
        <v>30.0</v>
      </c>
      <c r="D16" s="1">
        <v>0.03389830508474576</v>
      </c>
    </row>
    <row r="17" ht="14.25" customHeight="1">
      <c r="A17" s="2" t="s">
        <v>4</v>
      </c>
      <c r="B17" s="2" t="s">
        <v>24</v>
      </c>
      <c r="C17" s="2">
        <v>30.0</v>
      </c>
      <c r="D17" s="1">
        <v>0.03389830508474576</v>
      </c>
    </row>
    <row r="18" ht="14.25" customHeight="1">
      <c r="A18" s="2" t="s">
        <v>4</v>
      </c>
      <c r="B18" s="2" t="s">
        <v>25</v>
      </c>
      <c r="C18" s="2">
        <v>30.0</v>
      </c>
      <c r="D18" s="1">
        <v>0.03389830508474576</v>
      </c>
    </row>
    <row r="19" ht="14.25" customHeight="1">
      <c r="A19" s="2" t="s">
        <v>10</v>
      </c>
      <c r="B19" s="2" t="s">
        <v>26</v>
      </c>
      <c r="C19" s="2">
        <v>30.0</v>
      </c>
      <c r="D19" s="1">
        <v>0.03389830508474576</v>
      </c>
    </row>
    <row r="20" ht="14.25" customHeight="1">
      <c r="A20" s="2" t="s">
        <v>10</v>
      </c>
      <c r="B20" s="2" t="s">
        <v>27</v>
      </c>
      <c r="C20" s="2">
        <v>30.0</v>
      </c>
      <c r="D20" s="1">
        <v>0.03389830508474576</v>
      </c>
    </row>
    <row r="21" ht="14.25" customHeight="1">
      <c r="A21" s="2" t="s">
        <v>10</v>
      </c>
      <c r="B21" s="2" t="s">
        <v>28</v>
      </c>
      <c r="C21" s="2">
        <v>30.0</v>
      </c>
      <c r="D21" s="1">
        <v>0.03389830508474576</v>
      </c>
    </row>
    <row r="22" ht="14.25" customHeight="1">
      <c r="A22" s="2" t="s">
        <v>11</v>
      </c>
      <c r="B22" s="2" t="s">
        <v>30</v>
      </c>
      <c r="C22" s="2">
        <v>30.0</v>
      </c>
      <c r="D22" s="1">
        <v>0.03389830508474576</v>
      </c>
    </row>
    <row r="23" ht="14.25" customHeight="1">
      <c r="A23" s="2" t="s">
        <v>11</v>
      </c>
      <c r="B23" s="2" t="s">
        <v>31</v>
      </c>
      <c r="C23" s="2">
        <v>30.0</v>
      </c>
      <c r="D23" s="1">
        <v>0.03389830508474576</v>
      </c>
    </row>
    <row r="24" ht="14.25" customHeight="1">
      <c r="A24" s="2" t="s">
        <v>2</v>
      </c>
      <c r="B24" s="2" t="s">
        <v>4</v>
      </c>
      <c r="C24" s="2">
        <v>30.0</v>
      </c>
      <c r="D24" s="1">
        <v>0.03389830508474576</v>
      </c>
    </row>
    <row r="25" ht="14.25" customHeight="1">
      <c r="A25" s="2" t="s">
        <v>2</v>
      </c>
      <c r="B25" s="2" t="s">
        <v>35</v>
      </c>
      <c r="C25" s="2">
        <v>30.0</v>
      </c>
      <c r="D25" s="1">
        <v>0.03389830508474576</v>
      </c>
    </row>
    <row r="26" ht="14.25" customHeight="1">
      <c r="A26" s="2" t="s">
        <v>2</v>
      </c>
      <c r="B26" s="2" t="s">
        <v>33</v>
      </c>
      <c r="C26" s="2">
        <v>15.0</v>
      </c>
      <c r="D26" s="1">
        <v>0.01694915254237288</v>
      </c>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D$26">
    <sortState ref="A4:D26">
      <sortCondition descending="1" ref="C4:C26"/>
    </sortState>
  </autoFilter>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31.71"/>
    <col customWidth="1" min="3" max="3" width="11.43"/>
    <col customWidth="1" min="4" max="4" width="19.71"/>
    <col customWidth="1" min="5" max="5" width="24.43"/>
    <col customWidth="1" min="6" max="7" width="19.86"/>
    <col customWidth="1" min="8" max="8" width="26.0"/>
    <col customWidth="1" min="9" max="9" width="37.57"/>
    <col customWidth="1" min="10" max="11" width="17.71"/>
    <col customWidth="1" min="12" max="12" width="18.57"/>
    <col customWidth="1" min="13" max="13" width="14.86"/>
    <col customWidth="1" min="14" max="14" width="14.14"/>
  </cols>
  <sheetData>
    <row r="1" ht="31.5" customHeight="1">
      <c r="B1" s="9" t="s">
        <v>78</v>
      </c>
    </row>
    <row r="2" ht="84.0" customHeight="1">
      <c r="B2" s="9"/>
    </row>
    <row r="3" ht="14.25" customHeight="1">
      <c r="B3" s="9"/>
    </row>
    <row r="4" ht="14.25" customHeight="1">
      <c r="B4" s="9"/>
      <c r="J4" s="10" t="s">
        <v>79</v>
      </c>
      <c r="K4" s="11"/>
    </row>
    <row r="5" ht="14.25" customHeight="1">
      <c r="B5" s="9"/>
      <c r="J5" s="12">
        <v>1000.0</v>
      </c>
      <c r="K5" s="13" t="s">
        <v>80</v>
      </c>
      <c r="L5" s="14" t="s">
        <v>81</v>
      </c>
      <c r="M5" s="15" t="s">
        <v>82</v>
      </c>
    </row>
    <row r="6" ht="14.25" customHeight="1">
      <c r="J6" s="16">
        <v>2000.0</v>
      </c>
      <c r="K6" s="4" t="s">
        <v>80</v>
      </c>
      <c r="L6" s="17" t="s">
        <v>81</v>
      </c>
      <c r="M6" s="18" t="s">
        <v>83</v>
      </c>
    </row>
    <row r="7" ht="14.25" customHeight="1">
      <c r="D7" s="19"/>
      <c r="E7" s="20" t="s">
        <v>81</v>
      </c>
      <c r="F7" s="15" t="s">
        <v>84</v>
      </c>
      <c r="J7" s="21">
        <v>10000.0</v>
      </c>
      <c r="K7" s="22" t="s">
        <v>80</v>
      </c>
      <c r="L7" s="23" t="s">
        <v>81</v>
      </c>
      <c r="M7" s="24" t="s">
        <v>85</v>
      </c>
    </row>
    <row r="8" ht="14.25" customHeight="1">
      <c r="D8" s="25"/>
      <c r="E8" s="26" t="s">
        <v>81</v>
      </c>
      <c r="F8" s="18" t="s">
        <v>86</v>
      </c>
    </row>
    <row r="9" ht="14.25" customHeight="1">
      <c r="D9" s="27"/>
      <c r="E9" s="28" t="s">
        <v>81</v>
      </c>
      <c r="F9" s="24" t="s">
        <v>50</v>
      </c>
      <c r="J9" s="29" t="s">
        <v>87</v>
      </c>
      <c r="K9" s="29" t="s">
        <v>88</v>
      </c>
    </row>
    <row r="10" ht="14.25" customHeight="1">
      <c r="J10" s="30" t="s">
        <v>89</v>
      </c>
      <c r="K10" s="31" t="s">
        <v>90</v>
      </c>
      <c r="L10" s="31" t="s">
        <v>91</v>
      </c>
      <c r="M10" s="31" t="s">
        <v>92</v>
      </c>
      <c r="N10" s="32" t="s">
        <v>93</v>
      </c>
    </row>
    <row r="11" ht="14.25" customHeight="1">
      <c r="A11" s="33" t="s">
        <v>50</v>
      </c>
      <c r="B11" s="34" t="s">
        <v>94</v>
      </c>
      <c r="C11" s="35" t="s">
        <v>95</v>
      </c>
      <c r="D11" s="35" t="s">
        <v>96</v>
      </c>
      <c r="E11" s="35" t="s">
        <v>97</v>
      </c>
      <c r="F11" s="35" t="s">
        <v>51</v>
      </c>
      <c r="G11" s="35" t="s">
        <v>52</v>
      </c>
      <c r="H11" s="36" t="s">
        <v>53</v>
      </c>
      <c r="J11" s="17"/>
      <c r="K11" s="17"/>
      <c r="L11" s="17"/>
      <c r="M11" s="17"/>
      <c r="N11" s="17"/>
    </row>
    <row r="12" ht="14.25" customHeight="1">
      <c r="A12" s="33">
        <v>1.0</v>
      </c>
      <c r="B12" s="37" t="s">
        <v>38</v>
      </c>
      <c r="C12" s="38"/>
      <c r="D12" s="39">
        <v>5.0</v>
      </c>
      <c r="E12" s="40">
        <f t="shared" ref="E12:E35" si="1">(C12*5) +D12</f>
        <v>5</v>
      </c>
      <c r="F12" s="41" t="s">
        <v>3</v>
      </c>
      <c r="G12" s="38" t="s">
        <v>4</v>
      </c>
      <c r="H12" s="42"/>
      <c r="J12" s="43">
        <f t="shared" ref="J12:J38" si="2">E12*4.3</f>
        <v>21.5</v>
      </c>
      <c r="K12" s="44">
        <f t="shared" ref="K12:K38" si="3">J12*12</f>
        <v>258</v>
      </c>
      <c r="L12" s="45">
        <f t="shared" ref="L12:L38" si="4">$J$5/$K12</f>
        <v>3.875968992</v>
      </c>
      <c r="M12" s="45">
        <f t="shared" ref="M12:M38" si="5">$J$6/$K12</f>
        <v>7.751937984</v>
      </c>
      <c r="N12" s="46">
        <f t="shared" ref="N12:N38" si="6">$J$7/$K12</f>
        <v>38.75968992</v>
      </c>
    </row>
    <row r="13" ht="14.25" customHeight="1">
      <c r="A13" s="33">
        <v>2.0</v>
      </c>
      <c r="B13" s="37" t="s">
        <v>67</v>
      </c>
      <c r="C13" s="38">
        <v>2.0</v>
      </c>
      <c r="D13" s="38"/>
      <c r="E13" s="40">
        <f t="shared" si="1"/>
        <v>10</v>
      </c>
      <c r="F13" s="38" t="s">
        <v>10</v>
      </c>
      <c r="G13" s="38" t="s">
        <v>9</v>
      </c>
      <c r="H13" s="42"/>
      <c r="J13" s="47">
        <f t="shared" si="2"/>
        <v>43</v>
      </c>
      <c r="K13" s="48">
        <f t="shared" si="3"/>
        <v>516</v>
      </c>
      <c r="L13" s="49">
        <f t="shared" si="4"/>
        <v>1.937984496</v>
      </c>
      <c r="M13" s="49">
        <f t="shared" si="5"/>
        <v>3.875968992</v>
      </c>
      <c r="N13" s="50">
        <f t="shared" si="6"/>
        <v>19.37984496</v>
      </c>
    </row>
    <row r="14" ht="14.25" customHeight="1">
      <c r="A14" s="33">
        <v>8.0</v>
      </c>
      <c r="B14" s="37" t="s">
        <v>70</v>
      </c>
      <c r="C14" s="38"/>
      <c r="D14" s="38">
        <v>8.0</v>
      </c>
      <c r="E14" s="40">
        <f t="shared" si="1"/>
        <v>8</v>
      </c>
      <c r="F14" s="38" t="s">
        <v>11</v>
      </c>
      <c r="G14" s="38" t="s">
        <v>10</v>
      </c>
      <c r="H14" s="42"/>
      <c r="J14" s="47">
        <f t="shared" si="2"/>
        <v>34.4</v>
      </c>
      <c r="K14" s="48">
        <f t="shared" si="3"/>
        <v>412.8</v>
      </c>
      <c r="L14" s="49">
        <f t="shared" si="4"/>
        <v>2.42248062</v>
      </c>
      <c r="M14" s="49">
        <f t="shared" si="5"/>
        <v>4.84496124</v>
      </c>
      <c r="N14" s="50">
        <f t="shared" si="6"/>
        <v>24.2248062</v>
      </c>
    </row>
    <row r="15" ht="14.25" customHeight="1">
      <c r="A15" s="33">
        <v>3.0</v>
      </c>
      <c r="B15" s="37" t="s">
        <v>65</v>
      </c>
      <c r="C15" s="38"/>
      <c r="D15" s="38">
        <v>6.0</v>
      </c>
      <c r="E15" s="40">
        <f t="shared" si="1"/>
        <v>6</v>
      </c>
      <c r="F15" s="38" t="s">
        <v>4</v>
      </c>
      <c r="G15" s="38" t="s">
        <v>2</v>
      </c>
      <c r="H15" s="42" t="s">
        <v>75</v>
      </c>
      <c r="J15" s="47">
        <f t="shared" si="2"/>
        <v>25.8</v>
      </c>
      <c r="K15" s="48">
        <f t="shared" si="3"/>
        <v>309.6</v>
      </c>
      <c r="L15" s="49">
        <f t="shared" si="4"/>
        <v>3.22997416</v>
      </c>
      <c r="M15" s="49">
        <f t="shared" si="5"/>
        <v>6.45994832</v>
      </c>
      <c r="N15" s="50">
        <f t="shared" si="6"/>
        <v>32.2997416</v>
      </c>
    </row>
    <row r="16" ht="14.25" customHeight="1">
      <c r="A16" s="33">
        <v>4.0</v>
      </c>
      <c r="B16" s="37" t="s">
        <v>68</v>
      </c>
      <c r="C16" s="38"/>
      <c r="D16" s="38">
        <v>6.0</v>
      </c>
      <c r="E16" s="40">
        <f t="shared" si="1"/>
        <v>6</v>
      </c>
      <c r="F16" s="38" t="s">
        <v>4</v>
      </c>
      <c r="G16" s="38" t="s">
        <v>3</v>
      </c>
      <c r="H16" s="42" t="s">
        <v>75</v>
      </c>
      <c r="J16" s="47">
        <f t="shared" si="2"/>
        <v>25.8</v>
      </c>
      <c r="K16" s="48">
        <f t="shared" si="3"/>
        <v>309.6</v>
      </c>
      <c r="L16" s="49">
        <f t="shared" si="4"/>
        <v>3.22997416</v>
      </c>
      <c r="M16" s="49">
        <f t="shared" si="5"/>
        <v>6.45994832</v>
      </c>
      <c r="N16" s="50">
        <f t="shared" si="6"/>
        <v>32.2997416</v>
      </c>
    </row>
    <row r="17" ht="14.25" customHeight="1">
      <c r="A17" s="33">
        <v>5.0</v>
      </c>
      <c r="B17" s="37" t="s">
        <v>64</v>
      </c>
      <c r="C17" s="38"/>
      <c r="D17" s="38">
        <v>5.0</v>
      </c>
      <c r="E17" s="40">
        <f t="shared" si="1"/>
        <v>5</v>
      </c>
      <c r="F17" s="38" t="s">
        <v>9</v>
      </c>
      <c r="G17" s="38"/>
      <c r="H17" s="42"/>
      <c r="J17" s="47">
        <f t="shared" si="2"/>
        <v>21.5</v>
      </c>
      <c r="K17" s="48">
        <f t="shared" si="3"/>
        <v>258</v>
      </c>
      <c r="L17" s="49">
        <f t="shared" si="4"/>
        <v>3.875968992</v>
      </c>
      <c r="M17" s="49">
        <f t="shared" si="5"/>
        <v>7.751937984</v>
      </c>
      <c r="N17" s="50">
        <f t="shared" si="6"/>
        <v>38.75968992</v>
      </c>
    </row>
    <row r="18" ht="14.25" customHeight="1">
      <c r="A18" s="33">
        <v>6.0</v>
      </c>
      <c r="B18" s="37" t="s">
        <v>69</v>
      </c>
      <c r="C18" s="38">
        <v>1.0</v>
      </c>
      <c r="D18" s="38"/>
      <c r="E18" s="40">
        <f t="shared" si="1"/>
        <v>5</v>
      </c>
      <c r="F18" s="38" t="s">
        <v>11</v>
      </c>
      <c r="G18" s="38"/>
      <c r="H18" s="42"/>
      <c r="J18" s="47">
        <f t="shared" si="2"/>
        <v>21.5</v>
      </c>
      <c r="K18" s="48">
        <f t="shared" si="3"/>
        <v>258</v>
      </c>
      <c r="L18" s="49">
        <f t="shared" si="4"/>
        <v>3.875968992</v>
      </c>
      <c r="M18" s="49">
        <f t="shared" si="5"/>
        <v>7.751937984</v>
      </c>
      <c r="N18" s="50">
        <f t="shared" si="6"/>
        <v>38.75968992</v>
      </c>
    </row>
    <row r="19" ht="14.25" customHeight="1">
      <c r="A19" s="33">
        <v>15.0</v>
      </c>
      <c r="B19" s="51" t="s">
        <v>76</v>
      </c>
      <c r="C19" s="38">
        <v>1.0</v>
      </c>
      <c r="D19" s="38"/>
      <c r="E19" s="40">
        <f t="shared" si="1"/>
        <v>5</v>
      </c>
      <c r="F19" s="38" t="s">
        <v>2</v>
      </c>
      <c r="G19" s="38" t="s">
        <v>11</v>
      </c>
      <c r="H19" s="42"/>
      <c r="J19" s="47">
        <f t="shared" si="2"/>
        <v>21.5</v>
      </c>
      <c r="K19" s="48">
        <f t="shared" si="3"/>
        <v>258</v>
      </c>
      <c r="L19" s="49">
        <f t="shared" si="4"/>
        <v>3.875968992</v>
      </c>
      <c r="M19" s="49">
        <f t="shared" si="5"/>
        <v>7.751937984</v>
      </c>
      <c r="N19" s="50">
        <f t="shared" si="6"/>
        <v>38.75968992</v>
      </c>
    </row>
    <row r="20" ht="14.25" customHeight="1">
      <c r="A20" s="33">
        <v>7.0</v>
      </c>
      <c r="B20" s="51" t="s">
        <v>73</v>
      </c>
      <c r="C20" s="38"/>
      <c r="D20" s="39">
        <v>6.0</v>
      </c>
      <c r="E20" s="40">
        <f t="shared" si="1"/>
        <v>6</v>
      </c>
      <c r="F20" s="38" t="s">
        <v>10</v>
      </c>
      <c r="G20" s="38"/>
      <c r="H20" s="42"/>
      <c r="J20" s="47">
        <f t="shared" si="2"/>
        <v>25.8</v>
      </c>
      <c r="K20" s="48">
        <f t="shared" si="3"/>
        <v>309.6</v>
      </c>
      <c r="L20" s="49">
        <f t="shared" si="4"/>
        <v>3.22997416</v>
      </c>
      <c r="M20" s="49">
        <f t="shared" si="5"/>
        <v>6.45994832</v>
      </c>
      <c r="N20" s="50">
        <f t="shared" si="6"/>
        <v>32.2997416</v>
      </c>
    </row>
    <row r="21" ht="14.25" customHeight="1">
      <c r="A21" s="33">
        <v>10.0</v>
      </c>
      <c r="B21" s="37" t="s">
        <v>25</v>
      </c>
      <c r="C21" s="38"/>
      <c r="D21" s="38">
        <v>3.0</v>
      </c>
      <c r="E21" s="40">
        <f t="shared" si="1"/>
        <v>3</v>
      </c>
      <c r="F21" s="38" t="s">
        <v>4</v>
      </c>
      <c r="G21" s="38" t="s">
        <v>3</v>
      </c>
      <c r="H21" s="42"/>
      <c r="J21" s="47">
        <f t="shared" si="2"/>
        <v>12.9</v>
      </c>
      <c r="K21" s="48">
        <f t="shared" si="3"/>
        <v>154.8</v>
      </c>
      <c r="L21" s="49">
        <f t="shared" si="4"/>
        <v>6.45994832</v>
      </c>
      <c r="M21" s="49">
        <f t="shared" si="5"/>
        <v>12.91989664</v>
      </c>
      <c r="N21" s="50">
        <f t="shared" si="6"/>
        <v>64.5994832</v>
      </c>
    </row>
    <row r="22" ht="14.25" customHeight="1">
      <c r="A22" s="33">
        <v>11.0</v>
      </c>
      <c r="B22" s="37" t="s">
        <v>22</v>
      </c>
      <c r="C22" s="38"/>
      <c r="D22" s="38">
        <v>3.0</v>
      </c>
      <c r="E22" s="40">
        <f t="shared" si="1"/>
        <v>3</v>
      </c>
      <c r="F22" s="38" t="s">
        <v>4</v>
      </c>
      <c r="G22" s="38" t="s">
        <v>3</v>
      </c>
      <c r="H22" s="42" t="s">
        <v>75</v>
      </c>
      <c r="J22" s="47">
        <f t="shared" si="2"/>
        <v>12.9</v>
      </c>
      <c r="K22" s="48">
        <f t="shared" si="3"/>
        <v>154.8</v>
      </c>
      <c r="L22" s="49">
        <f t="shared" si="4"/>
        <v>6.45994832</v>
      </c>
      <c r="M22" s="49">
        <f t="shared" si="5"/>
        <v>12.91989664</v>
      </c>
      <c r="N22" s="50">
        <f t="shared" si="6"/>
        <v>64.5994832</v>
      </c>
    </row>
    <row r="23" ht="14.25" customHeight="1">
      <c r="A23" s="33">
        <v>12.0</v>
      </c>
      <c r="B23" s="51" t="s">
        <v>72</v>
      </c>
      <c r="C23" s="38"/>
      <c r="D23" s="39">
        <v>4.0</v>
      </c>
      <c r="E23" s="40">
        <f t="shared" si="1"/>
        <v>4</v>
      </c>
      <c r="F23" s="38" t="s">
        <v>11</v>
      </c>
      <c r="G23" s="38" t="s">
        <v>75</v>
      </c>
      <c r="H23" s="42"/>
      <c r="J23" s="47">
        <f t="shared" si="2"/>
        <v>17.2</v>
      </c>
      <c r="K23" s="48">
        <f t="shared" si="3"/>
        <v>206.4</v>
      </c>
      <c r="L23" s="49">
        <f t="shared" si="4"/>
        <v>4.84496124</v>
      </c>
      <c r="M23" s="49">
        <f t="shared" si="5"/>
        <v>9.689922481</v>
      </c>
      <c r="N23" s="50">
        <f t="shared" si="6"/>
        <v>48.4496124</v>
      </c>
    </row>
    <row r="24" ht="14.25" customHeight="1">
      <c r="A24" s="33">
        <v>13.0</v>
      </c>
      <c r="B24" s="37" t="s">
        <v>66</v>
      </c>
      <c r="C24" s="38"/>
      <c r="D24" s="38">
        <v>2.0</v>
      </c>
      <c r="E24" s="40">
        <f t="shared" si="1"/>
        <v>2</v>
      </c>
      <c r="F24" s="38" t="s">
        <v>10</v>
      </c>
      <c r="G24" s="38"/>
      <c r="H24" s="42"/>
      <c r="J24" s="47">
        <f t="shared" si="2"/>
        <v>8.6</v>
      </c>
      <c r="K24" s="48">
        <f t="shared" si="3"/>
        <v>103.2</v>
      </c>
      <c r="L24" s="49">
        <f t="shared" si="4"/>
        <v>9.689922481</v>
      </c>
      <c r="M24" s="49">
        <f t="shared" si="5"/>
        <v>19.37984496</v>
      </c>
      <c r="N24" s="50">
        <f t="shared" si="6"/>
        <v>96.89922481</v>
      </c>
    </row>
    <row r="25" ht="14.25" customHeight="1">
      <c r="A25" s="33">
        <v>14.0</v>
      </c>
      <c r="B25" s="51" t="s">
        <v>74</v>
      </c>
      <c r="C25" s="38"/>
      <c r="D25" s="38">
        <v>1.0</v>
      </c>
      <c r="E25" s="40">
        <f t="shared" si="1"/>
        <v>1</v>
      </c>
      <c r="F25" s="38" t="s">
        <v>2</v>
      </c>
      <c r="G25" s="38"/>
      <c r="H25" s="42"/>
      <c r="J25" s="47">
        <f t="shared" si="2"/>
        <v>4.3</v>
      </c>
      <c r="K25" s="48">
        <f t="shared" si="3"/>
        <v>51.6</v>
      </c>
      <c r="L25" s="49">
        <f t="shared" si="4"/>
        <v>19.37984496</v>
      </c>
      <c r="M25" s="49">
        <f t="shared" si="5"/>
        <v>38.75968992</v>
      </c>
      <c r="N25" s="50">
        <f t="shared" si="6"/>
        <v>193.7984496</v>
      </c>
    </row>
    <row r="26" ht="14.25" customHeight="1">
      <c r="A26" s="33">
        <v>9.0</v>
      </c>
      <c r="B26" s="51" t="s">
        <v>71</v>
      </c>
      <c r="C26" s="38"/>
      <c r="D26" s="39">
        <v>3.0</v>
      </c>
      <c r="E26" s="40">
        <f t="shared" si="1"/>
        <v>3</v>
      </c>
      <c r="F26" s="39" t="s">
        <v>3</v>
      </c>
      <c r="G26" s="38"/>
      <c r="H26" s="42"/>
      <c r="J26" s="47">
        <f t="shared" si="2"/>
        <v>12.9</v>
      </c>
      <c r="K26" s="48">
        <f t="shared" si="3"/>
        <v>154.8</v>
      </c>
      <c r="L26" s="49">
        <f t="shared" si="4"/>
        <v>6.45994832</v>
      </c>
      <c r="M26" s="49">
        <f t="shared" si="5"/>
        <v>12.91989664</v>
      </c>
      <c r="N26" s="50">
        <f t="shared" si="6"/>
        <v>64.5994832</v>
      </c>
    </row>
    <row r="27" ht="14.25" customHeight="1">
      <c r="A27" s="33">
        <v>16.0</v>
      </c>
      <c r="B27" s="51" t="s">
        <v>98</v>
      </c>
      <c r="C27" s="38"/>
      <c r="D27" s="39">
        <v>0.0</v>
      </c>
      <c r="E27" s="40">
        <f t="shared" si="1"/>
        <v>0</v>
      </c>
      <c r="F27" s="39" t="s">
        <v>9</v>
      </c>
      <c r="G27" s="38"/>
      <c r="H27" s="42"/>
      <c r="J27" s="47">
        <f t="shared" si="2"/>
        <v>0</v>
      </c>
      <c r="K27" s="48">
        <f t="shared" si="3"/>
        <v>0</v>
      </c>
      <c r="L27" s="49" t="str">
        <f t="shared" si="4"/>
        <v>#DIV/0!</v>
      </c>
      <c r="M27" s="49" t="str">
        <f t="shared" si="5"/>
        <v>#DIV/0!</v>
      </c>
      <c r="N27" s="50" t="str">
        <f t="shared" si="6"/>
        <v>#DIV/0!</v>
      </c>
    </row>
    <row r="28" ht="14.25" customHeight="1">
      <c r="A28" s="33">
        <v>17.0</v>
      </c>
      <c r="B28" s="52" t="s">
        <v>2</v>
      </c>
      <c r="C28" s="53">
        <v>1.0</v>
      </c>
      <c r="D28" s="54"/>
      <c r="E28" s="55">
        <f t="shared" si="1"/>
        <v>5</v>
      </c>
      <c r="F28" s="53" t="s">
        <v>2</v>
      </c>
      <c r="G28" s="54"/>
      <c r="H28" s="56"/>
      <c r="J28" s="47">
        <f t="shared" si="2"/>
        <v>21.5</v>
      </c>
      <c r="K28" s="48">
        <f t="shared" si="3"/>
        <v>258</v>
      </c>
      <c r="L28" s="49">
        <f t="shared" si="4"/>
        <v>3.875968992</v>
      </c>
      <c r="M28" s="49">
        <f t="shared" si="5"/>
        <v>7.751937984</v>
      </c>
      <c r="N28" s="50">
        <f t="shared" si="6"/>
        <v>38.75968992</v>
      </c>
    </row>
    <row r="29" ht="14.25" customHeight="1">
      <c r="A29" s="57"/>
      <c r="B29" s="51" t="s">
        <v>99</v>
      </c>
      <c r="C29" s="39">
        <v>1.0</v>
      </c>
      <c r="D29" s="38"/>
      <c r="E29" s="40">
        <f t="shared" si="1"/>
        <v>5</v>
      </c>
      <c r="F29" s="39" t="s">
        <v>10</v>
      </c>
      <c r="G29" s="39" t="s">
        <v>9</v>
      </c>
      <c r="H29" s="58" t="s">
        <v>11</v>
      </c>
      <c r="J29" s="47">
        <f t="shared" si="2"/>
        <v>21.5</v>
      </c>
      <c r="K29" s="48">
        <f t="shared" si="3"/>
        <v>258</v>
      </c>
      <c r="L29" s="49">
        <f t="shared" si="4"/>
        <v>3.875968992</v>
      </c>
      <c r="M29" s="49">
        <f t="shared" si="5"/>
        <v>7.751937984</v>
      </c>
      <c r="N29" s="50">
        <f t="shared" si="6"/>
        <v>38.75968992</v>
      </c>
    </row>
    <row r="30" ht="14.25" customHeight="1">
      <c r="A30" s="57"/>
      <c r="B30" s="51" t="s">
        <v>100</v>
      </c>
      <c r="C30" s="38"/>
      <c r="D30" s="39">
        <v>2.0</v>
      </c>
      <c r="E30" s="40">
        <f t="shared" si="1"/>
        <v>2</v>
      </c>
      <c r="F30" s="39" t="s">
        <v>10</v>
      </c>
      <c r="G30" s="38"/>
      <c r="H30" s="42"/>
      <c r="J30" s="47">
        <f t="shared" si="2"/>
        <v>8.6</v>
      </c>
      <c r="K30" s="48">
        <f t="shared" si="3"/>
        <v>103.2</v>
      </c>
      <c r="L30" s="49">
        <f t="shared" si="4"/>
        <v>9.689922481</v>
      </c>
      <c r="M30" s="49">
        <f t="shared" si="5"/>
        <v>19.37984496</v>
      </c>
      <c r="N30" s="50">
        <f t="shared" si="6"/>
        <v>96.89922481</v>
      </c>
    </row>
    <row r="31" ht="14.25" customHeight="1">
      <c r="A31" s="57"/>
      <c r="B31" s="51"/>
      <c r="C31" s="38"/>
      <c r="D31" s="38"/>
      <c r="E31" s="40">
        <f t="shared" si="1"/>
        <v>0</v>
      </c>
      <c r="F31" s="38"/>
      <c r="G31" s="38"/>
      <c r="H31" s="42"/>
      <c r="J31" s="47">
        <f t="shared" si="2"/>
        <v>0</v>
      </c>
      <c r="K31" s="48">
        <f t="shared" si="3"/>
        <v>0</v>
      </c>
      <c r="L31" s="49" t="str">
        <f t="shared" si="4"/>
        <v>#DIV/0!</v>
      </c>
      <c r="M31" s="49" t="str">
        <f t="shared" si="5"/>
        <v>#DIV/0!</v>
      </c>
      <c r="N31" s="50" t="str">
        <f t="shared" si="6"/>
        <v>#DIV/0!</v>
      </c>
    </row>
    <row r="32" ht="14.25" customHeight="1">
      <c r="A32" s="57"/>
      <c r="B32" s="51"/>
      <c r="C32" s="38"/>
      <c r="D32" s="39"/>
      <c r="E32" s="40">
        <f t="shared" si="1"/>
        <v>0</v>
      </c>
      <c r="F32" s="39"/>
      <c r="G32" s="38"/>
      <c r="H32" s="42"/>
      <c r="J32" s="47">
        <f t="shared" si="2"/>
        <v>0</v>
      </c>
      <c r="K32" s="48">
        <f t="shared" si="3"/>
        <v>0</v>
      </c>
      <c r="L32" s="49" t="str">
        <f t="shared" si="4"/>
        <v>#DIV/0!</v>
      </c>
      <c r="M32" s="49" t="str">
        <f t="shared" si="5"/>
        <v>#DIV/0!</v>
      </c>
      <c r="N32" s="50" t="str">
        <f t="shared" si="6"/>
        <v>#DIV/0!</v>
      </c>
    </row>
    <row r="33" ht="14.25" customHeight="1">
      <c r="A33" s="57"/>
      <c r="B33" s="51"/>
      <c r="C33" s="38"/>
      <c r="D33" s="38"/>
      <c r="E33" s="40">
        <f t="shared" si="1"/>
        <v>0</v>
      </c>
      <c r="F33" s="38"/>
      <c r="G33" s="38"/>
      <c r="H33" s="42"/>
      <c r="J33" s="47">
        <f t="shared" si="2"/>
        <v>0</v>
      </c>
      <c r="K33" s="48">
        <f t="shared" si="3"/>
        <v>0</v>
      </c>
      <c r="L33" s="49" t="str">
        <f t="shared" si="4"/>
        <v>#DIV/0!</v>
      </c>
      <c r="M33" s="49" t="str">
        <f t="shared" si="5"/>
        <v>#DIV/0!</v>
      </c>
      <c r="N33" s="50" t="str">
        <f t="shared" si="6"/>
        <v>#DIV/0!</v>
      </c>
    </row>
    <row r="34" ht="14.25" customHeight="1">
      <c r="A34" s="57"/>
      <c r="B34" s="51"/>
      <c r="C34" s="38"/>
      <c r="D34" s="39"/>
      <c r="E34" s="40">
        <f t="shared" si="1"/>
        <v>0</v>
      </c>
      <c r="F34" s="39"/>
      <c r="G34" s="38"/>
      <c r="H34" s="42"/>
      <c r="J34" s="47">
        <f t="shared" si="2"/>
        <v>0</v>
      </c>
      <c r="K34" s="48">
        <f t="shared" si="3"/>
        <v>0</v>
      </c>
      <c r="L34" s="49" t="str">
        <f t="shared" si="4"/>
        <v>#DIV/0!</v>
      </c>
      <c r="M34" s="49" t="str">
        <f t="shared" si="5"/>
        <v>#DIV/0!</v>
      </c>
      <c r="N34" s="50" t="str">
        <f t="shared" si="6"/>
        <v>#DIV/0!</v>
      </c>
    </row>
    <row r="35" ht="14.25" customHeight="1">
      <c r="A35" s="57"/>
      <c r="B35" s="51"/>
      <c r="C35" s="38"/>
      <c r="D35" s="38"/>
      <c r="E35" s="40">
        <f t="shared" si="1"/>
        <v>0</v>
      </c>
      <c r="F35" s="38"/>
      <c r="G35" s="38"/>
      <c r="H35" s="42"/>
      <c r="J35" s="47">
        <f t="shared" si="2"/>
        <v>0</v>
      </c>
      <c r="K35" s="48">
        <f t="shared" si="3"/>
        <v>0</v>
      </c>
      <c r="L35" s="49" t="str">
        <f t="shared" si="4"/>
        <v>#DIV/0!</v>
      </c>
      <c r="M35" s="49" t="str">
        <f t="shared" si="5"/>
        <v>#DIV/0!</v>
      </c>
      <c r="N35" s="50" t="str">
        <f t="shared" si="6"/>
        <v>#DIV/0!</v>
      </c>
    </row>
    <row r="36" ht="14.25" customHeight="1">
      <c r="A36" s="57"/>
      <c r="B36" s="51"/>
      <c r="C36" s="38"/>
      <c r="D36" s="39"/>
      <c r="E36" s="40" t="str">
        <f>(C36*5) +F30</f>
        <v>#VALUE!</v>
      </c>
      <c r="F36" s="39"/>
      <c r="G36" s="38"/>
      <c r="H36" s="42"/>
      <c r="J36" s="47" t="str">
        <f t="shared" si="2"/>
        <v>#VALUE!</v>
      </c>
      <c r="K36" s="48" t="str">
        <f t="shared" si="3"/>
        <v>#VALUE!</v>
      </c>
      <c r="L36" s="49" t="str">
        <f t="shared" si="4"/>
        <v>#VALUE!</v>
      </c>
      <c r="M36" s="49" t="str">
        <f t="shared" si="5"/>
        <v>#VALUE!</v>
      </c>
      <c r="N36" s="50" t="str">
        <f t="shared" si="6"/>
        <v>#VALUE!</v>
      </c>
    </row>
    <row r="37" ht="14.25" customHeight="1">
      <c r="A37" s="57"/>
      <c r="B37" s="51"/>
      <c r="C37" s="38"/>
      <c r="D37" s="38"/>
      <c r="E37" s="40">
        <f t="shared" ref="E37:E38" si="7">(C37*5) +D37</f>
        <v>0</v>
      </c>
      <c r="F37" s="38"/>
      <c r="G37" s="38"/>
      <c r="H37" s="42"/>
      <c r="J37" s="47">
        <f t="shared" si="2"/>
        <v>0</v>
      </c>
      <c r="K37" s="48">
        <f t="shared" si="3"/>
        <v>0</v>
      </c>
      <c r="L37" s="49" t="str">
        <f t="shared" si="4"/>
        <v>#DIV/0!</v>
      </c>
      <c r="M37" s="49" t="str">
        <f t="shared" si="5"/>
        <v>#DIV/0!</v>
      </c>
      <c r="N37" s="50" t="str">
        <f t="shared" si="6"/>
        <v>#DIV/0!</v>
      </c>
    </row>
    <row r="38" ht="14.25" customHeight="1">
      <c r="A38" s="57"/>
      <c r="B38" s="59"/>
      <c r="C38" s="60"/>
      <c r="D38" s="61"/>
      <c r="E38" s="62">
        <f t="shared" si="7"/>
        <v>0</v>
      </c>
      <c r="F38" s="61"/>
      <c r="G38" s="61"/>
      <c r="H38" s="63"/>
      <c r="J38" s="64">
        <f t="shared" si="2"/>
        <v>0</v>
      </c>
      <c r="K38" s="65">
        <f t="shared" si="3"/>
        <v>0</v>
      </c>
      <c r="L38" s="66" t="str">
        <f t="shared" si="4"/>
        <v>#DIV/0!</v>
      </c>
      <c r="M38" s="66" t="str">
        <f t="shared" si="5"/>
        <v>#DIV/0!</v>
      </c>
      <c r="N38" s="67" t="str">
        <f t="shared" si="6"/>
        <v>#DIV/0!</v>
      </c>
    </row>
    <row r="39" ht="14.25" customHeight="1"/>
    <row r="40" ht="30.0" customHeight="1">
      <c r="B40" s="68" t="s">
        <v>87</v>
      </c>
      <c r="C40" s="69">
        <f t="shared" ref="C40:E40" si="8">SUM(C12:C38)</f>
        <v>6</v>
      </c>
      <c r="D40" s="69">
        <f t="shared" si="8"/>
        <v>54</v>
      </c>
      <c r="E40" s="70" t="str">
        <f t="shared" si="8"/>
        <v>#VALUE!</v>
      </c>
      <c r="F40" s="71" t="s">
        <v>101</v>
      </c>
      <c r="G40" s="72" t="s">
        <v>102</v>
      </c>
      <c r="H40" s="73"/>
      <c r="I40" s="71" t="s">
        <v>103</v>
      </c>
      <c r="J40" s="74"/>
    </row>
    <row r="41" ht="30.0" customHeight="1">
      <c r="B41" s="75" t="s">
        <v>104</v>
      </c>
      <c r="C41" s="33">
        <v>16.0</v>
      </c>
      <c r="D41" s="33"/>
      <c r="E41" s="76">
        <f>C41*5</f>
        <v>80</v>
      </c>
      <c r="F41" s="77" t="s">
        <v>3</v>
      </c>
      <c r="G41" s="78" t="s">
        <v>105</v>
      </c>
      <c r="H41" s="79"/>
      <c r="I41" s="80" t="s">
        <v>106</v>
      </c>
    </row>
    <row r="42" ht="30.0" customHeight="1">
      <c r="B42" s="81" t="s">
        <v>107</v>
      </c>
      <c r="C42" s="82">
        <f>C41-C40</f>
        <v>10</v>
      </c>
      <c r="D42" s="82"/>
      <c r="E42" s="83" t="str">
        <f>E41-E40</f>
        <v>#VALUE!</v>
      </c>
      <c r="F42" s="77" t="s">
        <v>4</v>
      </c>
      <c r="G42" s="78" t="s">
        <v>108</v>
      </c>
      <c r="H42" s="79"/>
      <c r="I42" s="80" t="s">
        <v>109</v>
      </c>
    </row>
    <row r="43" ht="30.0" customHeight="1">
      <c r="F43" s="77" t="s">
        <v>9</v>
      </c>
      <c r="G43" s="78" t="s">
        <v>110</v>
      </c>
      <c r="H43" s="79"/>
      <c r="I43" s="80" t="s">
        <v>111</v>
      </c>
    </row>
    <row r="44" ht="30.0" customHeight="1">
      <c r="B44" s="84" t="s">
        <v>112</v>
      </c>
      <c r="F44" s="77" t="s">
        <v>10</v>
      </c>
      <c r="G44" s="78" t="s">
        <v>113</v>
      </c>
      <c r="H44" s="79"/>
      <c r="I44" s="80" t="s">
        <v>114</v>
      </c>
    </row>
    <row r="45" ht="30.0" customHeight="1">
      <c r="F45" s="77" t="s">
        <v>11</v>
      </c>
      <c r="G45" s="78" t="s">
        <v>115</v>
      </c>
      <c r="H45" s="79"/>
      <c r="I45" s="80" t="s">
        <v>116</v>
      </c>
    </row>
    <row r="46" ht="30.0" customHeight="1">
      <c r="F46" s="77" t="s">
        <v>75</v>
      </c>
      <c r="G46" s="78" t="s">
        <v>117</v>
      </c>
      <c r="H46" s="79"/>
      <c r="I46" s="80" t="s">
        <v>118</v>
      </c>
    </row>
    <row r="47" ht="30.0" customHeight="1">
      <c r="F47" s="85" t="s">
        <v>2</v>
      </c>
      <c r="G47" s="86" t="s">
        <v>119</v>
      </c>
      <c r="H47" s="87"/>
      <c r="I47" s="88" t="s">
        <v>120</v>
      </c>
    </row>
    <row r="48" ht="14.25" customHeight="1"/>
    <row r="49" ht="14.25" customHeight="1"/>
    <row r="50" ht="14.25" customHeight="1">
      <c r="B50" s="89" t="s">
        <v>121</v>
      </c>
      <c r="C50" s="90" t="s">
        <v>3</v>
      </c>
      <c r="D50" s="91" t="s">
        <v>4</v>
      </c>
      <c r="E50" s="92" t="s">
        <v>9</v>
      </c>
      <c r="F50" s="93" t="s">
        <v>10</v>
      </c>
      <c r="G50" s="94" t="s">
        <v>11</v>
      </c>
      <c r="H50" s="95" t="s">
        <v>75</v>
      </c>
      <c r="I50" s="96" t="s">
        <v>2</v>
      </c>
      <c r="J50" s="97" t="s">
        <v>20</v>
      </c>
      <c r="K50" s="98" t="s">
        <v>14</v>
      </c>
      <c r="L50" s="98" t="s">
        <v>122</v>
      </c>
    </row>
    <row r="51" ht="14.25" customHeight="1">
      <c r="B51" s="75" t="s">
        <v>51</v>
      </c>
      <c r="C51" s="33">
        <f t="shared" ref="C51:I51" si="9">SUMIFS($E$12:$E$38,$F$12:$F$38,C50)</f>
        <v>8</v>
      </c>
      <c r="D51" s="33">
        <f t="shared" si="9"/>
        <v>18</v>
      </c>
      <c r="E51" s="33">
        <f t="shared" si="9"/>
        <v>5</v>
      </c>
      <c r="F51" s="33">
        <f t="shared" si="9"/>
        <v>25</v>
      </c>
      <c r="G51" s="33">
        <f t="shared" si="9"/>
        <v>17</v>
      </c>
      <c r="H51" s="33">
        <f t="shared" si="9"/>
        <v>0</v>
      </c>
      <c r="I51" s="33">
        <f t="shared" si="9"/>
        <v>11</v>
      </c>
      <c r="J51" s="33"/>
      <c r="K51" s="99">
        <f t="shared" ref="K51:K53" si="11">SUM(C51:I51)</f>
        <v>84</v>
      </c>
    </row>
    <row r="52" ht="14.25" customHeight="1">
      <c r="B52" s="75" t="s">
        <v>123</v>
      </c>
      <c r="C52" s="33">
        <f t="shared" ref="C52:I52" si="10">SUMIFS($E$12:$E$38,$G$12:$G$38,C50)*0.5</f>
        <v>6</v>
      </c>
      <c r="D52" s="33">
        <f t="shared" si="10"/>
        <v>2.5</v>
      </c>
      <c r="E52" s="33">
        <f t="shared" si="10"/>
        <v>7.5</v>
      </c>
      <c r="F52" s="33">
        <f t="shared" si="10"/>
        <v>4</v>
      </c>
      <c r="G52" s="33">
        <f t="shared" si="10"/>
        <v>2.5</v>
      </c>
      <c r="H52" s="33">
        <f t="shared" si="10"/>
        <v>2</v>
      </c>
      <c r="I52" s="33">
        <f t="shared" si="10"/>
        <v>3</v>
      </c>
      <c r="J52" s="33"/>
      <c r="K52" s="99">
        <f t="shared" si="11"/>
        <v>27.5</v>
      </c>
    </row>
    <row r="53" ht="14.25" customHeight="1">
      <c r="B53" s="81" t="s">
        <v>124</v>
      </c>
      <c r="C53" s="82">
        <f t="shared" ref="C53:I53" si="12">SUMIFS($E$12:$E$38,$H$12:$H$38,C50)*0.3</f>
        <v>0</v>
      </c>
      <c r="D53" s="82">
        <f t="shared" si="12"/>
        <v>0</v>
      </c>
      <c r="E53" s="82">
        <f t="shared" si="12"/>
        <v>0</v>
      </c>
      <c r="F53" s="82">
        <f t="shared" si="12"/>
        <v>0</v>
      </c>
      <c r="G53" s="82">
        <f t="shared" si="12"/>
        <v>1.5</v>
      </c>
      <c r="H53" s="82">
        <f t="shared" si="12"/>
        <v>4.5</v>
      </c>
      <c r="I53" s="82">
        <f t="shared" si="12"/>
        <v>0</v>
      </c>
      <c r="J53" s="82"/>
      <c r="K53" s="100">
        <f t="shared" si="11"/>
        <v>6</v>
      </c>
    </row>
    <row r="54" ht="14.25" customHeight="1">
      <c r="B54" s="4" t="s">
        <v>125</v>
      </c>
      <c r="C54" s="2">
        <f t="shared" ref="C54:I54" si="13">SUMIFS($E$12:$E$38,$F$12:$F$38,C50)+SUMIFS($E$12:$E$38,$G$12:$G$38,C50)+SUMIFS($E$12:$E$38,$H$12:$H$38,C50)</f>
        <v>20</v>
      </c>
      <c r="D54" s="2">
        <f t="shared" si="13"/>
        <v>23</v>
      </c>
      <c r="E54" s="2">
        <f t="shared" si="13"/>
        <v>20</v>
      </c>
      <c r="F54" s="2">
        <f t="shared" si="13"/>
        <v>33</v>
      </c>
      <c r="G54" s="2">
        <f t="shared" si="13"/>
        <v>27</v>
      </c>
      <c r="H54" s="2">
        <f t="shared" si="13"/>
        <v>19</v>
      </c>
      <c r="I54" s="2">
        <f t="shared" si="13"/>
        <v>17</v>
      </c>
      <c r="K54" s="101"/>
    </row>
    <row r="55" ht="14.25" customHeight="1">
      <c r="K55" s="101"/>
    </row>
    <row r="56" ht="14.25" customHeight="1">
      <c r="B56" s="68" t="s">
        <v>126</v>
      </c>
      <c r="C56" s="102">
        <f t="shared" ref="C56:I56" si="14">C51/$K$51</f>
        <v>0.09523809524</v>
      </c>
      <c r="D56" s="102">
        <f t="shared" si="14"/>
        <v>0.2142857143</v>
      </c>
      <c r="E56" s="102">
        <f t="shared" si="14"/>
        <v>0.05952380952</v>
      </c>
      <c r="F56" s="102">
        <f t="shared" si="14"/>
        <v>0.2976190476</v>
      </c>
      <c r="G56" s="102">
        <f t="shared" si="14"/>
        <v>0.2023809524</v>
      </c>
      <c r="H56" s="102">
        <f t="shared" si="14"/>
        <v>0</v>
      </c>
      <c r="I56" s="102">
        <f t="shared" si="14"/>
        <v>0.130952381</v>
      </c>
      <c r="J56" s="69"/>
      <c r="K56" s="103">
        <f t="shared" ref="K56:K57" si="16">SUM(C56:I56)</f>
        <v>1</v>
      </c>
    </row>
    <row r="57" ht="14.25" customHeight="1">
      <c r="B57" s="75"/>
      <c r="C57" s="104">
        <f t="shared" ref="C57:I57" si="15">C52/$K$52</f>
        <v>0.2181818182</v>
      </c>
      <c r="D57" s="104">
        <f t="shared" si="15"/>
        <v>0.09090909091</v>
      </c>
      <c r="E57" s="104">
        <f t="shared" si="15"/>
        <v>0.2727272727</v>
      </c>
      <c r="F57" s="104">
        <f t="shared" si="15"/>
        <v>0.1454545455</v>
      </c>
      <c r="G57" s="104">
        <f t="shared" si="15"/>
        <v>0.09090909091</v>
      </c>
      <c r="H57" s="104">
        <f t="shared" si="15"/>
        <v>0.07272727273</v>
      </c>
      <c r="I57" s="104">
        <f t="shared" si="15"/>
        <v>0.1090909091</v>
      </c>
      <c r="J57" s="33"/>
      <c r="K57" s="105">
        <f t="shared" si="16"/>
        <v>1</v>
      </c>
    </row>
    <row r="58" ht="14.25" customHeight="1">
      <c r="B58" s="81"/>
      <c r="C58" s="106">
        <f t="shared" ref="C58:I58" si="17">C53/$K$53</f>
        <v>0</v>
      </c>
      <c r="D58" s="106">
        <f t="shared" si="17"/>
        <v>0</v>
      </c>
      <c r="E58" s="106">
        <f t="shared" si="17"/>
        <v>0</v>
      </c>
      <c r="F58" s="106">
        <f t="shared" si="17"/>
        <v>0</v>
      </c>
      <c r="G58" s="106">
        <f t="shared" si="17"/>
        <v>0.25</v>
      </c>
      <c r="H58" s="106">
        <f t="shared" si="17"/>
        <v>0.75</v>
      </c>
      <c r="I58" s="106">
        <f t="shared" si="17"/>
        <v>0</v>
      </c>
      <c r="J58" s="106"/>
      <c r="K58" s="107">
        <f>K53/$K$53</f>
        <v>1</v>
      </c>
    </row>
    <row r="59" ht="14.25" customHeight="1">
      <c r="C59" s="1"/>
      <c r="D59" s="1"/>
      <c r="E59" s="1"/>
      <c r="F59" s="1"/>
      <c r="G59" s="1"/>
      <c r="H59" s="1"/>
      <c r="I59" s="1"/>
      <c r="J59" s="1"/>
      <c r="K59" s="108"/>
    </row>
    <row r="60" ht="14.25" customHeight="1">
      <c r="B60" s="68" t="s">
        <v>127</v>
      </c>
      <c r="C60" s="69">
        <f t="shared" ref="C60:I60" si="18">SUM(C51:C53)</f>
        <v>14</v>
      </c>
      <c r="D60" s="69">
        <f t="shared" si="18"/>
        <v>20.5</v>
      </c>
      <c r="E60" s="69">
        <f t="shared" si="18"/>
        <v>12.5</v>
      </c>
      <c r="F60" s="69">
        <f t="shared" si="18"/>
        <v>29</v>
      </c>
      <c r="G60" s="69">
        <f t="shared" si="18"/>
        <v>21</v>
      </c>
      <c r="H60" s="69">
        <f t="shared" si="18"/>
        <v>6.5</v>
      </c>
      <c r="I60" s="69">
        <f t="shared" si="18"/>
        <v>14</v>
      </c>
      <c r="J60" s="69">
        <v>40.0</v>
      </c>
      <c r="K60" s="109">
        <f t="shared" ref="K60:K61" si="20">SUM(C60:I60)</f>
        <v>117.5</v>
      </c>
      <c r="L60" s="2">
        <f>SUM(C60:J60)</f>
        <v>157.5</v>
      </c>
    </row>
    <row r="61" ht="14.25" customHeight="1">
      <c r="B61" s="81" t="s">
        <v>128</v>
      </c>
      <c r="C61" s="106">
        <f t="shared" ref="C61:I61" si="19">C60/$K$60</f>
        <v>0.1191489362</v>
      </c>
      <c r="D61" s="106">
        <f t="shared" si="19"/>
        <v>0.1744680851</v>
      </c>
      <c r="E61" s="106">
        <f t="shared" si="19"/>
        <v>0.1063829787</v>
      </c>
      <c r="F61" s="106">
        <f t="shared" si="19"/>
        <v>0.2468085106</v>
      </c>
      <c r="G61" s="106">
        <f t="shared" si="19"/>
        <v>0.1787234043</v>
      </c>
      <c r="H61" s="106">
        <f t="shared" si="19"/>
        <v>0.05531914894</v>
      </c>
      <c r="I61" s="106">
        <f t="shared" si="19"/>
        <v>0.1191489362</v>
      </c>
      <c r="J61" s="106"/>
      <c r="K61" s="107">
        <f t="shared" si="20"/>
        <v>1</v>
      </c>
    </row>
    <row r="62" ht="14.25" customHeight="1">
      <c r="C62" s="110" t="s">
        <v>3</v>
      </c>
      <c r="D62" s="91" t="s">
        <v>4</v>
      </c>
      <c r="E62" s="92" t="s">
        <v>9</v>
      </c>
      <c r="F62" s="93" t="s">
        <v>10</v>
      </c>
      <c r="G62" s="94" t="s">
        <v>11</v>
      </c>
      <c r="H62" s="95" t="s">
        <v>75</v>
      </c>
      <c r="I62" s="96" t="s">
        <v>2</v>
      </c>
      <c r="J62" s="97" t="s">
        <v>20</v>
      </c>
    </row>
    <row r="63" ht="14.25" customHeight="1">
      <c r="B63" s="2" t="s">
        <v>129</v>
      </c>
      <c r="C63" s="1">
        <f t="shared" ref="C63:J63" si="21">C60/$L$60</f>
        <v>0.08888888889</v>
      </c>
      <c r="D63" s="1">
        <f t="shared" si="21"/>
        <v>0.1301587302</v>
      </c>
      <c r="E63" s="1">
        <f t="shared" si="21"/>
        <v>0.07936507937</v>
      </c>
      <c r="F63" s="1">
        <f t="shared" si="21"/>
        <v>0.1841269841</v>
      </c>
      <c r="G63" s="1">
        <f t="shared" si="21"/>
        <v>0.1333333333</v>
      </c>
      <c r="H63" s="1">
        <f t="shared" si="21"/>
        <v>0.04126984127</v>
      </c>
      <c r="I63" s="1">
        <f t="shared" si="21"/>
        <v>0.08888888889</v>
      </c>
      <c r="J63" s="1">
        <f t="shared" si="21"/>
        <v>0.253968254</v>
      </c>
    </row>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autoFilter ref="$A$11:$H$28">
    <sortState ref="A11:H28">
      <sortCondition descending="1" ref="E11:E28"/>
    </sortState>
  </autoFilter>
  <mergeCells count="9">
    <mergeCell ref="G46:H46"/>
    <mergeCell ref="G47:H47"/>
    <mergeCell ref="J4:K4"/>
    <mergeCell ref="G40:H40"/>
    <mergeCell ref="G41:H41"/>
    <mergeCell ref="G42:H42"/>
    <mergeCell ref="G43:H43"/>
    <mergeCell ref="G44:H44"/>
    <mergeCell ref="G45:H45"/>
  </mergeCells>
  <dataValidations>
    <dataValidation type="list" allowBlank="1" showErrorMessage="1" sqref="F12:H38">
      <formula1>$F$41:$F$47</formula1>
    </dataValidation>
  </dataValidations>
  <printOptions/>
  <pageMargins bottom="0.75" footer="0.0" header="0.0" left="0.7" right="0.7" top="0.75"/>
  <pageSetup orientation="portrait"/>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44.29"/>
    <col customWidth="1" min="3" max="3" width="1.43"/>
    <col customWidth="1" hidden="1" min="4" max="5" width="16.0"/>
    <col customWidth="1" min="6" max="6" width="2.29"/>
    <col customWidth="1" min="7" max="9" width="18.57"/>
    <col customWidth="1" min="10" max="10" width="20.14"/>
    <col customWidth="1" min="11" max="13" width="18.57"/>
    <col customWidth="1" min="14" max="14" width="8.71"/>
    <col customWidth="1" min="15" max="16" width="24.14"/>
    <col customWidth="1" min="17" max="17" width="13.14"/>
  </cols>
  <sheetData>
    <row r="1" ht="14.25" customHeight="1">
      <c r="A1" s="111" t="s">
        <v>130</v>
      </c>
    </row>
    <row r="2" ht="14.25" customHeight="1"/>
    <row r="3" ht="14.25" customHeight="1"/>
    <row r="4" ht="14.25" customHeight="1">
      <c r="B4" s="112" t="s">
        <v>131</v>
      </c>
    </row>
    <row r="5" ht="76.5" customHeight="1">
      <c r="B5" s="113" t="s">
        <v>132</v>
      </c>
    </row>
    <row r="6" ht="14.25" customHeight="1">
      <c r="D6" s="114"/>
      <c r="E6" s="114"/>
      <c r="O6" s="114"/>
    </row>
    <row r="7" ht="14.25" hidden="1" customHeight="1">
      <c r="B7" s="115" t="s">
        <v>133</v>
      </c>
      <c r="C7" s="116"/>
      <c r="D7" s="11"/>
      <c r="E7" s="114"/>
      <c r="O7" s="114"/>
    </row>
    <row r="8" ht="14.25" hidden="1" customHeight="1">
      <c r="B8" s="117"/>
      <c r="C8" s="117"/>
      <c r="D8" s="117"/>
      <c r="E8" s="114"/>
      <c r="O8" s="114"/>
    </row>
    <row r="9" ht="48.75" customHeight="1">
      <c r="D9" s="114"/>
      <c r="E9" s="114"/>
      <c r="O9" s="114"/>
    </row>
    <row r="10" ht="34.5" customHeight="1">
      <c r="D10" s="118" t="s">
        <v>134</v>
      </c>
      <c r="E10" s="114"/>
      <c r="G10" s="84" t="s">
        <v>135</v>
      </c>
      <c r="O10" s="119" t="s">
        <v>136</v>
      </c>
      <c r="P10" s="120"/>
      <c r="T10" s="84" t="s">
        <v>137</v>
      </c>
    </row>
    <row r="11" ht="42.0" customHeight="1">
      <c r="A11" s="121" t="s">
        <v>138</v>
      </c>
      <c r="B11" s="122" t="s">
        <v>94</v>
      </c>
      <c r="C11" s="123"/>
      <c r="D11" s="121" t="s">
        <v>139</v>
      </c>
      <c r="E11" s="124" t="s">
        <v>140</v>
      </c>
      <c r="G11" s="125" t="s">
        <v>141</v>
      </c>
      <c r="H11" s="126" t="s">
        <v>142</v>
      </c>
      <c r="I11" s="126" t="s">
        <v>143</v>
      </c>
      <c r="J11" s="126" t="s">
        <v>144</v>
      </c>
      <c r="K11" s="126" t="s">
        <v>145</v>
      </c>
      <c r="L11" s="126" t="s">
        <v>146</v>
      </c>
      <c r="M11" s="127" t="s">
        <v>132</v>
      </c>
      <c r="N11" s="84" t="s">
        <v>147</v>
      </c>
      <c r="O11" s="119" t="s">
        <v>148</v>
      </c>
      <c r="P11" s="128" t="s">
        <v>149</v>
      </c>
      <c r="Q11" s="84" t="s">
        <v>150</v>
      </c>
      <c r="T11" s="84" t="s">
        <v>151</v>
      </c>
    </row>
    <row r="12" ht="14.25" customHeight="1">
      <c r="B12" s="129"/>
      <c r="C12" s="4"/>
      <c r="D12" s="130"/>
      <c r="E12" s="131"/>
      <c r="O12" s="130"/>
      <c r="P12" s="132"/>
    </row>
    <row r="13" ht="30.75" customHeight="1">
      <c r="A13" s="33">
        <v>1.0</v>
      </c>
      <c r="B13" s="133" t="str">
        <f>'Time Awareness'!B12</f>
        <v>Teaching</v>
      </c>
      <c r="C13" s="4"/>
      <c r="D13" s="134">
        <f>SUMIFS('Time Awareness'!$C$12:$C$28,'Time Awareness'!$B$12:$B$28,'Weekly Tracking'!B13)</f>
        <v>0</v>
      </c>
      <c r="E13" s="135">
        <f>SUMIFS('Time Awareness'!$D$12:$D$28,'Time Awareness'!$B$12:$B$28,'Weekly Tracking'!B13)</f>
        <v>5</v>
      </c>
      <c r="F13" s="4"/>
      <c r="G13" s="136"/>
      <c r="H13" s="136"/>
      <c r="I13" s="137">
        <v>1.0</v>
      </c>
      <c r="J13" s="136"/>
      <c r="K13" s="137">
        <v>1.0</v>
      </c>
      <c r="L13" s="137">
        <v>2.0</v>
      </c>
      <c r="M13" s="136"/>
      <c r="O13" s="138">
        <f t="shared" ref="O13:O30" si="1">SUM(G13:M13)</f>
        <v>4</v>
      </c>
      <c r="P13" s="135">
        <f t="shared" ref="P13:P29" si="2">(E13+(D13*5))-SUM(G13:M13)</f>
        <v>1</v>
      </c>
      <c r="Q13" s="139">
        <f t="shared" ref="Q13:Q29" si="3">O13/(P13+O13)</f>
        <v>0.8</v>
      </c>
    </row>
    <row r="14" ht="30.75" customHeight="1">
      <c r="A14" s="33">
        <v>2.0</v>
      </c>
      <c r="B14" s="133" t="str">
        <f>'Time Awareness'!B13</f>
        <v>Cook</v>
      </c>
      <c r="C14" s="4"/>
      <c r="D14" s="134">
        <f>SUMIFS('Time Awareness'!$C$12:$C$28,'Time Awareness'!$B$12:$B$28,'Weekly Tracking'!B14)</f>
        <v>2</v>
      </c>
      <c r="E14" s="135">
        <f>SUMIFS('Time Awareness'!$D$12:$D$28,'Time Awareness'!$B$12:$B$28,'Weekly Tracking'!B14)</f>
        <v>0</v>
      </c>
      <c r="F14" s="4"/>
      <c r="G14" s="136"/>
      <c r="H14" s="136"/>
      <c r="I14" s="137">
        <v>1.0</v>
      </c>
      <c r="J14" s="137">
        <v>1.0</v>
      </c>
      <c r="K14" s="137">
        <v>1.0</v>
      </c>
      <c r="L14" s="136"/>
      <c r="M14" s="137">
        <v>1.0</v>
      </c>
      <c r="O14" s="138">
        <f t="shared" si="1"/>
        <v>4</v>
      </c>
      <c r="P14" s="135">
        <f t="shared" si="2"/>
        <v>6</v>
      </c>
      <c r="Q14" s="139">
        <f t="shared" si="3"/>
        <v>0.4</v>
      </c>
    </row>
    <row r="15" ht="30.75" customHeight="1">
      <c r="A15" s="33">
        <v>3.0</v>
      </c>
      <c r="B15" s="133" t="str">
        <f>'Time Awareness'!B14</f>
        <v>Friends/Family</v>
      </c>
      <c r="C15" s="4"/>
      <c r="D15" s="134">
        <f>SUMIFS('Time Awareness'!$C$12:$C$28,'Time Awareness'!$B$12:$B$28,'Weekly Tracking'!B15)</f>
        <v>0</v>
      </c>
      <c r="E15" s="135">
        <f>SUMIFS('Time Awareness'!$D$12:$D$28,'Time Awareness'!$B$12:$B$28,'Weekly Tracking'!B15)</f>
        <v>8</v>
      </c>
      <c r="F15" s="4"/>
      <c r="G15" s="136"/>
      <c r="H15" s="137">
        <v>4.0</v>
      </c>
      <c r="I15" s="140">
        <v>2.0</v>
      </c>
      <c r="J15" s="137">
        <v>2.0</v>
      </c>
      <c r="K15" s="136"/>
      <c r="L15" s="137">
        <v>3.0</v>
      </c>
      <c r="M15" s="137">
        <v>6.0</v>
      </c>
      <c r="O15" s="138">
        <f t="shared" si="1"/>
        <v>17</v>
      </c>
      <c r="P15" s="135">
        <f t="shared" si="2"/>
        <v>-9</v>
      </c>
      <c r="Q15" s="139">
        <f t="shared" si="3"/>
        <v>2.125</v>
      </c>
    </row>
    <row r="16" ht="30.75" customHeight="1">
      <c r="A16" s="33">
        <v>4.0</v>
      </c>
      <c r="B16" s="133" t="str">
        <f>'Time Awareness'!B15</f>
        <v>Business Development</v>
      </c>
      <c r="C16" s="4"/>
      <c r="D16" s="134">
        <f>SUMIFS('Time Awareness'!$C$12:$C$28,'Time Awareness'!$B$12:$B$28,'Weekly Tracking'!B16)</f>
        <v>0</v>
      </c>
      <c r="E16" s="135">
        <f>SUMIFS('Time Awareness'!$D$12:$D$28,'Time Awareness'!$B$12:$B$28,'Weekly Tracking'!B16)</f>
        <v>6</v>
      </c>
      <c r="F16" s="4"/>
      <c r="G16" s="136"/>
      <c r="H16" s="137">
        <v>1.0</v>
      </c>
      <c r="I16" s="140">
        <v>4.0</v>
      </c>
      <c r="J16" s="137">
        <v>2.0</v>
      </c>
      <c r="K16" s="136"/>
      <c r="L16" s="137">
        <v>1.0</v>
      </c>
      <c r="M16" s="136"/>
      <c r="O16" s="138">
        <f t="shared" si="1"/>
        <v>8</v>
      </c>
      <c r="P16" s="135">
        <f t="shared" si="2"/>
        <v>-2</v>
      </c>
      <c r="Q16" s="139">
        <f t="shared" si="3"/>
        <v>1.333333333</v>
      </c>
    </row>
    <row r="17" ht="30.75" customHeight="1">
      <c r="A17" s="33">
        <v>5.0</v>
      </c>
      <c r="B17" s="133" t="str">
        <f>'Time Awareness'!B16</f>
        <v>Create Content</v>
      </c>
      <c r="C17" s="4"/>
      <c r="D17" s="134">
        <f>SUMIFS('Time Awareness'!$C$12:$C$28,'Time Awareness'!$B$12:$B$28,'Weekly Tracking'!B17)</f>
        <v>0</v>
      </c>
      <c r="E17" s="135">
        <f>SUMIFS('Time Awareness'!$D$12:$D$28,'Time Awareness'!$B$12:$B$28,'Weekly Tracking'!B17)</f>
        <v>6</v>
      </c>
      <c r="F17" s="4"/>
      <c r="G17" s="136"/>
      <c r="H17" s="136"/>
      <c r="I17" s="137">
        <v>1.0</v>
      </c>
      <c r="J17" s="137">
        <v>1.0</v>
      </c>
      <c r="K17" s="136"/>
      <c r="L17" s="136"/>
      <c r="M17" s="136"/>
      <c r="O17" s="138">
        <f t="shared" si="1"/>
        <v>2</v>
      </c>
      <c r="P17" s="135">
        <f t="shared" si="2"/>
        <v>4</v>
      </c>
      <c r="Q17" s="139">
        <f t="shared" si="3"/>
        <v>0.3333333333</v>
      </c>
    </row>
    <row r="18" ht="30.75" customHeight="1">
      <c r="A18" s="33">
        <v>6.0</v>
      </c>
      <c r="B18" s="133" t="str">
        <f>'Time Awareness'!B17</f>
        <v>Chores</v>
      </c>
      <c r="C18" s="4"/>
      <c r="D18" s="134">
        <f>SUMIFS('Time Awareness'!$C$12:$C$28,'Time Awareness'!$B$12:$B$28,'Weekly Tracking'!B18)</f>
        <v>0</v>
      </c>
      <c r="E18" s="135">
        <f>SUMIFS('Time Awareness'!$D$12:$D$28,'Time Awareness'!$B$12:$B$28,'Weekly Tracking'!B18)</f>
        <v>5</v>
      </c>
      <c r="F18" s="4"/>
      <c r="G18" s="136"/>
      <c r="H18" s="137">
        <v>1.0</v>
      </c>
      <c r="I18" s="136"/>
      <c r="J18" s="136"/>
      <c r="K18" s="136"/>
      <c r="L18" s="136"/>
      <c r="M18" s="136"/>
      <c r="O18" s="138">
        <f t="shared" si="1"/>
        <v>1</v>
      </c>
      <c r="P18" s="135">
        <f t="shared" si="2"/>
        <v>4</v>
      </c>
      <c r="Q18" s="139">
        <f t="shared" si="3"/>
        <v>0.2</v>
      </c>
    </row>
    <row r="19" ht="30.75" customHeight="1">
      <c r="A19" s="33">
        <v>7.0</v>
      </c>
      <c r="B19" s="133" t="str">
        <f>'Time Awareness'!B18</f>
        <v>Journal</v>
      </c>
      <c r="C19" s="4"/>
      <c r="D19" s="134">
        <f>SUMIFS('Time Awareness'!$C$12:$C$28,'Time Awareness'!$B$12:$B$28,'Weekly Tracking'!B19)</f>
        <v>1</v>
      </c>
      <c r="E19" s="135">
        <f>SUMIFS('Time Awareness'!$D$12:$D$28,'Time Awareness'!$B$12:$B$28,'Weekly Tracking'!B19)</f>
        <v>0</v>
      </c>
      <c r="F19" s="4"/>
      <c r="G19" s="136"/>
      <c r="H19" s="137">
        <v>1.0</v>
      </c>
      <c r="I19" s="137">
        <v>1.0</v>
      </c>
      <c r="J19" s="137">
        <v>1.0</v>
      </c>
      <c r="K19" s="137">
        <v>1.0</v>
      </c>
      <c r="L19" s="137">
        <v>1.0</v>
      </c>
      <c r="M19" s="136"/>
      <c r="O19" s="138">
        <f t="shared" si="1"/>
        <v>5</v>
      </c>
      <c r="P19" s="135">
        <f t="shared" si="2"/>
        <v>0</v>
      </c>
      <c r="Q19" s="139">
        <f t="shared" si="3"/>
        <v>1</v>
      </c>
    </row>
    <row r="20" ht="30.75" customHeight="1">
      <c r="A20" s="33">
        <v>8.0</v>
      </c>
      <c r="B20" s="133" t="str">
        <f>'Time Awareness'!B19</f>
        <v>Read/Audiobook</v>
      </c>
      <c r="C20" s="4"/>
      <c r="D20" s="134">
        <f>SUMIFS('Time Awareness'!$C$12:$C$28,'Time Awareness'!$B$12:$B$28,'Weekly Tracking'!B20)</f>
        <v>1</v>
      </c>
      <c r="E20" s="135">
        <f>SUMIFS('Time Awareness'!$D$12:$D$28,'Time Awareness'!$B$12:$B$28,'Weekly Tracking'!B20)</f>
        <v>0</v>
      </c>
      <c r="F20" s="4"/>
      <c r="G20" s="136"/>
      <c r="H20" s="137">
        <v>1.0</v>
      </c>
      <c r="I20" s="136"/>
      <c r="J20" s="137">
        <v>1.0</v>
      </c>
      <c r="K20" s="137">
        <v>1.0</v>
      </c>
      <c r="L20" s="136"/>
      <c r="M20" s="137">
        <v>1.0</v>
      </c>
      <c r="O20" s="138">
        <f t="shared" si="1"/>
        <v>4</v>
      </c>
      <c r="P20" s="135">
        <f t="shared" si="2"/>
        <v>1</v>
      </c>
      <c r="Q20" s="139">
        <f t="shared" si="3"/>
        <v>0.8</v>
      </c>
    </row>
    <row r="21" ht="30.75" customHeight="1">
      <c r="A21" s="33">
        <v>9.0</v>
      </c>
      <c r="B21" s="133" t="str">
        <f>'Time Awareness'!B20</f>
        <v>Rings/stretching/light exercises</v>
      </c>
      <c r="C21" s="4"/>
      <c r="D21" s="134">
        <f>SUMIFS('Time Awareness'!$C$12:$C$28,'Time Awareness'!$B$12:$B$28,'Weekly Tracking'!B21)</f>
        <v>0</v>
      </c>
      <c r="E21" s="135">
        <f>SUMIFS('Time Awareness'!$D$12:$D$28,'Time Awareness'!$B$12:$B$28,'Weekly Tracking'!B21)</f>
        <v>6</v>
      </c>
      <c r="F21" s="4"/>
      <c r="G21" s="136"/>
      <c r="H21" s="137">
        <v>1.0</v>
      </c>
      <c r="I21" s="137">
        <v>1.0</v>
      </c>
      <c r="J21" s="137">
        <v>1.0</v>
      </c>
      <c r="K21" s="136"/>
      <c r="L21" s="137">
        <v>1.0</v>
      </c>
      <c r="M21" s="136"/>
      <c r="O21" s="138">
        <f t="shared" si="1"/>
        <v>4</v>
      </c>
      <c r="P21" s="135">
        <f t="shared" si="2"/>
        <v>2</v>
      </c>
      <c r="Q21" s="139">
        <f t="shared" si="3"/>
        <v>0.6666666667</v>
      </c>
    </row>
    <row r="22" ht="30.75" customHeight="1">
      <c r="A22" s="33">
        <v>10.0</v>
      </c>
      <c r="B22" s="133" t="str">
        <f>'Time Awareness'!B21</f>
        <v>Marketing</v>
      </c>
      <c r="C22" s="4"/>
      <c r="D22" s="134">
        <f>SUMIFS('Time Awareness'!$C$12:$C$28,'Time Awareness'!$B$12:$B$28,'Weekly Tracking'!B22)</f>
        <v>0</v>
      </c>
      <c r="E22" s="135">
        <f>SUMIFS('Time Awareness'!$D$12:$D$28,'Time Awareness'!$B$12:$B$28,'Weekly Tracking'!B22)</f>
        <v>3</v>
      </c>
      <c r="F22" s="4"/>
      <c r="G22" s="136"/>
      <c r="H22" s="136"/>
      <c r="I22" s="136"/>
      <c r="J22" s="136"/>
      <c r="K22" s="136"/>
      <c r="L22" s="137">
        <v>1.0</v>
      </c>
      <c r="M22" s="136"/>
      <c r="O22" s="138">
        <f t="shared" si="1"/>
        <v>1</v>
      </c>
      <c r="P22" s="135">
        <f t="shared" si="2"/>
        <v>2</v>
      </c>
      <c r="Q22" s="139">
        <f t="shared" si="3"/>
        <v>0.3333333333</v>
      </c>
    </row>
    <row r="23" ht="30.75" customHeight="1">
      <c r="A23" s="33">
        <v>11.0</v>
      </c>
      <c r="B23" s="133" t="str">
        <f>'Time Awareness'!B22</f>
        <v>Networking</v>
      </c>
      <c r="C23" s="4"/>
      <c r="D23" s="134">
        <f>SUMIFS('Time Awareness'!$C$12:$C$28,'Time Awareness'!$B$12:$B$28,'Weekly Tracking'!B23)</f>
        <v>0</v>
      </c>
      <c r="E23" s="135">
        <f>SUMIFS('Time Awareness'!$D$12:$D$28,'Time Awareness'!$B$12:$B$28,'Weekly Tracking'!B23)</f>
        <v>3</v>
      </c>
      <c r="F23" s="4"/>
      <c r="G23" s="136"/>
      <c r="H23" s="136"/>
      <c r="I23" s="136"/>
      <c r="J23" s="136"/>
      <c r="K23" s="136"/>
      <c r="L23" s="136"/>
      <c r="M23" s="136"/>
      <c r="O23" s="138">
        <f t="shared" si="1"/>
        <v>0</v>
      </c>
      <c r="P23" s="135">
        <f t="shared" si="2"/>
        <v>3</v>
      </c>
      <c r="Q23" s="139">
        <f t="shared" si="3"/>
        <v>0</v>
      </c>
    </row>
    <row r="24" ht="30.75" customHeight="1">
      <c r="A24" s="33">
        <v>12.0</v>
      </c>
      <c r="B24" s="133" t="str">
        <f>'Time Awareness'!B23</f>
        <v>Games</v>
      </c>
      <c r="C24" s="4"/>
      <c r="D24" s="134">
        <f>SUMIFS('Time Awareness'!$C$12:$C$28,'Time Awareness'!$B$12:$B$28,'Weekly Tracking'!B24)</f>
        <v>0</v>
      </c>
      <c r="E24" s="135">
        <f>SUMIFS('Time Awareness'!$D$12:$D$28,'Time Awareness'!$B$12:$B$28,'Weekly Tracking'!B24)</f>
        <v>4</v>
      </c>
      <c r="F24" s="4"/>
      <c r="G24" s="136"/>
      <c r="H24" s="137">
        <v>1.0</v>
      </c>
      <c r="I24" s="137">
        <v>2.0</v>
      </c>
      <c r="J24" s="137">
        <v>1.0</v>
      </c>
      <c r="K24" s="137">
        <v>1.0</v>
      </c>
      <c r="L24" s="136"/>
      <c r="M24" s="137">
        <v>3.0</v>
      </c>
      <c r="O24" s="138">
        <f t="shared" si="1"/>
        <v>8</v>
      </c>
      <c r="P24" s="135">
        <f t="shared" si="2"/>
        <v>-4</v>
      </c>
      <c r="Q24" s="139">
        <f t="shared" si="3"/>
        <v>2</v>
      </c>
    </row>
    <row r="25" ht="30.75" customHeight="1">
      <c r="A25" s="33">
        <v>13.0</v>
      </c>
      <c r="B25" s="133" t="str">
        <f>'Time Awareness'!B24</f>
        <v>Intense Exercise</v>
      </c>
      <c r="C25" s="4"/>
      <c r="D25" s="134">
        <f>SUMIFS('Time Awareness'!$C$12:$C$28,'Time Awareness'!$B$12:$B$28,'Weekly Tracking'!B25)</f>
        <v>0</v>
      </c>
      <c r="E25" s="135">
        <f>SUMIFS('Time Awareness'!$D$12:$D$28,'Time Awareness'!$B$12:$B$28,'Weekly Tracking'!B25)</f>
        <v>2</v>
      </c>
      <c r="F25" s="4"/>
      <c r="G25" s="136"/>
      <c r="H25" s="136"/>
      <c r="I25" s="136"/>
      <c r="J25" s="136"/>
      <c r="K25" s="136"/>
      <c r="L25" s="136"/>
      <c r="M25" s="137">
        <v>2.0</v>
      </c>
      <c r="O25" s="138">
        <f t="shared" si="1"/>
        <v>2</v>
      </c>
      <c r="P25" s="135">
        <f t="shared" si="2"/>
        <v>0</v>
      </c>
      <c r="Q25" s="139">
        <f t="shared" si="3"/>
        <v>1</v>
      </c>
    </row>
    <row r="26" ht="30.75" customHeight="1">
      <c r="A26" s="33">
        <v>14.0</v>
      </c>
      <c r="B26" s="133" t="str">
        <f>'Time Awareness'!B25</f>
        <v>Romanian Practice</v>
      </c>
      <c r="C26" s="4"/>
      <c r="D26" s="134">
        <f>SUMIFS('Time Awareness'!$C$12:$C$28,'Time Awareness'!$B$12:$B$28,'Weekly Tracking'!B26)</f>
        <v>0</v>
      </c>
      <c r="E26" s="135">
        <f>SUMIFS('Time Awareness'!$D$12:$D$28,'Time Awareness'!$B$12:$B$28,'Weekly Tracking'!B26)</f>
        <v>1</v>
      </c>
      <c r="F26" s="4"/>
      <c r="G26" s="136"/>
      <c r="H26" s="136"/>
      <c r="I26" s="136"/>
      <c r="J26" s="136"/>
      <c r="K26" s="136"/>
      <c r="L26" s="136"/>
      <c r="M26" s="136"/>
      <c r="O26" s="138">
        <f t="shared" si="1"/>
        <v>0</v>
      </c>
      <c r="P26" s="135">
        <f t="shared" si="2"/>
        <v>1</v>
      </c>
      <c r="Q26" s="139">
        <f t="shared" si="3"/>
        <v>0</v>
      </c>
    </row>
    <row r="27" ht="30.75" customHeight="1">
      <c r="A27" s="33">
        <v>15.0</v>
      </c>
      <c r="B27" s="133" t="str">
        <f>'Time Awareness'!B26</f>
        <v>Other jobs</v>
      </c>
      <c r="C27" s="4"/>
      <c r="D27" s="134">
        <f>SUMIFS('Time Awareness'!$C$12:$C$28,'Time Awareness'!$B$12:$B$28,'Weekly Tracking'!B27)</f>
        <v>0</v>
      </c>
      <c r="E27" s="135">
        <f>SUMIFS('Time Awareness'!$D$12:$D$28,'Time Awareness'!$B$12:$B$28,'Weekly Tracking'!B27)</f>
        <v>3</v>
      </c>
      <c r="F27" s="4"/>
      <c r="G27" s="136"/>
      <c r="H27" s="137">
        <v>2.0</v>
      </c>
      <c r="I27" s="136"/>
      <c r="J27" s="137">
        <v>4.0</v>
      </c>
      <c r="K27" s="137">
        <v>4.0</v>
      </c>
      <c r="L27" s="136"/>
      <c r="M27" s="136"/>
      <c r="O27" s="138">
        <f t="shared" si="1"/>
        <v>10</v>
      </c>
      <c r="P27" s="135">
        <f t="shared" si="2"/>
        <v>-7</v>
      </c>
      <c r="Q27" s="139">
        <f t="shared" si="3"/>
        <v>3.333333333</v>
      </c>
    </row>
    <row r="28" ht="30.75" customHeight="1">
      <c r="A28" s="33">
        <v>16.0</v>
      </c>
      <c r="B28" s="133" t="str">
        <f>'Time Awareness'!B27</f>
        <v>Upkeep (redundant, use chores)</v>
      </c>
      <c r="C28" s="4"/>
      <c r="D28" s="134">
        <f>SUMIFS('Time Awareness'!$C$12:$C$28,'Time Awareness'!$B$12:$B$28,'Weekly Tracking'!B28)</f>
        <v>0</v>
      </c>
      <c r="E28" s="135">
        <f>SUMIFS('Time Awareness'!$D$12:$D$28,'Time Awareness'!$B$12:$B$28,'Weekly Tracking'!B28)</f>
        <v>0</v>
      </c>
      <c r="F28" s="4"/>
      <c r="G28" s="136"/>
      <c r="H28" s="136"/>
      <c r="I28" s="137">
        <v>1.0</v>
      </c>
      <c r="J28" s="136"/>
      <c r="K28" s="136"/>
      <c r="L28" s="137">
        <v>1.0</v>
      </c>
      <c r="M28" s="137">
        <v>1.0</v>
      </c>
      <c r="O28" s="138">
        <f t="shared" si="1"/>
        <v>3</v>
      </c>
      <c r="P28" s="135">
        <f t="shared" si="2"/>
        <v>-3</v>
      </c>
      <c r="Q28" s="139" t="str">
        <f t="shared" si="3"/>
        <v>#DIV/0!</v>
      </c>
    </row>
    <row r="29" ht="30.75" customHeight="1">
      <c r="A29" s="33">
        <v>17.0</v>
      </c>
      <c r="B29" s="133" t="str">
        <f>'Time Awareness'!B28</f>
        <v>Learning</v>
      </c>
      <c r="C29" s="4"/>
      <c r="D29" s="134">
        <f>SUMIFS('Time Awareness'!$C$12:$C$28,'Time Awareness'!$B$12:$B$28,'Weekly Tracking'!B29)</f>
        <v>1</v>
      </c>
      <c r="E29" s="135">
        <f>SUMIFS('Time Awareness'!$D$12:$D$28,'Time Awareness'!$B$12:$B$28,'Weekly Tracking'!B29)</f>
        <v>0</v>
      </c>
      <c r="F29" s="4"/>
      <c r="G29" s="136"/>
      <c r="H29" s="136"/>
      <c r="I29" s="136"/>
      <c r="J29" s="136"/>
      <c r="K29" s="137">
        <v>6.0</v>
      </c>
      <c r="L29" s="137">
        <v>2.0</v>
      </c>
      <c r="M29" s="136"/>
      <c r="O29" s="138">
        <f t="shared" si="1"/>
        <v>8</v>
      </c>
      <c r="P29" s="135">
        <f t="shared" si="2"/>
        <v>-3</v>
      </c>
      <c r="Q29" s="139">
        <f t="shared" si="3"/>
        <v>1.6</v>
      </c>
      <c r="R29" s="84" t="s">
        <v>152</v>
      </c>
    </row>
    <row r="30" ht="14.25" customHeight="1">
      <c r="G30" s="4">
        <f t="shared" ref="G30:M30" si="4">SUM(G13:G29)</f>
        <v>0</v>
      </c>
      <c r="H30" s="4">
        <f t="shared" si="4"/>
        <v>12</v>
      </c>
      <c r="I30" s="4">
        <f t="shared" si="4"/>
        <v>14</v>
      </c>
      <c r="J30" s="4">
        <f t="shared" si="4"/>
        <v>14</v>
      </c>
      <c r="K30" s="4">
        <f t="shared" si="4"/>
        <v>15</v>
      </c>
      <c r="L30" s="4">
        <f t="shared" si="4"/>
        <v>12</v>
      </c>
      <c r="M30" s="4">
        <f t="shared" si="4"/>
        <v>14</v>
      </c>
      <c r="O30" s="7">
        <f t="shared" si="1"/>
        <v>81</v>
      </c>
    </row>
    <row r="31" ht="14.25" customHeight="1">
      <c r="G31" s="4"/>
      <c r="H31" s="4"/>
      <c r="I31" s="4"/>
      <c r="J31" s="4"/>
      <c r="K31" s="4"/>
      <c r="L31" s="4"/>
      <c r="M31" s="4"/>
    </row>
    <row r="32" ht="14.25" customHeight="1">
      <c r="G32" s="4"/>
      <c r="H32" s="4"/>
      <c r="I32" s="4"/>
      <c r="J32" s="4"/>
      <c r="K32" s="4"/>
      <c r="L32" s="4"/>
      <c r="M32" s="4"/>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7:D7"/>
    <mergeCell ref="O10:P10"/>
  </mergeCells>
  <conditionalFormatting sqref="G11">
    <cfRule type="expression" dxfId="0" priority="1">
      <formula>CELL("contents",B5)=G11</formula>
    </cfRule>
  </conditionalFormatting>
  <conditionalFormatting sqref="J11">
    <cfRule type="expression" dxfId="0" priority="2">
      <formula>CELL("contents",B5)=J11</formula>
    </cfRule>
  </conditionalFormatting>
  <conditionalFormatting sqref="H11">
    <cfRule type="expression" dxfId="0" priority="3">
      <formula>CELL("contents",B5)=H11</formula>
    </cfRule>
  </conditionalFormatting>
  <conditionalFormatting sqref="I11">
    <cfRule type="expression" dxfId="0" priority="4">
      <formula>CELL("contents",B5)=I11</formula>
    </cfRule>
  </conditionalFormatting>
  <conditionalFormatting sqref="K11">
    <cfRule type="expression" dxfId="0" priority="5">
      <formula>CELL("contents",B5)=K11</formula>
    </cfRule>
  </conditionalFormatting>
  <conditionalFormatting sqref="L11">
    <cfRule type="expression" dxfId="0" priority="6">
      <formula>CELL("contents",B5)=L11</formula>
    </cfRule>
  </conditionalFormatting>
  <conditionalFormatting sqref="M11">
    <cfRule type="expression" dxfId="0" priority="7">
      <formula>CELL("contents",B5)=M11</formula>
    </cfRule>
  </conditionalFormatting>
  <conditionalFormatting sqref="Q13:Q29">
    <cfRule type="colorScale" priority="8">
      <colorScale>
        <cfvo type="formula" val="0"/>
        <cfvo type="formula" val="0.99"/>
        <cfvo type="formula" val="1"/>
        <color rgb="FFFFFF00"/>
        <color theme="9"/>
        <color theme="4"/>
      </colorScale>
    </cfRule>
  </conditionalFormatting>
  <dataValidations>
    <dataValidation type="list" allowBlank="1" showErrorMessage="1" sqref="B5">
      <formula1>$G$11:$M$11</formula1>
    </dataValidation>
  </dataValidations>
  <printOptions/>
  <pageMargins bottom="0.75" footer="0.0" header="0.0" left="0.7" right="0.7" top="0.75"/>
  <pageSetup orientation="portrait"/>
  <drawing r:id="rId1"/>
</worksheet>
</file>