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in\PY\NB\Rsch01\files\"/>
    </mc:Choice>
  </mc:AlternateContent>
  <xr:revisionPtr revIDLastSave="0" documentId="13_ncr:1_{C339F229-F452-4C19-B44A-2A34A417EF38}" xr6:coauthVersionLast="45" xr6:coauthVersionMax="45" xr10:uidLastSave="{00000000-0000-0000-0000-000000000000}"/>
  <bookViews>
    <workbookView xWindow="7050" yWindow="780" windowWidth="20040" windowHeight="15420" activeTab="1" xr2:uid="{00000000-000D-0000-FFFF-FFFF00000000}"/>
  </bookViews>
  <sheets>
    <sheet name="Sheet2" sheetId="4" r:id="rId1"/>
    <sheet name="sortBy_전체병상수" sheetId="3" r:id="rId2"/>
    <sheet name="sortBy_인당병상수" sheetId="5" r:id="rId3"/>
    <sheet name="sortBy_사업체수" sheetId="6" r:id="rId4"/>
    <sheet name="report-서울시 의료기관 (구별) 통계-2011-20" sheetId="1" r:id="rId5"/>
    <sheet name="DistCode" sheetId="2" r:id="rId6"/>
  </sheets>
  <definedNames>
    <definedName name="lstBizNum">DistCode!$G$2:$G$27</definedName>
    <definedName name="lstDistCode">DistCode!$A$2:$A$27</definedName>
    <definedName name="lstDistName">DistCode!$B$2:$B$27</definedName>
    <definedName name="lstEmpNum">DistCode!$F$2:$F$27</definedName>
    <definedName name="lstPopNum">DistCode!$E$2:$E$27</definedName>
  </definedNames>
  <calcPr calcId="191029"/>
  <pivotCaches>
    <pivotCache cacheId="1" r:id="rId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3" i="6" l="1"/>
  <c r="S13" i="6" s="1"/>
  <c r="B5" i="6"/>
  <c r="R5" i="6" s="1"/>
  <c r="R2" i="6"/>
  <c r="B2" i="6"/>
  <c r="Q2" i="6" s="1"/>
  <c r="B4" i="6"/>
  <c r="S4" i="6" s="1"/>
  <c r="B16" i="6"/>
  <c r="S16" i="6" s="1"/>
  <c r="S24" i="6"/>
  <c r="R24" i="6"/>
  <c r="B24" i="6"/>
  <c r="Q24" i="6" s="1"/>
  <c r="B6" i="6"/>
  <c r="Q6" i="6" s="1"/>
  <c r="B12" i="6"/>
  <c r="S12" i="6" s="1"/>
  <c r="B8" i="6"/>
  <c r="R8" i="6" s="1"/>
  <c r="S10" i="6"/>
  <c r="R10" i="6"/>
  <c r="B10" i="6"/>
  <c r="Q10" i="6" s="1"/>
  <c r="B15" i="6"/>
  <c r="Q15" i="6" s="1"/>
  <c r="B9" i="6"/>
  <c r="S9" i="6" s="1"/>
  <c r="B23" i="6"/>
  <c r="R23" i="6" s="1"/>
  <c r="S21" i="6"/>
  <c r="R21" i="6"/>
  <c r="B21" i="6"/>
  <c r="Q21" i="6" s="1"/>
  <c r="B18" i="6"/>
  <c r="Q18" i="6" s="1"/>
  <c r="B26" i="6"/>
  <c r="S26" i="6" s="1"/>
  <c r="B25" i="6"/>
  <c r="R25" i="6" s="1"/>
  <c r="S19" i="6"/>
  <c r="R19" i="6"/>
  <c r="B19" i="6"/>
  <c r="Q19" i="6" s="1"/>
  <c r="B14" i="6"/>
  <c r="Q14" i="6" s="1"/>
  <c r="B11" i="6"/>
  <c r="S11" i="6" s="1"/>
  <c r="B20" i="6"/>
  <c r="R20" i="6" s="1"/>
  <c r="S17" i="6"/>
  <c r="R17" i="6"/>
  <c r="B17" i="6"/>
  <c r="Q17" i="6" s="1"/>
  <c r="B22" i="6"/>
  <c r="Q22" i="6" s="1"/>
  <c r="B3" i="6"/>
  <c r="S3" i="6" s="1"/>
  <c r="B7" i="6"/>
  <c r="R7" i="6" s="1"/>
  <c r="B22" i="5"/>
  <c r="S22" i="5" s="1"/>
  <c r="B18" i="5"/>
  <c r="R18" i="5" s="1"/>
  <c r="B24" i="5"/>
  <c r="Q24" i="5" s="1"/>
  <c r="B16" i="5"/>
  <c r="R16" i="5" s="1"/>
  <c r="B4" i="5"/>
  <c r="S4" i="5" s="1"/>
  <c r="B12" i="5"/>
  <c r="R12" i="5" s="1"/>
  <c r="B23" i="5"/>
  <c r="Q23" i="5" s="1"/>
  <c r="B15" i="5"/>
  <c r="R15" i="5" s="1"/>
  <c r="B19" i="5"/>
  <c r="S19" i="5" s="1"/>
  <c r="B6" i="5"/>
  <c r="R6" i="5" s="1"/>
  <c r="B5" i="5"/>
  <c r="Q5" i="5" s="1"/>
  <c r="B2" i="5"/>
  <c r="R2" i="5" s="1"/>
  <c r="B21" i="5"/>
  <c r="S21" i="5" s="1"/>
  <c r="B8" i="5"/>
  <c r="R8" i="5" s="1"/>
  <c r="B11" i="5"/>
  <c r="Q11" i="5" s="1"/>
  <c r="B17" i="5"/>
  <c r="S17" i="5" s="1"/>
  <c r="B10" i="5"/>
  <c r="S10" i="5" s="1"/>
  <c r="S14" i="5"/>
  <c r="B14" i="5"/>
  <c r="R14" i="5" s="1"/>
  <c r="B13" i="5"/>
  <c r="Q13" i="5" s="1"/>
  <c r="B25" i="5"/>
  <c r="S25" i="5" s="1"/>
  <c r="B9" i="5"/>
  <c r="S9" i="5" s="1"/>
  <c r="S7" i="5"/>
  <c r="B7" i="5"/>
  <c r="R7" i="5" s="1"/>
  <c r="B3" i="5"/>
  <c r="Q3" i="5" s="1"/>
  <c r="B20" i="5"/>
  <c r="S20" i="5" s="1"/>
  <c r="B26" i="5"/>
  <c r="S26" i="5" s="1"/>
  <c r="B4" i="3"/>
  <c r="S4" i="3" s="1"/>
  <c r="B3" i="3"/>
  <c r="R3" i="3" s="1"/>
  <c r="B2" i="3"/>
  <c r="Q2" i="3" s="1"/>
  <c r="B11" i="3"/>
  <c r="S11" i="3" s="1"/>
  <c r="B19" i="3"/>
  <c r="S19" i="3" s="1"/>
  <c r="B17" i="3"/>
  <c r="R17" i="3" s="1"/>
  <c r="R6" i="3"/>
  <c r="B6" i="3"/>
  <c r="Q6" i="3" s="1"/>
  <c r="B22" i="3"/>
  <c r="S22" i="3" s="1"/>
  <c r="B7" i="3"/>
  <c r="S7" i="3" s="1"/>
  <c r="B10" i="3"/>
  <c r="R10" i="3" s="1"/>
  <c r="B18" i="3"/>
  <c r="Q18" i="3" s="1"/>
  <c r="B26" i="3"/>
  <c r="S26" i="3" s="1"/>
  <c r="B8" i="3"/>
  <c r="S8" i="3" s="1"/>
  <c r="B15" i="3"/>
  <c r="Q15" i="3" s="1"/>
  <c r="B9" i="3"/>
  <c r="Q9" i="3" s="1"/>
  <c r="B16" i="3"/>
  <c r="S16" i="3" s="1"/>
  <c r="B21" i="3"/>
  <c r="S21" i="3" s="1"/>
  <c r="B13" i="3"/>
  <c r="Q13" i="3" s="1"/>
  <c r="B14" i="3"/>
  <c r="Q14" i="3" s="1"/>
  <c r="B5" i="3"/>
  <c r="Q5" i="3" s="1"/>
  <c r="B20" i="3"/>
  <c r="S20" i="3" s="1"/>
  <c r="B23" i="3"/>
  <c r="Q23" i="3" s="1"/>
  <c r="B25" i="3"/>
  <c r="Q25" i="3" s="1"/>
  <c r="B24" i="3"/>
  <c r="S24" i="3" s="1"/>
  <c r="B12" i="3"/>
  <c r="R12" i="3" s="1"/>
  <c r="R22" i="6" l="1"/>
  <c r="R14" i="6"/>
  <c r="R18" i="6"/>
  <c r="R15" i="6"/>
  <c r="R6" i="6"/>
  <c r="S7" i="6"/>
  <c r="S20" i="6"/>
  <c r="S25" i="6"/>
  <c r="S23" i="6"/>
  <c r="S8" i="6"/>
  <c r="S5" i="6"/>
  <c r="H18" i="6"/>
  <c r="F18" i="6"/>
  <c r="E18" i="6"/>
  <c r="H15" i="6"/>
  <c r="F15" i="6"/>
  <c r="E15" i="6"/>
  <c r="H6" i="6"/>
  <c r="F6" i="6"/>
  <c r="E6" i="6"/>
  <c r="H22" i="6"/>
  <c r="F22" i="6"/>
  <c r="E22" i="6"/>
  <c r="H14" i="6"/>
  <c r="F14" i="6"/>
  <c r="E14" i="6"/>
  <c r="E17" i="6"/>
  <c r="F17" i="6"/>
  <c r="H17" i="6"/>
  <c r="E19" i="6"/>
  <c r="H19" i="6"/>
  <c r="F19" i="6"/>
  <c r="E21" i="6"/>
  <c r="H21" i="6"/>
  <c r="F21" i="6"/>
  <c r="E10" i="6"/>
  <c r="F10" i="6"/>
  <c r="H10" i="6"/>
  <c r="E24" i="6"/>
  <c r="F24" i="6"/>
  <c r="H24" i="6"/>
  <c r="H2" i="6"/>
  <c r="E2" i="6"/>
  <c r="F2" i="6"/>
  <c r="Q3" i="6"/>
  <c r="Q11" i="6"/>
  <c r="Q26" i="6"/>
  <c r="Q9" i="6"/>
  <c r="Q12" i="6"/>
  <c r="Q4" i="6"/>
  <c r="Q7" i="6"/>
  <c r="R3" i="6"/>
  <c r="S22" i="6"/>
  <c r="Q20" i="6"/>
  <c r="R11" i="6"/>
  <c r="S14" i="6"/>
  <c r="Q25" i="6"/>
  <c r="R26" i="6"/>
  <c r="S18" i="6"/>
  <c r="Q23" i="6"/>
  <c r="R9" i="6"/>
  <c r="S15" i="6"/>
  <c r="Q8" i="6"/>
  <c r="R12" i="6"/>
  <c r="S6" i="6"/>
  <c r="Q16" i="6"/>
  <c r="R4" i="6"/>
  <c r="S2" i="6"/>
  <c r="Q13" i="6"/>
  <c r="R16" i="6"/>
  <c r="Q5" i="6"/>
  <c r="R13" i="6"/>
  <c r="R3" i="5"/>
  <c r="R11" i="5"/>
  <c r="R21" i="5"/>
  <c r="R5" i="5"/>
  <c r="R19" i="5"/>
  <c r="R23" i="5"/>
  <c r="R4" i="5"/>
  <c r="S24" i="5"/>
  <c r="R13" i="5"/>
  <c r="R26" i="5"/>
  <c r="S3" i="5"/>
  <c r="R9" i="5"/>
  <c r="S13" i="5"/>
  <c r="R10" i="5"/>
  <c r="S11" i="5"/>
  <c r="S5" i="5"/>
  <c r="S23" i="5"/>
  <c r="S2" i="5"/>
  <c r="S15" i="5"/>
  <c r="S16" i="5"/>
  <c r="H3" i="5"/>
  <c r="F3" i="5"/>
  <c r="E3" i="5"/>
  <c r="H13" i="5"/>
  <c r="F13" i="5"/>
  <c r="E13" i="5"/>
  <c r="H23" i="5"/>
  <c r="F23" i="5"/>
  <c r="E23" i="5"/>
  <c r="H24" i="5"/>
  <c r="F24" i="5"/>
  <c r="E24" i="5"/>
  <c r="H11" i="5"/>
  <c r="F11" i="5"/>
  <c r="E11" i="5"/>
  <c r="H5" i="5"/>
  <c r="F5" i="5"/>
  <c r="E5" i="5"/>
  <c r="Q20" i="5"/>
  <c r="Q25" i="5"/>
  <c r="Q17" i="5"/>
  <c r="S8" i="5"/>
  <c r="Q2" i="5"/>
  <c r="S6" i="5"/>
  <c r="Q15" i="5"/>
  <c r="S12" i="5"/>
  <c r="Q16" i="5"/>
  <c r="R24" i="5"/>
  <c r="S18" i="5"/>
  <c r="Q26" i="5"/>
  <c r="R20" i="5"/>
  <c r="Q9" i="5"/>
  <c r="R25" i="5"/>
  <c r="Q10" i="5"/>
  <c r="R17" i="5"/>
  <c r="Q21" i="5"/>
  <c r="Q19" i="5"/>
  <c r="Q4" i="5"/>
  <c r="Q22" i="5"/>
  <c r="Q8" i="5"/>
  <c r="Q6" i="5"/>
  <c r="Q12" i="5"/>
  <c r="Q18" i="5"/>
  <c r="R22" i="5"/>
  <c r="R15" i="3"/>
  <c r="S10" i="3"/>
  <c r="Q7" i="5"/>
  <c r="Q14" i="5"/>
  <c r="R25" i="3"/>
  <c r="S6" i="3"/>
  <c r="S12" i="3"/>
  <c r="R13" i="3"/>
  <c r="S14" i="3"/>
  <c r="S9" i="3"/>
  <c r="S18" i="3"/>
  <c r="S17" i="3"/>
  <c r="S2" i="3"/>
  <c r="R23" i="3"/>
  <c r="S23" i="3"/>
  <c r="R14" i="3"/>
  <c r="S13" i="3"/>
  <c r="R9" i="3"/>
  <c r="S15" i="3"/>
  <c r="R18" i="3"/>
  <c r="H2" i="3"/>
  <c r="F2" i="3"/>
  <c r="E2" i="3"/>
  <c r="E23" i="3"/>
  <c r="H23" i="3"/>
  <c r="F23" i="3"/>
  <c r="H5" i="3"/>
  <c r="F5" i="3"/>
  <c r="E5" i="3"/>
  <c r="E13" i="3"/>
  <c r="F13" i="3"/>
  <c r="H13" i="3"/>
  <c r="E15" i="3"/>
  <c r="F15" i="3"/>
  <c r="H15" i="3"/>
  <c r="H6" i="3"/>
  <c r="E6" i="3"/>
  <c r="F6" i="3"/>
  <c r="E14" i="3"/>
  <c r="H14" i="3"/>
  <c r="F14" i="3"/>
  <c r="H9" i="3"/>
  <c r="F9" i="3"/>
  <c r="E9" i="3"/>
  <c r="H18" i="3"/>
  <c r="F18" i="3"/>
  <c r="E18" i="3"/>
  <c r="H25" i="3"/>
  <c r="F25" i="3"/>
  <c r="E25" i="3"/>
  <c r="Q11" i="3"/>
  <c r="R2" i="3"/>
  <c r="S3" i="3"/>
  <c r="Q24" i="3"/>
  <c r="Q26" i="3"/>
  <c r="Q12" i="3"/>
  <c r="R24" i="3"/>
  <c r="S25" i="3"/>
  <c r="Q7" i="3"/>
  <c r="R22" i="3"/>
  <c r="Q19" i="3"/>
  <c r="R11" i="3"/>
  <c r="Q4" i="3"/>
  <c r="Q16" i="3"/>
  <c r="Q22" i="3"/>
  <c r="Q20" i="3"/>
  <c r="R5" i="3"/>
  <c r="Q21" i="3"/>
  <c r="R16" i="3"/>
  <c r="Q8" i="3"/>
  <c r="R26" i="3"/>
  <c r="R20" i="3"/>
  <c r="S5" i="3"/>
  <c r="R21" i="3"/>
  <c r="R8" i="3"/>
  <c r="Q10" i="3"/>
  <c r="R7" i="3"/>
  <c r="Q17" i="3"/>
  <c r="R19" i="3"/>
  <c r="Q3" i="3"/>
  <c r="R4" i="3"/>
  <c r="E5" i="6" l="1"/>
  <c r="H5" i="6"/>
  <c r="F5" i="6"/>
  <c r="F8" i="6"/>
  <c r="E8" i="6"/>
  <c r="H8" i="6"/>
  <c r="F7" i="6"/>
  <c r="E7" i="6"/>
  <c r="H7" i="6"/>
  <c r="H26" i="6"/>
  <c r="F26" i="6"/>
  <c r="E26" i="6"/>
  <c r="F16" i="6"/>
  <c r="E16" i="6"/>
  <c r="H16" i="6"/>
  <c r="F20" i="6"/>
  <c r="E20" i="6"/>
  <c r="H20" i="6"/>
  <c r="H4" i="6"/>
  <c r="F4" i="6"/>
  <c r="E4" i="6"/>
  <c r="H11" i="6"/>
  <c r="F11" i="6"/>
  <c r="E11" i="6"/>
  <c r="F13" i="6"/>
  <c r="E13" i="6"/>
  <c r="H13" i="6"/>
  <c r="F25" i="6"/>
  <c r="E25" i="6"/>
  <c r="H25" i="6"/>
  <c r="H12" i="6"/>
  <c r="F12" i="6"/>
  <c r="E12" i="6"/>
  <c r="H3" i="6"/>
  <c r="F3" i="6"/>
  <c r="E3" i="6"/>
  <c r="F23" i="6"/>
  <c r="E23" i="6"/>
  <c r="H23" i="6"/>
  <c r="H9" i="6"/>
  <c r="F9" i="6"/>
  <c r="E9" i="6"/>
  <c r="E14" i="5"/>
  <c r="H14" i="5"/>
  <c r="F14" i="5"/>
  <c r="E8" i="5"/>
  <c r="H8" i="5"/>
  <c r="F8" i="5"/>
  <c r="F21" i="5"/>
  <c r="E21" i="5"/>
  <c r="H21" i="5"/>
  <c r="F9" i="5"/>
  <c r="E9" i="5"/>
  <c r="H9" i="5"/>
  <c r="H25" i="5"/>
  <c r="F25" i="5"/>
  <c r="E25" i="5"/>
  <c r="E7" i="5"/>
  <c r="H7" i="5"/>
  <c r="F7" i="5"/>
  <c r="E18" i="5"/>
  <c r="H18" i="5"/>
  <c r="F18" i="5"/>
  <c r="F22" i="5"/>
  <c r="E22" i="5"/>
  <c r="H22" i="5"/>
  <c r="H16" i="5"/>
  <c r="F16" i="5"/>
  <c r="E16" i="5"/>
  <c r="H2" i="5"/>
  <c r="F2" i="5"/>
  <c r="E2" i="5"/>
  <c r="H20" i="5"/>
  <c r="F20" i="5"/>
  <c r="E20" i="5"/>
  <c r="E12" i="5"/>
  <c r="H12" i="5"/>
  <c r="F12" i="5"/>
  <c r="F4" i="5"/>
  <c r="E4" i="5"/>
  <c r="H4" i="5"/>
  <c r="F10" i="5"/>
  <c r="E10" i="5"/>
  <c r="H10" i="5"/>
  <c r="F26" i="5"/>
  <c r="E26" i="5"/>
  <c r="H26" i="5"/>
  <c r="E6" i="5"/>
  <c r="H6" i="5"/>
  <c r="F6" i="5"/>
  <c r="F19" i="5"/>
  <c r="E19" i="5"/>
  <c r="H19" i="5"/>
  <c r="H15" i="5"/>
  <c r="F15" i="5"/>
  <c r="E15" i="5"/>
  <c r="H17" i="5"/>
  <c r="F17" i="5"/>
  <c r="E17" i="5"/>
  <c r="F21" i="3"/>
  <c r="E21" i="3"/>
  <c r="H21" i="3"/>
  <c r="E3" i="3"/>
  <c r="H3" i="3"/>
  <c r="F3" i="3"/>
  <c r="H16" i="3"/>
  <c r="F16" i="3"/>
  <c r="E16" i="3"/>
  <c r="F12" i="3"/>
  <c r="E12" i="3"/>
  <c r="H12" i="3"/>
  <c r="F4" i="3"/>
  <c r="E4" i="3"/>
  <c r="H4" i="3"/>
  <c r="H26" i="3"/>
  <c r="F26" i="3"/>
  <c r="E26" i="3"/>
  <c r="F8" i="3"/>
  <c r="H8" i="3"/>
  <c r="E8" i="3"/>
  <c r="H24" i="3"/>
  <c r="F24" i="3"/>
  <c r="E24" i="3"/>
  <c r="E10" i="3"/>
  <c r="F10" i="3"/>
  <c r="H10" i="3"/>
  <c r="F7" i="3"/>
  <c r="H7" i="3"/>
  <c r="E7" i="3"/>
  <c r="H11" i="3"/>
  <c r="F11" i="3"/>
  <c r="E11" i="3"/>
  <c r="E17" i="3"/>
  <c r="H17" i="3"/>
  <c r="F17" i="3"/>
  <c r="F20" i="3"/>
  <c r="E20" i="3"/>
  <c r="H20" i="3"/>
  <c r="H22" i="3"/>
  <c r="F22" i="3"/>
  <c r="E22" i="3"/>
  <c r="F19" i="3"/>
  <c r="E19" i="3"/>
  <c r="H19" i="3"/>
  <c r="G27" i="2"/>
  <c r="F27" i="2"/>
  <c r="E27" i="2"/>
  <c r="B2" i="1" l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R17" i="1" l="1"/>
  <c r="S17" i="1"/>
  <c r="Q17" i="1"/>
  <c r="H17" i="1" s="1"/>
  <c r="R23" i="1"/>
  <c r="Q23" i="1"/>
  <c r="H23" i="1" s="1"/>
  <c r="S23" i="1"/>
  <c r="R15" i="1"/>
  <c r="Q15" i="1"/>
  <c r="H15" i="1" s="1"/>
  <c r="S15" i="1"/>
  <c r="R7" i="1"/>
  <c r="S7" i="1"/>
  <c r="Q7" i="1"/>
  <c r="H7" i="1" s="1"/>
  <c r="S22" i="1"/>
  <c r="R22" i="1"/>
  <c r="Q22" i="1"/>
  <c r="H22" i="1" s="1"/>
  <c r="S14" i="1"/>
  <c r="R14" i="1"/>
  <c r="Q14" i="1"/>
  <c r="H14" i="1" s="1"/>
  <c r="S6" i="1"/>
  <c r="R6" i="1"/>
  <c r="Q6" i="1"/>
  <c r="H6" i="1" s="1"/>
  <c r="S24" i="1"/>
  <c r="R24" i="1"/>
  <c r="Q24" i="1"/>
  <c r="H24" i="1" s="1"/>
  <c r="S21" i="1"/>
  <c r="R21" i="1"/>
  <c r="Q21" i="1"/>
  <c r="H21" i="1" s="1"/>
  <c r="S13" i="1"/>
  <c r="R13" i="1"/>
  <c r="Q13" i="1"/>
  <c r="H13" i="1" s="1"/>
  <c r="S5" i="1"/>
  <c r="R5" i="1"/>
  <c r="Q5" i="1"/>
  <c r="H5" i="1" s="1"/>
  <c r="S9" i="1"/>
  <c r="R9" i="1"/>
  <c r="Q9" i="1"/>
  <c r="H9" i="1" s="1"/>
  <c r="S8" i="1"/>
  <c r="Q8" i="1"/>
  <c r="H8" i="1" s="1"/>
  <c r="R8" i="1"/>
  <c r="Q12" i="1"/>
  <c r="H12" i="1" s="1"/>
  <c r="S12" i="1"/>
  <c r="R12" i="1"/>
  <c r="Q4" i="1"/>
  <c r="H4" i="1" s="1"/>
  <c r="S4" i="1"/>
  <c r="R4" i="1"/>
  <c r="R16" i="1"/>
  <c r="Q16" i="1"/>
  <c r="H16" i="1" s="1"/>
  <c r="S16" i="1"/>
  <c r="Q20" i="1"/>
  <c r="H20" i="1" s="1"/>
  <c r="S20" i="1"/>
  <c r="R20" i="1"/>
  <c r="R19" i="1"/>
  <c r="Q19" i="1"/>
  <c r="H19" i="1" s="1"/>
  <c r="S19" i="1"/>
  <c r="R11" i="1"/>
  <c r="Q11" i="1"/>
  <c r="H11" i="1" s="1"/>
  <c r="S11" i="1"/>
  <c r="R3" i="1"/>
  <c r="S3" i="1"/>
  <c r="Q3" i="1"/>
  <c r="H3" i="1" s="1"/>
  <c r="Q25" i="1"/>
  <c r="H25" i="1" s="1"/>
  <c r="S25" i="1"/>
  <c r="R25" i="1"/>
  <c r="S26" i="1"/>
  <c r="R26" i="1"/>
  <c r="Q26" i="1"/>
  <c r="H26" i="1" s="1"/>
  <c r="S18" i="1"/>
  <c r="R18" i="1"/>
  <c r="Q18" i="1"/>
  <c r="H18" i="1" s="1"/>
  <c r="S10" i="1"/>
  <c r="R10" i="1"/>
  <c r="Q10" i="1"/>
  <c r="H10" i="1" s="1"/>
  <c r="S2" i="1"/>
  <c r="Q2" i="1"/>
  <c r="R2" i="1"/>
  <c r="H2" i="1" l="1"/>
  <c r="E2" i="1"/>
  <c r="F26" i="1"/>
  <c r="E26" i="1"/>
  <c r="F25" i="1"/>
  <c r="E25" i="1"/>
  <c r="E19" i="1"/>
  <c r="F19" i="1"/>
  <c r="F10" i="1"/>
  <c r="E10" i="1"/>
  <c r="E3" i="1"/>
  <c r="F3" i="1"/>
  <c r="E11" i="1"/>
  <c r="F11" i="1"/>
  <c r="F12" i="1"/>
  <c r="E12" i="1"/>
  <c r="E9" i="1"/>
  <c r="F9" i="1"/>
  <c r="F24" i="1"/>
  <c r="E24" i="1"/>
  <c r="F7" i="1"/>
  <c r="E7" i="1"/>
  <c r="F15" i="1"/>
  <c r="E15" i="1"/>
  <c r="F18" i="1"/>
  <c r="E18" i="1"/>
  <c r="F16" i="1"/>
  <c r="E16" i="1"/>
  <c r="F4" i="1"/>
  <c r="E4" i="1"/>
  <c r="E21" i="1"/>
  <c r="F21" i="1"/>
  <c r="F22" i="1"/>
  <c r="E22" i="1"/>
  <c r="E17" i="1"/>
  <c r="F17" i="1"/>
  <c r="F2" i="1"/>
  <c r="F8" i="1"/>
  <c r="E8" i="1"/>
  <c r="E13" i="1"/>
  <c r="F13" i="1"/>
  <c r="E14" i="1"/>
  <c r="F14" i="1"/>
  <c r="F20" i="1"/>
  <c r="E20" i="1"/>
  <c r="E5" i="1"/>
  <c r="F5" i="1"/>
  <c r="F6" i="1"/>
  <c r="E6" i="1"/>
  <c r="F23" i="1"/>
  <c r="E23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KW Nam</author>
    <author>i</author>
  </authors>
  <commentList>
    <comment ref="O1" authorId="0" shapeId="0" xr:uid="{F5264A52-8476-4283-BD4C-1B40FB265A82}">
      <text>
        <r>
          <rPr>
            <b/>
            <sz val="9"/>
            <color indexed="81"/>
            <rFont val="Tahoma"/>
            <family val="2"/>
          </rPr>
          <t>KW Nam: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위도</t>
        </r>
      </text>
    </comment>
    <comment ref="P1" authorId="0" shapeId="0" xr:uid="{11995353-9176-4A75-8C07-4E52C7933647}">
      <text>
        <r>
          <rPr>
            <b/>
            <sz val="9"/>
            <color indexed="81"/>
            <rFont val="Tahoma"/>
            <family val="2"/>
          </rPr>
          <t>KW Nam: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경도</t>
        </r>
      </text>
    </comment>
    <comment ref="Q1" authorId="1" shapeId="0" xr:uid="{71F78C94-3C57-41E4-B9E0-FD716322DFEC}">
      <text>
        <r>
          <rPr>
            <b/>
            <sz val="9"/>
            <color indexed="81"/>
            <rFont val="Tahoma"/>
            <family val="2"/>
          </rPr>
          <t>i: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주민등록인구</t>
        </r>
      </text>
    </comment>
    <comment ref="R1" authorId="1" shapeId="0" xr:uid="{2E9274B5-DB32-42BD-95F6-0D88A05F60FB}">
      <text>
        <r>
          <rPr>
            <b/>
            <sz val="9"/>
            <color indexed="81"/>
            <rFont val="Tahoma"/>
            <family val="2"/>
          </rPr>
          <t>i: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종사자수</t>
        </r>
      </text>
    </comment>
    <comment ref="S1" authorId="1" shapeId="0" xr:uid="{AFEC4C32-D320-40B5-972F-ACD00D6EAECA}">
      <text>
        <r>
          <rPr>
            <b/>
            <sz val="9"/>
            <color indexed="81"/>
            <rFont val="Tahoma"/>
            <family val="2"/>
          </rPr>
          <t>i: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사업체수</t>
        </r>
      </text>
    </comment>
    <comment ref="T1" authorId="0" shapeId="0" xr:uid="{E146E08D-2598-4AC8-A719-FB3A2937A29D}">
      <text>
        <r>
          <rPr>
            <b/>
            <sz val="9"/>
            <color indexed="81"/>
            <rFont val="Tahoma"/>
            <family val="2"/>
          </rPr>
          <t>KW Nam: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지역내총생산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시장가격</t>
        </r>
        <r>
          <rPr>
            <b/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Tahoma"/>
            <family val="2"/>
          </rPr>
          <t xml:space="preserve"> = </t>
        </r>
        <r>
          <rPr>
            <sz val="9"/>
            <color indexed="81"/>
            <rFont val="돋움"/>
            <family val="3"/>
            <charset val="129"/>
          </rPr>
          <t>지역내총부가가치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기초가격</t>
        </r>
        <r>
          <rPr>
            <sz val="9"/>
            <color indexed="81"/>
            <rFont val="Tahoma"/>
            <family val="2"/>
          </rPr>
          <t xml:space="preserve">) + </t>
        </r>
        <r>
          <rPr>
            <sz val="9"/>
            <color indexed="81"/>
            <rFont val="돋움"/>
            <family val="3"/>
            <charset val="129"/>
          </rPr>
          <t>순생산물세</t>
        </r>
      </text>
    </comment>
    <comment ref="U1" authorId="0" shapeId="0" xr:uid="{B69A727D-CDAE-483E-BC73-238365DDA81D}">
      <text>
        <r>
          <rPr>
            <b/>
            <sz val="9"/>
            <color indexed="81"/>
            <rFont val="Tahoma"/>
            <family val="2"/>
          </rPr>
          <t>KW Nam: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수준지수(서울특별시)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KW Nam</author>
    <author>i</author>
  </authors>
  <commentList>
    <comment ref="O1" authorId="0" shapeId="0" xr:uid="{0C4FC456-D2EE-450A-8871-A53B8EC70E1E}">
      <text>
        <r>
          <rPr>
            <b/>
            <sz val="9"/>
            <color indexed="81"/>
            <rFont val="Tahoma"/>
            <family val="2"/>
          </rPr>
          <t>KW Nam: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위도</t>
        </r>
      </text>
    </comment>
    <comment ref="P1" authorId="0" shapeId="0" xr:uid="{74107FB6-45DE-45B4-86F4-6FC71CCEF935}">
      <text>
        <r>
          <rPr>
            <b/>
            <sz val="9"/>
            <color indexed="81"/>
            <rFont val="Tahoma"/>
            <family val="2"/>
          </rPr>
          <t>KW Nam: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경도</t>
        </r>
      </text>
    </comment>
    <comment ref="Q1" authorId="1" shapeId="0" xr:uid="{FBB769A1-325D-44B1-BF8A-942E34082F87}">
      <text>
        <r>
          <rPr>
            <b/>
            <sz val="9"/>
            <color indexed="81"/>
            <rFont val="Tahoma"/>
            <family val="2"/>
          </rPr>
          <t>i: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주민등록인구</t>
        </r>
      </text>
    </comment>
    <comment ref="R1" authorId="1" shapeId="0" xr:uid="{F3B0EFB4-7594-4810-A7C0-54CDA2A65F5D}">
      <text>
        <r>
          <rPr>
            <b/>
            <sz val="9"/>
            <color indexed="81"/>
            <rFont val="Tahoma"/>
            <family val="2"/>
          </rPr>
          <t>i: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종사자수</t>
        </r>
      </text>
    </comment>
    <comment ref="S1" authorId="1" shapeId="0" xr:uid="{637A30A6-08EF-4459-A05A-7B7E1C1ADA6B}">
      <text>
        <r>
          <rPr>
            <b/>
            <sz val="9"/>
            <color indexed="81"/>
            <rFont val="Tahoma"/>
            <family val="2"/>
          </rPr>
          <t>i: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사업체수</t>
        </r>
      </text>
    </comment>
    <comment ref="T1" authorId="0" shapeId="0" xr:uid="{186E5545-CBB4-4BFF-B1C7-3DCB104AAA32}">
      <text>
        <r>
          <rPr>
            <b/>
            <sz val="9"/>
            <color indexed="81"/>
            <rFont val="Tahoma"/>
            <family val="2"/>
          </rPr>
          <t>KW Nam: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지역내총생산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시장가격</t>
        </r>
        <r>
          <rPr>
            <b/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Tahoma"/>
            <family val="2"/>
          </rPr>
          <t xml:space="preserve"> = </t>
        </r>
        <r>
          <rPr>
            <sz val="9"/>
            <color indexed="81"/>
            <rFont val="돋움"/>
            <family val="3"/>
            <charset val="129"/>
          </rPr>
          <t>지역내총부가가치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기초가격</t>
        </r>
        <r>
          <rPr>
            <sz val="9"/>
            <color indexed="81"/>
            <rFont val="Tahoma"/>
            <family val="2"/>
          </rPr>
          <t xml:space="preserve">) + </t>
        </r>
        <r>
          <rPr>
            <sz val="9"/>
            <color indexed="81"/>
            <rFont val="돋움"/>
            <family val="3"/>
            <charset val="129"/>
          </rPr>
          <t>순생산물세</t>
        </r>
      </text>
    </comment>
    <comment ref="U1" authorId="0" shapeId="0" xr:uid="{E812957E-997A-417D-984C-812EB30CB4DE}">
      <text>
        <r>
          <rPr>
            <b/>
            <sz val="9"/>
            <color indexed="81"/>
            <rFont val="Tahoma"/>
            <family val="2"/>
          </rPr>
          <t>KW Nam: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수준지수(서울특별시)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KW Nam</author>
    <author>i</author>
  </authors>
  <commentList>
    <comment ref="O1" authorId="0" shapeId="0" xr:uid="{4D639D1E-28C5-4BDF-A6F1-DCFBAB1A05B6}">
      <text>
        <r>
          <rPr>
            <b/>
            <sz val="9"/>
            <color indexed="81"/>
            <rFont val="Tahoma"/>
            <family val="2"/>
          </rPr>
          <t>KW Nam: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위도</t>
        </r>
      </text>
    </comment>
    <comment ref="P1" authorId="0" shapeId="0" xr:uid="{44F776AE-CF76-432F-B3C0-3994F0AD3D98}">
      <text>
        <r>
          <rPr>
            <b/>
            <sz val="9"/>
            <color indexed="81"/>
            <rFont val="Tahoma"/>
            <family val="2"/>
          </rPr>
          <t>KW Nam: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경도</t>
        </r>
      </text>
    </comment>
    <comment ref="Q1" authorId="1" shapeId="0" xr:uid="{BDE27CEB-3383-41EF-BC7D-D27FFE5118DC}">
      <text>
        <r>
          <rPr>
            <b/>
            <sz val="9"/>
            <color indexed="81"/>
            <rFont val="Tahoma"/>
            <family val="2"/>
          </rPr>
          <t>i: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주민등록인구</t>
        </r>
      </text>
    </comment>
    <comment ref="R1" authorId="1" shapeId="0" xr:uid="{577AE62A-D5BB-4555-881A-ABBABF3DBE5C}">
      <text>
        <r>
          <rPr>
            <b/>
            <sz val="9"/>
            <color indexed="81"/>
            <rFont val="Tahoma"/>
            <family val="2"/>
          </rPr>
          <t>i: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종사자수</t>
        </r>
      </text>
    </comment>
    <comment ref="S1" authorId="1" shapeId="0" xr:uid="{100289E3-A7DD-4319-B7E5-7C33FE00BBEB}">
      <text>
        <r>
          <rPr>
            <b/>
            <sz val="9"/>
            <color indexed="81"/>
            <rFont val="Tahoma"/>
            <family val="2"/>
          </rPr>
          <t>i: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사업체수</t>
        </r>
      </text>
    </comment>
    <comment ref="T1" authorId="0" shapeId="0" xr:uid="{5B16C06B-0017-4D86-99A3-93A7DB862474}">
      <text>
        <r>
          <rPr>
            <b/>
            <sz val="9"/>
            <color indexed="81"/>
            <rFont val="Tahoma"/>
            <family val="2"/>
          </rPr>
          <t>KW Nam: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지역내총생산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시장가격</t>
        </r>
        <r>
          <rPr>
            <b/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Tahoma"/>
            <family val="2"/>
          </rPr>
          <t xml:space="preserve"> = </t>
        </r>
        <r>
          <rPr>
            <sz val="9"/>
            <color indexed="81"/>
            <rFont val="돋움"/>
            <family val="3"/>
            <charset val="129"/>
          </rPr>
          <t>지역내총부가가치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기초가격</t>
        </r>
        <r>
          <rPr>
            <sz val="9"/>
            <color indexed="81"/>
            <rFont val="Tahoma"/>
            <family val="2"/>
          </rPr>
          <t xml:space="preserve">) + </t>
        </r>
        <r>
          <rPr>
            <sz val="9"/>
            <color indexed="81"/>
            <rFont val="돋움"/>
            <family val="3"/>
            <charset val="129"/>
          </rPr>
          <t>순생산물세</t>
        </r>
      </text>
    </comment>
    <comment ref="U1" authorId="0" shapeId="0" xr:uid="{824D150E-1F22-4A5B-B3A7-A71727019411}">
      <text>
        <r>
          <rPr>
            <b/>
            <sz val="9"/>
            <color indexed="81"/>
            <rFont val="Tahoma"/>
            <family val="2"/>
          </rPr>
          <t>KW Nam: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수준지수(서울특별시)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KW Nam</author>
    <author>i</author>
  </authors>
  <commentList>
    <comment ref="O1" authorId="0" shapeId="0" xr:uid="{ABC15B56-C222-4B95-82B7-E4204502ED6A}">
      <text>
        <r>
          <rPr>
            <b/>
            <sz val="9"/>
            <color indexed="81"/>
            <rFont val="Tahoma"/>
            <family val="2"/>
          </rPr>
          <t>KW Nam: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위도</t>
        </r>
      </text>
    </comment>
    <comment ref="P1" authorId="0" shapeId="0" xr:uid="{5EC8039C-DCA0-42A7-9232-4DF4B7B6DFCA}">
      <text>
        <r>
          <rPr>
            <b/>
            <sz val="9"/>
            <color indexed="81"/>
            <rFont val="Tahoma"/>
            <family val="2"/>
          </rPr>
          <t>KW Nam: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경도</t>
        </r>
      </text>
    </comment>
    <comment ref="Q1" authorId="1" shapeId="0" xr:uid="{11536BFF-8C51-4D00-A4D8-41B0E63C9964}">
      <text>
        <r>
          <rPr>
            <b/>
            <sz val="9"/>
            <color indexed="81"/>
            <rFont val="Tahoma"/>
            <family val="2"/>
          </rPr>
          <t>i: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주민등록인구</t>
        </r>
      </text>
    </comment>
    <comment ref="R1" authorId="1" shapeId="0" xr:uid="{9199209D-2AEB-4F21-9FB9-D5104830C2C2}">
      <text>
        <r>
          <rPr>
            <b/>
            <sz val="9"/>
            <color indexed="81"/>
            <rFont val="Tahoma"/>
            <family val="2"/>
          </rPr>
          <t>i: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종사자수</t>
        </r>
      </text>
    </comment>
    <comment ref="S1" authorId="1" shapeId="0" xr:uid="{9A565C4D-21CB-4AEB-A81E-E0245362300C}">
      <text>
        <r>
          <rPr>
            <b/>
            <sz val="9"/>
            <color indexed="81"/>
            <rFont val="Tahoma"/>
            <family val="2"/>
          </rPr>
          <t>i: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사업체수</t>
        </r>
      </text>
    </comment>
    <comment ref="T1" authorId="0" shapeId="0" xr:uid="{027BB678-9F49-4363-B92F-677B2B5ACDC1}">
      <text>
        <r>
          <rPr>
            <b/>
            <sz val="9"/>
            <color indexed="81"/>
            <rFont val="Tahoma"/>
            <family val="2"/>
          </rPr>
          <t>KW Nam: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지역내총생산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시장가격</t>
        </r>
        <r>
          <rPr>
            <b/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Tahoma"/>
            <family val="2"/>
          </rPr>
          <t xml:space="preserve"> = </t>
        </r>
        <r>
          <rPr>
            <sz val="9"/>
            <color indexed="81"/>
            <rFont val="돋움"/>
            <family val="3"/>
            <charset val="129"/>
          </rPr>
          <t>지역내총부가가치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기초가격</t>
        </r>
        <r>
          <rPr>
            <sz val="9"/>
            <color indexed="81"/>
            <rFont val="Tahoma"/>
            <family val="2"/>
          </rPr>
          <t xml:space="preserve">) + </t>
        </r>
        <r>
          <rPr>
            <sz val="9"/>
            <color indexed="81"/>
            <rFont val="돋움"/>
            <family val="3"/>
            <charset val="129"/>
          </rPr>
          <t>순생산물세</t>
        </r>
      </text>
    </comment>
    <comment ref="U1" authorId="0" shapeId="0" xr:uid="{E21D1241-3C6B-4F0D-B1D0-D86BA449A4C4}">
      <text>
        <r>
          <rPr>
            <b/>
            <sz val="9"/>
            <color indexed="81"/>
            <rFont val="Tahoma"/>
            <family val="2"/>
          </rPr>
          <t>KW Nam: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수준지수(서울특별시)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i</author>
    <author>KW Nam</author>
  </authors>
  <commentList>
    <comment ref="A1" authorId="0" shapeId="0" xr:uid="{C3A6C046-19A8-4A86-802E-AFE8D44D422F}">
      <text>
        <r>
          <rPr>
            <b/>
            <sz val="9"/>
            <color indexed="81"/>
            <rFont val="Tahoma"/>
            <family val="2"/>
          </rPr>
          <t>i: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시군구코드</t>
        </r>
      </text>
    </comment>
    <comment ref="B1" authorId="0" shapeId="0" xr:uid="{B38B3544-D8C3-4C21-82C1-B73722EAAABE}">
      <text>
        <r>
          <rPr>
            <b/>
            <sz val="9"/>
            <color indexed="81"/>
            <rFont val="Tahoma"/>
            <family val="2"/>
          </rPr>
          <t>i: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시군구명</t>
        </r>
      </text>
    </comment>
    <comment ref="C1" authorId="1" shapeId="0" xr:uid="{EE5C4921-3E03-4F60-B3A7-21537245C76F}">
      <text>
        <r>
          <rPr>
            <b/>
            <sz val="9"/>
            <color indexed="81"/>
            <rFont val="Tahoma"/>
            <family val="2"/>
          </rPr>
          <t>KW Nam: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위도</t>
        </r>
      </text>
    </comment>
    <comment ref="D1" authorId="1" shapeId="0" xr:uid="{6F472A66-2EC1-4EB6-9F8E-644E674B8A28}">
      <text>
        <r>
          <rPr>
            <b/>
            <sz val="9"/>
            <color indexed="81"/>
            <rFont val="Tahoma"/>
            <family val="2"/>
          </rPr>
          <t>KW Nam: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경도</t>
        </r>
      </text>
    </comment>
    <comment ref="E1" authorId="0" shapeId="0" xr:uid="{351A49DA-4077-4639-968C-06DAC8A273E6}">
      <text>
        <r>
          <rPr>
            <b/>
            <sz val="9"/>
            <color indexed="81"/>
            <rFont val="Tahoma"/>
            <family val="2"/>
          </rPr>
          <t>i: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주민등록인구</t>
        </r>
      </text>
    </comment>
    <comment ref="F1" authorId="0" shapeId="0" xr:uid="{525BD40E-0021-427A-92E9-4366B40B101B}">
      <text>
        <r>
          <rPr>
            <b/>
            <sz val="9"/>
            <color indexed="81"/>
            <rFont val="Tahoma"/>
            <family val="2"/>
          </rPr>
          <t>i: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종사자수</t>
        </r>
      </text>
    </comment>
    <comment ref="G1" authorId="0" shapeId="0" xr:uid="{E93A4005-A2DF-43C9-B839-FBD80CAE1245}">
      <text>
        <r>
          <rPr>
            <b/>
            <sz val="9"/>
            <color indexed="81"/>
            <rFont val="Tahoma"/>
            <family val="2"/>
          </rPr>
          <t>i: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사업체수</t>
        </r>
      </text>
    </comment>
  </commentList>
</comments>
</file>

<file path=xl/sharedStrings.xml><?xml version="1.0" encoding="utf-8"?>
<sst xmlns="http://schemas.openxmlformats.org/spreadsheetml/2006/main" count="300" uniqueCount="125">
  <si>
    <t>종로구</t>
  </si>
  <si>
    <t>-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</si>
  <si>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</si>
  <si>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</si>
  <si>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</si>
  <si>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</si>
  <si>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</si>
  <si>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</si>
  <si>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</si>
  <si>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</si>
  <si>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</si>
  <si>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</si>
  <si>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</si>
  <si>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</si>
  <si>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</si>
  <si>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</si>
  <si>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</si>
  <si>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</si>
  <si>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</si>
  <si>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</si>
  <si>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</si>
  <si>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</si>
  <si>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</si>
  <si>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</si>
  <si>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</si>
  <si>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</si>
  <si>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11320</t>
  </si>
  <si>
    <t>37.6658609</t>
  </si>
  <si>
    <t>127.0317674</t>
  </si>
  <si>
    <t>11380</t>
  </si>
  <si>
    <t>37.6176125</t>
  </si>
  <si>
    <t>126.9227004</t>
  </si>
  <si>
    <t>11230</t>
  </si>
  <si>
    <t>37.5838012</t>
  </si>
  <si>
    <t>127.0507003</t>
  </si>
  <si>
    <t>11590</t>
  </si>
  <si>
    <t>37.4965037</t>
  </si>
  <si>
    <t>126.9443073</t>
  </si>
  <si>
    <t>11545</t>
  </si>
  <si>
    <t>37.4600969</t>
  </si>
  <si>
    <t>126.9001546</t>
  </si>
  <si>
    <t>11530</t>
  </si>
  <si>
    <t>37.4954856</t>
  </si>
  <si>
    <t>126.858121</t>
  </si>
  <si>
    <t>11110</t>
  </si>
  <si>
    <t>37.5990998</t>
  </si>
  <si>
    <t>126.9861493</t>
  </si>
  <si>
    <t>11305</t>
  </si>
  <si>
    <t>37.6469954</t>
  </si>
  <si>
    <t>127.0147158</t>
  </si>
  <si>
    <t>11260</t>
  </si>
  <si>
    <t>37.5953795</t>
  </si>
  <si>
    <t>127.0939669</t>
  </si>
  <si>
    <t>11680</t>
  </si>
  <si>
    <t>37.4959854</t>
  </si>
  <si>
    <t>127.0664091</t>
  </si>
  <si>
    <t>11500</t>
  </si>
  <si>
    <t>37.5657617</t>
  </si>
  <si>
    <t>126.8226561</t>
  </si>
  <si>
    <t>11140</t>
  </si>
  <si>
    <t>37.5579452</t>
  </si>
  <si>
    <t>126.9941904</t>
  </si>
  <si>
    <t>11740</t>
  </si>
  <si>
    <t>37.5492077</t>
  </si>
  <si>
    <t>127.1464824</t>
  </si>
  <si>
    <t>11215</t>
  </si>
  <si>
    <t>37.5481445</t>
  </si>
  <si>
    <t>127.0857528</t>
  </si>
  <si>
    <t>11440</t>
  </si>
  <si>
    <t>37.5622906</t>
  </si>
  <si>
    <t>126.9087803</t>
  </si>
  <si>
    <t>11650</t>
  </si>
  <si>
    <t>37.4769528</t>
  </si>
  <si>
    <t>127.0378103</t>
  </si>
  <si>
    <t>11290</t>
  </si>
  <si>
    <t>37.606991</t>
  </si>
  <si>
    <t>127.0232185</t>
  </si>
  <si>
    <t>11350</t>
  </si>
  <si>
    <t>37.655264</t>
  </si>
  <si>
    <t>127.0771201</t>
  </si>
  <si>
    <t>11710</t>
  </si>
  <si>
    <t>37.5048534</t>
  </si>
  <si>
    <t>127.1144822</t>
  </si>
  <si>
    <t>11410</t>
  </si>
  <si>
    <t>37.5820369</t>
  </si>
  <si>
    <t>126.9356665</t>
  </si>
  <si>
    <t>11470</t>
  </si>
  <si>
    <t>37.5270616</t>
  </si>
  <si>
    <t>126.8561534</t>
  </si>
  <si>
    <t>11560</t>
  </si>
  <si>
    <t>37.520641</t>
  </si>
  <si>
    <t>126.9139242</t>
  </si>
  <si>
    <t>11620</t>
  </si>
  <si>
    <t>37.4653993</t>
  </si>
  <si>
    <t>126.9438071</t>
  </si>
  <si>
    <t>11200</t>
  </si>
  <si>
    <t>37.5506753</t>
  </si>
  <si>
    <t>127.0409622</t>
  </si>
  <si>
    <t>11170</t>
  </si>
  <si>
    <t>37.5311008</t>
  </si>
  <si>
    <t>126.9810742</t>
  </si>
  <si>
    <t>서울시</t>
    <phoneticPr fontId="18" type="noConversion"/>
  </si>
  <si>
    <t>Year</t>
    <phoneticPr fontId="18" type="noConversion"/>
  </si>
  <si>
    <t>Tot_Bed_Num</t>
    <phoneticPr fontId="18" type="noConversion"/>
  </si>
  <si>
    <t>Pop_num</t>
    <phoneticPr fontId="20" type="noConversion"/>
  </si>
  <si>
    <t>Emp_num</t>
    <phoneticPr fontId="20" type="noConversion"/>
  </si>
  <si>
    <t>Biz_num</t>
    <phoneticPr fontId="20" type="noConversion"/>
  </si>
  <si>
    <t>Dist_code</t>
    <phoneticPr fontId="20" type="noConversion"/>
  </si>
  <si>
    <t>Dist_name</t>
    <phoneticPr fontId="20" type="noConversion"/>
  </si>
  <si>
    <t>Latitude</t>
    <phoneticPr fontId="20" type="noConversion"/>
  </si>
  <si>
    <t>Longitude</t>
    <phoneticPr fontId="20" type="noConversion"/>
  </si>
  <si>
    <t>Dist_code</t>
    <phoneticPr fontId="18" type="noConversion"/>
  </si>
  <si>
    <t>Dist_name</t>
    <phoneticPr fontId="18" type="noConversion"/>
  </si>
  <si>
    <t>Lvl_idx</t>
    <phoneticPr fontId="18" type="noConversion"/>
  </si>
  <si>
    <t>Dist_totPrd</t>
    <phoneticPr fontId="18" type="noConversion"/>
  </si>
  <si>
    <t>Tot_MediInst_Num</t>
    <phoneticPr fontId="18" type="noConversion"/>
  </si>
  <si>
    <t>Pop_by_MediInst</t>
    <phoneticPr fontId="18" type="noConversion"/>
  </si>
  <si>
    <t>GenHspt_hspt_num</t>
    <phoneticPr fontId="18" type="noConversion"/>
  </si>
  <si>
    <t>GenHspt_bed_num</t>
    <phoneticPr fontId="18" type="noConversion"/>
  </si>
  <si>
    <t>Hspt_hspt_num</t>
    <phoneticPr fontId="18" type="noConversion"/>
  </si>
  <si>
    <t>Hspt_bed_num</t>
    <phoneticPr fontId="18" type="noConversion"/>
  </si>
  <si>
    <t>Clnc_hspt_num</t>
    <phoneticPr fontId="18" type="noConversion"/>
  </si>
  <si>
    <t>Clnc_bed_num</t>
    <phoneticPr fontId="18" type="noConversion"/>
  </si>
  <si>
    <t>Bed_byPop</t>
    <phoneticPr fontId="18" type="noConversion"/>
  </si>
  <si>
    <t>MediInst_byPop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</si>
</sst>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0000_);[Red]\(0.000000\)"/>
    <numFmt numFmtId="177" formatCode="0.0_);[Red]\(0.0\)"/>
    <numFmt numFmtId="178" formatCode="0.00_ ;[Red]\-0.00\ "/>
  </numFmts>
  <fonts count="25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b/>
      <sz val="9"/>
      <color indexed="81"/>
      <name val="돋움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 style="thin">
        <color indexed="65"/>
      </top>
      <bottom/>
      <diagonal/>
    </border>
    <border>
      <left style="thin">
        <color indexed="65"/>
      </left>
      <right/>
      <top style="thin">
        <color indexed="65"/>
      </top>
      <bottom/>
      <diagonal/>
    </border>
    <border>
      <left style="thin">
        <color indexed="65"/>
      </left>
      <right style="thin">
        <color rgb="FF999999"/>
      </right>
      <top style="thin">
        <color indexed="65"/>
      </top>
      <bottom/>
      <diagonal/>
    </border>
    <border>
      <left style="thin">
        <color rgb="FF999999"/>
      </left>
      <right/>
      <top style="thin">
        <color indexed="65"/>
      </top>
      <bottom style="thin">
        <color rgb="FF999999"/>
      </bottom>
      <diagonal/>
    </border>
    <border>
      <left style="thin">
        <color indexed="65"/>
      </left>
      <right/>
      <top style="thin">
        <color indexed="65"/>
      </top>
      <bottom style="thin">
        <color rgb="FF999999"/>
      </bottom>
      <diagonal/>
    </border>
    <border>
      <left style="thin">
        <color indexed="65"/>
      </left>
      <right style="thin">
        <color rgb="FF999999"/>
      </right>
      <top style="thin">
        <color indexed="65"/>
      </top>
      <bottom style="thin">
        <color rgb="FF999999"/>
      </bottom>
      <diagonal/>
    </border>
    <border>
      <left style="medium">
        <color rgb="FFC00000"/>
      </left>
      <right style="medium">
        <color rgb="FFC00000"/>
      </right>
      <top style="medium">
        <color rgb="FFC00000"/>
      </top>
      <bottom/>
      <diagonal/>
    </border>
    <border>
      <left style="medium">
        <color rgb="FFC00000"/>
      </left>
      <right style="medium">
        <color rgb="FFC00000"/>
      </right>
      <top/>
      <bottom/>
      <diagonal/>
    </border>
    <border>
      <left style="medium">
        <color rgb="FFC00000"/>
      </left>
      <right style="medium">
        <color rgb="FFC00000"/>
      </right>
      <top/>
      <bottom style="medium">
        <color rgb="FFC00000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medium">
        <color rgb="FFC00000"/>
      </left>
      <right style="medium">
        <color rgb="FFC00000"/>
      </right>
      <top style="medium">
        <color rgb="FFC00000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3" fontId="0" fillId="0" borderId="0" xfId="0" applyNumberFormat="1">
      <alignment vertical="center"/>
    </xf>
    <xf numFmtId="0" fontId="19" fillId="0" borderId="10" xfId="0" applyFont="1" applyBorder="1" applyAlignment="1">
      <alignment horizontal="center" vertical="top"/>
    </xf>
    <xf numFmtId="0" fontId="0" fillId="0" borderId="0" xfId="0" applyAlignment="1"/>
    <xf numFmtId="49" fontId="0" fillId="0" borderId="0" xfId="0" applyNumberFormat="1">
      <alignment vertical="center"/>
    </xf>
    <xf numFmtId="176" fontId="0" fillId="33" borderId="0" xfId="0" applyNumberFormat="1" applyFill="1">
      <alignment vertical="center"/>
    </xf>
    <xf numFmtId="177" fontId="0" fillId="33" borderId="0" xfId="0" applyNumberFormat="1" applyFill="1">
      <alignment vertical="center"/>
    </xf>
    <xf numFmtId="0" fontId="19" fillId="0" borderId="11" xfId="0" applyFont="1" applyFill="1" applyBorder="1" applyAlignment="1">
      <alignment horizontal="center" vertical="top"/>
    </xf>
    <xf numFmtId="178" fontId="19" fillId="0" borderId="11" xfId="0" applyNumberFormat="1" applyFont="1" applyFill="1" applyBorder="1" applyAlignment="1">
      <alignment horizontal="center" vertical="top"/>
    </xf>
    <xf numFmtId="178" fontId="0" fillId="0" borderId="0" xfId="0" applyNumberFormat="1">
      <alignment vertical="center"/>
    </xf>
    <xf numFmtId="178" fontId="0" fillId="33" borderId="0" xfId="0" applyNumberFormat="1" applyFill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0" borderId="21" xfId="0" applyBorder="1">
      <alignment vertical="center"/>
    </xf>
    <xf numFmtId="3" fontId="0" fillId="0" borderId="22" xfId="0" applyNumberFormat="1" applyBorder="1">
      <alignment vertical="center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178" fontId="0" fillId="33" borderId="21" xfId="0" applyNumberFormat="1" applyFill="1" applyBorder="1">
      <alignment vertical="center"/>
    </xf>
    <xf numFmtId="178" fontId="0" fillId="33" borderId="22" xfId="0" applyNumberFormat="1" applyFill="1" applyBorder="1">
      <alignment vertical="center"/>
    </xf>
    <xf numFmtId="178" fontId="0" fillId="33" borderId="23" xfId="0" applyNumberFormat="1" applyFill="1" applyBorder="1">
      <alignment vertical="center"/>
    </xf>
    <xf numFmtId="0" fontId="19" fillId="0" borderId="24" xfId="0" applyFont="1" applyBorder="1" applyAlignment="1">
      <alignment horizontal="center" vertical="top"/>
    </xf>
    <xf numFmtId="0" fontId="19" fillId="0" borderId="25" xfId="0" applyFont="1" applyFill="1" applyBorder="1" applyAlignment="1">
      <alignment horizontal="center" vertical="top"/>
    </xf>
    <xf numFmtId="0" fontId="19" fillId="0" borderId="26" xfId="0" applyFont="1" applyBorder="1" applyAlignment="1">
      <alignment horizontal="center" vertical="top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W Nam" refreshedDate="44051.893570370368" createdVersion="6" refreshedVersion="6" minRefreshableVersion="3" recordCount="25" xr:uid="{83E944A0-2A4B-44B2-BC40-A7A133CBE5CC}">
  <cacheSource type="worksheet">
    <worksheetSource ref="A1:U26" sheet="sortBy_전체병상수"/>
  </cacheSource>
  <cacheFields count="21">
    <cacheField name="Year" numFmtId="0">
      <sharedItems containsSemiMixedTypes="0" containsString="0" containsNumber="1" containsInteger="1" minValue="2018" maxValue="2018"/>
    </cacheField>
    <cacheField name="Dist_code" numFmtId="49">
      <sharedItems/>
    </cacheField>
    <cacheField name="Dist_name" numFmtId="0">
      <sharedItems/>
    </cacheField>
    <cacheField name="Tot_MediInst_Num" numFmtId="0">
      <sharedItems containsSemiMixedTypes="0" containsString="0" containsNumber="1" containsInteger="1" minValue="309" maxValue="2619"/>
    </cacheField>
    <cacheField name="MediInst_byPop" numFmtId="177">
      <sharedItems containsSemiMixedTypes="0" containsString="0" containsNumber="1" minValue="213.00687285223367" maxValue="947.91483516483515"/>
    </cacheField>
    <cacheField name="Pop_by_MediInst" numFmtId="176">
      <sharedItems containsSemiMixedTypes="0" containsString="0" containsNumber="1" minValue="1.0549470932439914E-3" maxValue="4.6946841977897882E-3"/>
    </cacheField>
    <cacheField name="Tot_Bed_Num" numFmtId="0">
      <sharedItems containsSemiMixedTypes="0" containsString="0" containsNumber="1" containsInteger="1" minValue="694" maxValue="8368"/>
    </cacheField>
    <cacheField name="Bed_byPop" numFmtId="178">
      <sharedItems containsSemiMixedTypes="0" containsString="0" containsNumber="1" minValue="48.224178403755872" maxValue="555.65417867435156"/>
    </cacheField>
    <cacheField name="GenHspt_hspt_num" numFmtId="0">
      <sharedItems containsMixedTypes="1" containsNumber="1" containsInteger="1" minValue="1" maxValue="7"/>
    </cacheField>
    <cacheField name="GenHspt_bed_num" numFmtId="0">
      <sharedItems containsMixedTypes="1" containsNumber="1" containsInteger="1" minValue="200" maxValue="3155"/>
    </cacheField>
    <cacheField name="Hspt_hspt_num" numFmtId="0">
      <sharedItems containsSemiMixedTypes="0" containsString="0" containsNumber="1" containsInteger="1" minValue="2" maxValue="33"/>
    </cacheField>
    <cacheField name="Hspt_bed_num" numFmtId="0">
      <sharedItems containsSemiMixedTypes="0" containsString="0" containsNumber="1" containsInteger="1" minValue="172" maxValue="2099"/>
    </cacheField>
    <cacheField name="Clnc_hspt_num" numFmtId="0">
      <sharedItems containsSemiMixedTypes="0" containsString="0" containsNumber="1" containsInteger="1" minValue="131" maxValue="1604"/>
    </cacheField>
    <cacheField name="Clnc_bed_num" numFmtId="0">
      <sharedItems containsSemiMixedTypes="0" containsString="0" containsNumber="1" containsInteger="1" minValue="95" maxValue="1449"/>
    </cacheField>
    <cacheField name="Latitude" numFmtId="0">
      <sharedItems containsSemiMixedTypes="0" containsString="0" containsNumber="1" minValue="37.460096900000003" maxValue="37.665860899999998"/>
    </cacheField>
    <cacheField name="Longitude" numFmtId="0">
      <sharedItems containsSemiMixedTypes="0" containsString="0" containsNumber="1" minValue="126.8226561" maxValue="127.1464824"/>
    </cacheField>
    <cacheField name="Pop_num" numFmtId="0">
      <sharedItems containsSemiMixedTypes="0" containsString="0" containsNumber="1" containsInteger="1" minValue="135139" maxValue="671994"/>
    </cacheField>
    <cacheField name="Emp_num" numFmtId="0">
      <sharedItems containsSemiMixedTypes="0" containsString="0" containsNumber="1" containsInteger="1" minValue="68669" maxValue="711278"/>
    </cacheField>
    <cacheField name="Biz_num" numFmtId="0">
      <sharedItems containsSemiMixedTypes="0" containsString="0" containsNumber="1" containsInteger="1" minValue="18455" maxValue="73590"/>
    </cacheField>
    <cacheField name="Dist_totPrd" numFmtId="0">
      <sharedItems containsSemiMixedTypes="0" containsString="0" containsNumber="1" containsInteger="1" minValue="8277" maxValue="381660"/>
    </cacheField>
    <cacheField name="Lvl_idx" numFmtId="178">
      <sharedItems containsSemiMixedTypes="0" containsString="0" containsNumber="1" minValue="22.69" maxValue="1046.109999999999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5">
  <r>
    <n v="2018"/>
    <s v="11110"/>
    <s v="종로구"/>
    <n v="500"/>
    <n v="328.69600000000003"/>
    <n v="3.0423248229366952E-3"/>
    <n v="3408"/>
    <n v="48.224178403755872"/>
    <n v="4"/>
    <n v="2970"/>
    <n v="2"/>
    <n v="225"/>
    <n v="186"/>
    <n v="170"/>
    <n v="37.665860899999998"/>
    <n v="127.03176740000001"/>
    <n v="164348"/>
    <n v="269106"/>
    <n v="40871"/>
    <n v="175296"/>
    <n v="480.48"/>
  </r>
  <r>
    <n v="2018"/>
    <s v="11140"/>
    <s v="중구"/>
    <n v="562"/>
    <n v="240.46085409252669"/>
    <n v="4.1586810617216348E-3"/>
    <n v="1473"/>
    <n v="91.744059742023083"/>
    <n v="3"/>
    <n v="974"/>
    <n v="3"/>
    <n v="261"/>
    <n v="234"/>
    <n v="185"/>
    <n v="37.6176125"/>
    <n v="126.9227004"/>
    <n v="135139"/>
    <n v="423808"/>
    <n v="66190"/>
    <n v="381660"/>
    <n v="1046.1099999999999"/>
  </r>
  <r>
    <n v="2018"/>
    <s v="11170"/>
    <s v="용산구"/>
    <n v="309"/>
    <n v="794.21035598705498"/>
    <n v="1.2591122647314097E-3"/>
    <n v="992"/>
    <n v="247.39012096774192"/>
    <n v="1"/>
    <n v="725"/>
    <n v="2"/>
    <n v="172"/>
    <n v="131"/>
    <n v="95"/>
    <n v="37.583801200000003"/>
    <n v="127.0507003"/>
    <n v="245411"/>
    <n v="133446"/>
    <n v="21178"/>
    <n v="45774"/>
    <n v="125.46"/>
  </r>
  <r>
    <n v="2018"/>
    <s v="11200"/>
    <s v="성동구"/>
    <n v="433"/>
    <n v="726.44572748267899"/>
    <n v="1.3765653264494471E-3"/>
    <n v="1874"/>
    <n v="167.85005336179296"/>
    <n v="1"/>
    <n v="845"/>
    <n v="5"/>
    <n v="403"/>
    <n v="197"/>
    <n v="119"/>
    <n v="37.496503699999998"/>
    <n v="126.94430730000001"/>
    <n v="314551"/>
    <n v="162019"/>
    <n v="26130"/>
    <n v="35625"/>
    <n v="97.65"/>
  </r>
  <r>
    <n v="2018"/>
    <s v="11215"/>
    <s v="광진구"/>
    <n v="553"/>
    <n v="672.09945750452084"/>
    <n v="1.4878750292597485E-3"/>
    <n v="2322"/>
    <n v="160.0650301464255"/>
    <n v="2"/>
    <n v="1097"/>
    <n v="5"/>
    <n v="438"/>
    <n v="269"/>
    <n v="519"/>
    <n v="37.460096900000003"/>
    <n v="126.90015459999999"/>
    <n v="371671"/>
    <n v="123689"/>
    <n v="24531"/>
    <n v="16273"/>
    <n v="44.6"/>
  </r>
  <r>
    <n v="2018"/>
    <s v="11230"/>
    <s v="동대문구"/>
    <n v="618"/>
    <n v="590.55339805825247"/>
    <n v="1.6933269765071431E-3"/>
    <n v="5688"/>
    <n v="64.163502109704638"/>
    <n v="5"/>
    <n v="2002"/>
    <n v="14"/>
    <n v="1608"/>
    <n v="252"/>
    <n v="474"/>
    <n v="37.495485600000002"/>
    <n v="126.858121"/>
    <n v="364962"/>
    <n v="143858"/>
    <n v="32994"/>
    <n v="19844"/>
    <n v="54.39"/>
  </r>
  <r>
    <n v="2018"/>
    <s v="11260"/>
    <s v="중랑구"/>
    <n v="498"/>
    <n v="826.40963855421683"/>
    <n v="1.2100536505714951E-3"/>
    <n v="3049"/>
    <n v="134.97933748770089"/>
    <n v="3"/>
    <n v="1041"/>
    <n v="12"/>
    <n v="831"/>
    <n v="228"/>
    <n v="667"/>
    <n v="37.599099799999998"/>
    <n v="126.98614929999999"/>
    <n v="411552"/>
    <n v="99241"/>
    <n v="27287"/>
    <n v="9968"/>
    <n v="27.32"/>
  </r>
  <r>
    <n v="2018"/>
    <s v="11290"/>
    <s v="성북구"/>
    <n v="531"/>
    <n v="854.80602636534843"/>
    <n v="1.1698560482218629E-3"/>
    <n v="3402"/>
    <n v="133.42210464432688"/>
    <n v="1"/>
    <n v="1048"/>
    <n v="7"/>
    <n v="511"/>
    <n v="251"/>
    <n v="451"/>
    <n v="37.646995399999987"/>
    <n v="127.0147158"/>
    <n v="453902"/>
    <n v="113893"/>
    <n v="24690"/>
    <n v="11527"/>
    <n v="31.6"/>
  </r>
  <r>
    <n v="2018"/>
    <s v="11305"/>
    <s v="강북구"/>
    <n v="451"/>
    <n v="726.1884700665189"/>
    <n v="1.3770529844799105E-3"/>
    <n v="2205"/>
    <n v="148.53106575963719"/>
    <n v="1"/>
    <n v="201"/>
    <n v="8"/>
    <n v="766"/>
    <n v="223"/>
    <n v="446"/>
    <n v="37.5953795"/>
    <n v="127.0939669"/>
    <n v="327511"/>
    <n v="69787"/>
    <n v="18654"/>
    <n v="8903"/>
    <n v="24.4"/>
  </r>
  <r>
    <n v="2018"/>
    <s v="11320"/>
    <s v="도봉구"/>
    <n v="364"/>
    <n v="947.91483516483515"/>
    <n v="1.0549470932439914E-3"/>
    <n v="2988"/>
    <n v="115.47556894243641"/>
    <n v="1"/>
    <n v="417"/>
    <n v="8"/>
    <n v="1205"/>
    <n v="156"/>
    <n v="174"/>
    <n v="37.495985400000002"/>
    <n v="127.0664091"/>
    <n v="345041"/>
    <n v="68669"/>
    <n v="18455"/>
    <n v="8309"/>
    <n v="22.77"/>
  </r>
  <r>
    <n v="2018"/>
    <s v="11350"/>
    <s v="노원구"/>
    <n v="721"/>
    <n v="770.87794729542304"/>
    <n v="1.2972222172244483E-3"/>
    <n v="3773"/>
    <n v="147.31062814736285"/>
    <n v="3"/>
    <n v="1657"/>
    <n v="6"/>
    <n v="419"/>
    <n v="352"/>
    <n v="425"/>
    <n v="37.565761700000003"/>
    <n v="126.8226561"/>
    <n v="555803"/>
    <n v="114736"/>
    <n v="25827"/>
    <n v="9445"/>
    <n v="25.89"/>
  </r>
  <r>
    <n v="2018"/>
    <s v="11380"/>
    <s v="은평구"/>
    <n v="646"/>
    <n v="758.90557275541801"/>
    <n v="1.3176869901866995E-3"/>
    <n v="3013"/>
    <n v="162.71257882509127"/>
    <n v="1"/>
    <n v="200"/>
    <n v="10"/>
    <n v="842"/>
    <n v="310"/>
    <n v="446"/>
    <n v="37.557945200000013"/>
    <n v="126.99419039999999"/>
    <n v="490253"/>
    <n v="87693"/>
    <n v="24179"/>
    <n v="8277"/>
    <n v="22.69"/>
  </r>
  <r>
    <n v="2018"/>
    <s v="11410"/>
    <s v="서대문구"/>
    <n v="430"/>
    <n v="755.51395348837207"/>
    <n v="1.3236022913710366E-3"/>
    <n v="3799"/>
    <n v="85.514872334824958"/>
    <n v="2"/>
    <n v="2659"/>
    <n v="5"/>
    <n v="265"/>
    <n v="205"/>
    <n v="307"/>
    <n v="37.549207699999997"/>
    <n v="127.1464824"/>
    <n v="324871"/>
    <n v="111615"/>
    <n v="19612"/>
    <n v="23408"/>
    <n v="64.16"/>
  </r>
  <r>
    <n v="2018"/>
    <s v="11440"/>
    <s v="마포구"/>
    <n v="716"/>
    <n v="538.58100558659214"/>
    <n v="1.8567309088645934E-3"/>
    <n v="694"/>
    <n v="555.65417867435156"/>
    <s v="-"/>
    <s v="-"/>
    <n v="2"/>
    <n v="202"/>
    <n v="358"/>
    <n v="202"/>
    <n v="37.548144499999999"/>
    <n v="127.08575279999999"/>
    <n v="385624"/>
    <n v="252534"/>
    <n v="36504"/>
    <n v="43428"/>
    <n v="119.04"/>
  </r>
  <r>
    <n v="2018"/>
    <s v="11470"/>
    <s v="양천구"/>
    <n v="627"/>
    <n v="754.52472089314199"/>
    <n v="1.3253376228896587E-3"/>
    <n v="2791"/>
    <n v="169.50447868147617"/>
    <n v="2"/>
    <n v="1074"/>
    <n v="6"/>
    <n v="777"/>
    <n v="277"/>
    <n v="379"/>
    <n v="37.562290599999997"/>
    <n v="126.9087803"/>
    <n v="473087"/>
    <n v="119443"/>
    <n v="26297"/>
    <n v="13008"/>
    <n v="35.65"/>
  </r>
  <r>
    <n v="2018"/>
    <s v="11500"/>
    <s v="강서구"/>
    <n v="804"/>
    <n v="756.66791044776119"/>
    <n v="1.321583730712521E-3"/>
    <n v="3616"/>
    <n v="168.24142699115043"/>
    <n v="4"/>
    <n v="816"/>
    <n v="15"/>
    <n v="1205"/>
    <n v="369"/>
    <n v="612"/>
    <n v="37.476952799999999"/>
    <n v="127.0378103"/>
    <n v="608361"/>
    <n v="199289"/>
    <n v="33273"/>
    <n v="18736"/>
    <n v="51.35"/>
  </r>
  <r>
    <n v="2018"/>
    <s v="11530"/>
    <s v="구로구"/>
    <n v="557"/>
    <n v="790.65709156193896"/>
    <n v="1.2647707971916184E-3"/>
    <n v="4403"/>
    <n v="100.02180331592096"/>
    <n v="2"/>
    <n v="1264"/>
    <n v="8"/>
    <n v="560"/>
    <n v="259"/>
    <n v="400"/>
    <n v="37.606991000000001"/>
    <n v="127.0232185"/>
    <n v="440396"/>
    <n v="210506"/>
    <n v="37445"/>
    <n v="27023"/>
    <n v="74.069999999999993"/>
  </r>
  <r>
    <n v="2018"/>
    <s v="11545"/>
    <s v="금천구"/>
    <n v="340"/>
    <n v="745.12941176470588"/>
    <n v="1.3420487558418594E-3"/>
    <n v="1911"/>
    <n v="132.57142857142858"/>
    <n v="1"/>
    <n v="225"/>
    <n v="6"/>
    <n v="626"/>
    <n v="152"/>
    <n v="342"/>
    <n v="37.655264000000003"/>
    <n v="127.0771201"/>
    <n v="253344"/>
    <n v="223058"/>
    <n v="30080"/>
    <n v="60304"/>
    <n v="165.29"/>
  </r>
  <r>
    <n v="2018"/>
    <s v="11560"/>
    <s v="영등포구"/>
    <n v="743"/>
    <n v="543.72543741588152"/>
    <n v="1.8391635395110745E-3"/>
    <n v="5642"/>
    <n v="71.603686635944698"/>
    <n v="7"/>
    <n v="2128"/>
    <n v="8"/>
    <n v="851"/>
    <n v="326"/>
    <n v="392"/>
    <n v="37.504853400000002"/>
    <n v="127.1144822"/>
    <n v="403988"/>
    <n v="362524"/>
    <n v="44512"/>
    <n v="68672"/>
    <n v="188.23"/>
  </r>
  <r>
    <n v="2018"/>
    <s v="11590"/>
    <s v="동작구"/>
    <n v="571"/>
    <n v="712.28546409807359"/>
    <n v="1.4039314999446787E-3"/>
    <n v="2927"/>
    <n v="138.95285275025623"/>
    <n v="2"/>
    <n v="1599"/>
    <n v="5"/>
    <n v="393"/>
    <n v="257"/>
    <n v="323"/>
    <n v="37.582036899999999"/>
    <n v="126.9356665"/>
    <n v="406715"/>
    <n v="103915"/>
    <n v="19609"/>
    <n v="12707"/>
    <n v="34.83"/>
  </r>
  <r>
    <n v="2018"/>
    <s v="11620"/>
    <s v="관악구"/>
    <n v="681"/>
    <n v="766.94860499265781"/>
    <n v="1.3038683341885383E-3"/>
    <n v="2406"/>
    <n v="217.07896924355776"/>
    <n v="2"/>
    <n v="484"/>
    <n v="9"/>
    <n v="604"/>
    <n v="306"/>
    <n v="527"/>
    <n v="37.527061600000003"/>
    <n v="126.8561534"/>
    <n v="522292"/>
    <n v="119180"/>
    <n v="26235"/>
    <n v="10318"/>
    <n v="28.28"/>
  </r>
  <r>
    <n v="2018"/>
    <s v="11650"/>
    <s v="서초구"/>
    <n v="1209"/>
    <n v="368.20843672456573"/>
    <n v="2.7158530339380545E-3"/>
    <n v="3501"/>
    <n v="127.15338474721509"/>
    <n v="1"/>
    <n v="1356"/>
    <n v="11"/>
    <n v="948"/>
    <n v="606"/>
    <n v="324"/>
    <n v="37.520640999999998"/>
    <n v="126.9139242"/>
    <n v="445164"/>
    <n v="439963"/>
    <n v="47061"/>
    <n v="70523"/>
    <n v="193.3"/>
  </r>
  <r>
    <n v="2018"/>
    <s v="11680"/>
    <s v="강남구"/>
    <n v="2619"/>
    <n v="213.00687285223367"/>
    <n v="4.6946841977897882E-3"/>
    <n v="8368"/>
    <n v="66.666467495219891"/>
    <n v="4"/>
    <n v="3115"/>
    <n v="33"/>
    <n v="2099"/>
    <n v="1604"/>
    <n v="1449"/>
    <n v="37.465399299999987"/>
    <n v="126.9438071"/>
    <n v="557865"/>
    <n v="711278"/>
    <n v="73590"/>
    <n v="112138"/>
    <n v="307.37"/>
  </r>
  <r>
    <n v="2018"/>
    <s v="11710"/>
    <s v="송파구"/>
    <n v="1132"/>
    <n v="593.63427561837455"/>
    <n v="1.6845388500492564E-3"/>
    <n v="6513"/>
    <n v="103.17733763242745"/>
    <n v="2"/>
    <n v="3155"/>
    <n v="16"/>
    <n v="1324"/>
    <n v="529"/>
    <n v="704"/>
    <n v="37.550675299999988"/>
    <n v="127.0409622"/>
    <n v="671994"/>
    <n v="302517"/>
    <n v="45375"/>
    <n v="35084"/>
    <n v="96.16"/>
  </r>
  <r>
    <n v="2018"/>
    <s v="11740"/>
    <s v="강동구"/>
    <n v="772"/>
    <n v="567.6489637305699"/>
    <n v="1.7616521193450853E-3"/>
    <n v="5778"/>
    <n v="75.843717549325021"/>
    <n v="3"/>
    <n v="2266"/>
    <n v="15"/>
    <n v="949"/>
    <n v="342"/>
    <n v="618"/>
    <n v="37.531100799999997"/>
    <n v="126.98107419999999"/>
    <n v="438225"/>
    <n v="143061"/>
    <n v="30079"/>
    <n v="17071"/>
    <n v="46.7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A56118F-29F1-46EB-B4FF-AB8812547457}" name="피벗 테이블1" cacheId="1" applyNumberFormats="0" applyBorderFormats="0" applyFontFormats="0" applyPatternFormats="0" applyAlignmentFormats="0" applyWidthHeightFormats="1" dataCaption="값" updatedVersion="6" minRefreshableVersion="3" useAutoFormatting="1" itemPrintTitles="1" createdVersion="6" indent="0" outline="1" outlineData="1" multipleFieldFilters="0">
  <location ref="A3:C20" firstHeaderRow="1" firstDataRow="1" firstDataCol="0"/>
  <pivotFields count="21">
    <pivotField showAll="0"/>
    <pivotField showAll="0"/>
    <pivotField showAll="0"/>
    <pivotField showAll="0"/>
    <pivotField numFmtId="177" showAll="0"/>
    <pivotField numFmtId="176" showAll="0"/>
    <pivotField showAll="0"/>
    <pivotField numFmtId="178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78" showAll="0"/>
  </pivot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C90D7-A761-454C-B183-FEBC411A280F}">
  <dimension ref="A3:C20"/>
  <sheetViews>
    <sheetView workbookViewId="0">
      <selection activeCell="A3" sqref="A3"/>
    </sheetView>
  </sheetViews>
  <sheetFormatPr defaultRowHeight="16.5" x14ac:dyDescent="0.3"/>
  <sheetData>
    <row r="3" spans="1:3" x14ac:dyDescent="0.3">
      <c r="A3" s="11"/>
      <c r="B3" s="12"/>
      <c r="C3" s="13"/>
    </row>
    <row r="4" spans="1:3" x14ac:dyDescent="0.3">
      <c r="A4" s="14"/>
      <c r="B4" s="15"/>
      <c r="C4" s="16"/>
    </row>
    <row r="5" spans="1:3" x14ac:dyDescent="0.3">
      <c r="A5" s="14"/>
      <c r="B5" s="15"/>
      <c r="C5" s="16"/>
    </row>
    <row r="6" spans="1:3" x14ac:dyDescent="0.3">
      <c r="A6" s="14"/>
      <c r="B6" s="15"/>
      <c r="C6" s="16"/>
    </row>
    <row r="7" spans="1:3" x14ac:dyDescent="0.3">
      <c r="A7" s="14"/>
      <c r="B7" s="15"/>
      <c r="C7" s="16"/>
    </row>
    <row r="8" spans="1:3" x14ac:dyDescent="0.3">
      <c r="A8" s="14"/>
      <c r="B8" s="15"/>
      <c r="C8" s="16"/>
    </row>
    <row r="9" spans="1:3" x14ac:dyDescent="0.3">
      <c r="A9" s="14"/>
      <c r="B9" s="15"/>
      <c r="C9" s="16"/>
    </row>
    <row r="10" spans="1:3" x14ac:dyDescent="0.3">
      <c r="A10" s="14"/>
      <c r="B10" s="15"/>
      <c r="C10" s="16"/>
    </row>
    <row r="11" spans="1:3" x14ac:dyDescent="0.3">
      <c r="A11" s="14"/>
      <c r="B11" s="15"/>
      <c r="C11" s="16"/>
    </row>
    <row r="12" spans="1:3" x14ac:dyDescent="0.3">
      <c r="A12" s="14"/>
      <c r="B12" s="15"/>
      <c r="C12" s="16"/>
    </row>
    <row r="13" spans="1:3" x14ac:dyDescent="0.3">
      <c r="A13" s="14"/>
      <c r="B13" s="15"/>
      <c r="C13" s="16"/>
    </row>
    <row r="14" spans="1:3" x14ac:dyDescent="0.3">
      <c r="A14" s="14"/>
      <c r="B14" s="15"/>
      <c r="C14" s="16"/>
    </row>
    <row r="15" spans="1:3" x14ac:dyDescent="0.3">
      <c r="A15" s="14"/>
      <c r="B15" s="15"/>
      <c r="C15" s="16"/>
    </row>
    <row r="16" spans="1:3" x14ac:dyDescent="0.3">
      <c r="A16" s="14"/>
      <c r="B16" s="15"/>
      <c r="C16" s="16"/>
    </row>
    <row r="17" spans="1:3" x14ac:dyDescent="0.3">
      <c r="A17" s="14"/>
      <c r="B17" s="15"/>
      <c r="C17" s="16"/>
    </row>
    <row r="18" spans="1:3" x14ac:dyDescent="0.3">
      <c r="A18" s="14"/>
      <c r="B18" s="15"/>
      <c r="C18" s="16"/>
    </row>
    <row r="19" spans="1:3" x14ac:dyDescent="0.3">
      <c r="A19" s="14"/>
      <c r="B19" s="15"/>
      <c r="C19" s="16"/>
    </row>
    <row r="20" spans="1:3" x14ac:dyDescent="0.3">
      <c r="A20" s="17"/>
      <c r="B20" s="18"/>
      <c r="C20" s="19"/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BE608-ECFE-40CB-89A7-797461E724FD}">
  <dimension ref="A1:U26"/>
  <sheetViews>
    <sheetView tabSelected="1" workbookViewId="0">
      <pane xSplit="6" ySplit="1" topLeftCell="G2" activePane="bottomRight" state="frozen"/>
      <selection pane="topRight" activeCell="G1" sqref="G1"/>
      <selection pane="bottomLeft" activeCell="A2" sqref="A2"/>
      <selection pane="bottomRight" activeCell="G17" sqref="G17"/>
    </sheetView>
  </sheetViews>
  <sheetFormatPr defaultRowHeight="16.5" x14ac:dyDescent="0.3"/>
  <cols>
    <col min="2" max="2" width="9" style="4"/>
    <col min="5" max="5" width="9" style="6"/>
    <col min="6" max="6" width="9.125" style="5" bestFit="1" customWidth="1"/>
    <col min="8" max="8" width="9" style="10"/>
    <col min="21" max="21" width="9" style="9"/>
  </cols>
  <sheetData>
    <row r="1" spans="1:21" x14ac:dyDescent="0.3">
      <c r="A1" t="s">
        <v>102</v>
      </c>
      <c r="B1" s="4" t="s">
        <v>111</v>
      </c>
      <c r="C1" t="s">
        <v>112</v>
      </c>
      <c r="D1" t="s">
        <v>115</v>
      </c>
      <c r="E1" s="6" t="s">
        <v>124</v>
      </c>
      <c r="F1" s="5" t="s">
        <v>116</v>
      </c>
      <c r="G1" s="20" t="s">
        <v>103</v>
      </c>
      <c r="H1" s="10" t="s">
        <v>123</v>
      </c>
      <c r="I1" t="s">
        <v>117</v>
      </c>
      <c r="J1" t="s">
        <v>118</v>
      </c>
      <c r="K1" t="s">
        <v>119</v>
      </c>
      <c r="L1" t="s">
        <v>120</v>
      </c>
      <c r="M1" t="s">
        <v>121</v>
      </c>
      <c r="N1" t="s">
        <v>122</v>
      </c>
      <c r="O1" s="2" t="s">
        <v>109</v>
      </c>
      <c r="P1" s="2" t="s">
        <v>110</v>
      </c>
      <c r="Q1" s="2" t="s">
        <v>104</v>
      </c>
      <c r="R1" s="2" t="s">
        <v>105</v>
      </c>
      <c r="S1" s="2" t="s">
        <v>106</v>
      </c>
      <c r="T1" s="7" t="s">
        <v>114</v>
      </c>
      <c r="U1" s="8" t="s">
        <v>113</v>
      </c>
    </row>
    <row r="2" spans="1:21" x14ac:dyDescent="0.3">
      <c r="A2">
        <v>2018</v>
      </c>
      <c r="B2" s="4" t="str">
        <f>INDEX(lstDistCode,MATCH(C2,lstDistName,0))</f>
        <v>11680</v>
      </c>
      <c r="C2" t="s">
        <v>23</v>
      </c>
      <c r="D2" s="1">
        <v>2619</v>
      </c>
      <c r="E2" s="6">
        <f>Q2/D2</f>
        <v>213.00687285223367</v>
      </c>
      <c r="F2" s="5">
        <f>D2/Q2</f>
        <v>4.6946841977897882E-3</v>
      </c>
      <c r="G2" s="21">
        <v>8368</v>
      </c>
      <c r="H2" s="10">
        <f>$Q2/G2</f>
        <v>66.666467495219891</v>
      </c>
      <c r="I2">
        <v>4</v>
      </c>
      <c r="J2" s="1">
        <v>3115</v>
      </c>
      <c r="K2">
        <v>33</v>
      </c>
      <c r="L2" s="1">
        <v>2099</v>
      </c>
      <c r="M2" s="1">
        <v>1604</v>
      </c>
      <c r="N2" s="1">
        <v>1449</v>
      </c>
      <c r="O2" s="3">
        <v>37.465399299999987</v>
      </c>
      <c r="P2" s="3">
        <v>126.9438071</v>
      </c>
      <c r="Q2">
        <f>INDEX(lstPopNum,MATCH($B2,lstDistCode,0))</f>
        <v>557865</v>
      </c>
      <c r="R2">
        <f>INDEX(lstEmpNum,MATCH($B2,lstDistCode,0))</f>
        <v>711278</v>
      </c>
      <c r="S2">
        <f>INDEX(lstBizNum,MATCH($B2,lstDistCode,0))</f>
        <v>73590</v>
      </c>
      <c r="T2">
        <v>112138</v>
      </c>
      <c r="U2" s="9">
        <v>307.37</v>
      </c>
    </row>
    <row r="3" spans="1:21" x14ac:dyDescent="0.3">
      <c r="A3">
        <v>2018</v>
      </c>
      <c r="B3" s="4" t="str">
        <f>INDEX(lstDistCode,MATCH(C3,lstDistName,0))</f>
        <v>11710</v>
      </c>
      <c r="C3" t="s">
        <v>24</v>
      </c>
      <c r="D3" s="1">
        <v>1132</v>
      </c>
      <c r="E3" s="6">
        <f>Q3/D3</f>
        <v>593.63427561837455</v>
      </c>
      <c r="F3" s="5">
        <f>D3/Q3</f>
        <v>1.6845388500492564E-3</v>
      </c>
      <c r="G3" s="21">
        <v>6513</v>
      </c>
      <c r="H3" s="10">
        <f>$Q3/G3</f>
        <v>103.17733763242745</v>
      </c>
      <c r="I3">
        <v>2</v>
      </c>
      <c r="J3" s="1">
        <v>3155</v>
      </c>
      <c r="K3">
        <v>16</v>
      </c>
      <c r="L3" s="1">
        <v>1324</v>
      </c>
      <c r="M3">
        <v>529</v>
      </c>
      <c r="N3">
        <v>704</v>
      </c>
      <c r="O3" s="3">
        <v>37.550675299999988</v>
      </c>
      <c r="P3" s="3">
        <v>127.0409622</v>
      </c>
      <c r="Q3">
        <f>INDEX(lstPopNum,MATCH($B3,lstDistCode,0))</f>
        <v>671994</v>
      </c>
      <c r="R3">
        <f>INDEX(lstEmpNum,MATCH($B3,lstDistCode,0))</f>
        <v>302517</v>
      </c>
      <c r="S3">
        <f>INDEX(lstBizNum,MATCH($B3,lstDistCode,0))</f>
        <v>45375</v>
      </c>
      <c r="T3">
        <v>35084</v>
      </c>
      <c r="U3" s="9">
        <v>96.16</v>
      </c>
    </row>
    <row r="4" spans="1:21" x14ac:dyDescent="0.3">
      <c r="A4">
        <v>2018</v>
      </c>
      <c r="B4" s="4" t="str">
        <f>INDEX(lstDistCode,MATCH(C4,lstDistName,0))</f>
        <v>11740</v>
      </c>
      <c r="C4" t="s">
        <v>25</v>
      </c>
      <c r="D4">
        <v>772</v>
      </c>
      <c r="E4" s="6">
        <f>Q4/D4</f>
        <v>567.6489637305699</v>
      </c>
      <c r="F4" s="5">
        <f>D4/Q4</f>
        <v>1.7616521193450853E-3</v>
      </c>
      <c r="G4" s="21">
        <v>5778</v>
      </c>
      <c r="H4" s="10">
        <f>$Q4/G4</f>
        <v>75.843717549325021</v>
      </c>
      <c r="I4">
        <v>3</v>
      </c>
      <c r="J4" s="1">
        <v>2266</v>
      </c>
      <c r="K4">
        <v>15</v>
      </c>
      <c r="L4">
        <v>949</v>
      </c>
      <c r="M4">
        <v>342</v>
      </c>
      <c r="N4">
        <v>618</v>
      </c>
      <c r="O4" s="3">
        <v>37.531100799999997</v>
      </c>
      <c r="P4" s="3">
        <v>126.98107419999999</v>
      </c>
      <c r="Q4">
        <f>INDEX(lstPopNum,MATCH($B4,lstDistCode,0))</f>
        <v>438225</v>
      </c>
      <c r="R4">
        <f>INDEX(lstEmpNum,MATCH($B4,lstDistCode,0))</f>
        <v>143061</v>
      </c>
      <c r="S4">
        <f>INDEX(lstBizNum,MATCH($B4,lstDistCode,0))</f>
        <v>30079</v>
      </c>
      <c r="T4">
        <v>17071</v>
      </c>
      <c r="U4" s="9">
        <v>46.79</v>
      </c>
    </row>
    <row r="5" spans="1:21" x14ac:dyDescent="0.3">
      <c r="A5">
        <v>2018</v>
      </c>
      <c r="B5" s="4" t="str">
        <f>INDEX(lstDistCode,MATCH(C5,lstDistName,0))</f>
        <v>11230</v>
      </c>
      <c r="C5" t="s">
        <v>6</v>
      </c>
      <c r="D5">
        <v>618</v>
      </c>
      <c r="E5" s="6">
        <f>Q5/D5</f>
        <v>590.55339805825247</v>
      </c>
      <c r="F5" s="5">
        <f>D5/Q5</f>
        <v>1.6933269765071431E-3</v>
      </c>
      <c r="G5" s="21">
        <v>5688</v>
      </c>
      <c r="H5" s="10">
        <f>$Q5/G5</f>
        <v>64.163502109704638</v>
      </c>
      <c r="I5">
        <v>5</v>
      </c>
      <c r="J5" s="1">
        <v>2002</v>
      </c>
      <c r="K5">
        <v>14</v>
      </c>
      <c r="L5" s="1">
        <v>1608</v>
      </c>
      <c r="M5">
        <v>252</v>
      </c>
      <c r="N5">
        <v>474</v>
      </c>
      <c r="O5" s="3">
        <v>37.495485600000002</v>
      </c>
      <c r="P5" s="3">
        <v>126.858121</v>
      </c>
      <c r="Q5">
        <f>INDEX(lstPopNum,MATCH($B5,lstDistCode,0))</f>
        <v>364962</v>
      </c>
      <c r="R5">
        <f>INDEX(lstEmpNum,MATCH($B5,lstDistCode,0))</f>
        <v>143858</v>
      </c>
      <c r="S5">
        <f>INDEX(lstBizNum,MATCH($B5,lstDistCode,0))</f>
        <v>32994</v>
      </c>
      <c r="T5">
        <v>19844</v>
      </c>
      <c r="U5" s="9">
        <v>54.39</v>
      </c>
    </row>
    <row r="6" spans="1:21" x14ac:dyDescent="0.3">
      <c r="A6">
        <v>2018</v>
      </c>
      <c r="B6" s="4" t="str">
        <f>INDEX(lstDistCode,MATCH(C6,lstDistName,0))</f>
        <v>11560</v>
      </c>
      <c r="C6" t="s">
        <v>19</v>
      </c>
      <c r="D6">
        <v>743</v>
      </c>
      <c r="E6" s="6">
        <f>Q6/D6</f>
        <v>543.72543741588152</v>
      </c>
      <c r="F6" s="5">
        <f>D6/Q6</f>
        <v>1.8391635395110745E-3</v>
      </c>
      <c r="G6" s="21">
        <v>5642</v>
      </c>
      <c r="H6" s="10">
        <f>$Q6/G6</f>
        <v>71.603686635944698</v>
      </c>
      <c r="I6">
        <v>7</v>
      </c>
      <c r="J6" s="1">
        <v>2128</v>
      </c>
      <c r="K6">
        <v>8</v>
      </c>
      <c r="L6">
        <v>851</v>
      </c>
      <c r="M6">
        <v>326</v>
      </c>
      <c r="N6">
        <v>392</v>
      </c>
      <c r="O6" s="3">
        <v>37.504853400000002</v>
      </c>
      <c r="P6" s="3">
        <v>127.1144822</v>
      </c>
      <c r="Q6">
        <f>INDEX(lstPopNum,MATCH($B6,lstDistCode,0))</f>
        <v>403988</v>
      </c>
      <c r="R6">
        <f>INDEX(lstEmpNum,MATCH($B6,lstDistCode,0))</f>
        <v>362524</v>
      </c>
      <c r="S6">
        <f>INDEX(lstBizNum,MATCH($B6,lstDistCode,0))</f>
        <v>44512</v>
      </c>
      <c r="T6">
        <v>68672</v>
      </c>
      <c r="U6" s="9">
        <v>188.23</v>
      </c>
    </row>
    <row r="7" spans="1:21" x14ac:dyDescent="0.3">
      <c r="A7">
        <v>2018</v>
      </c>
      <c r="B7" s="4" t="str">
        <f>INDEX(lstDistCode,MATCH(C7,lstDistName,0))</f>
        <v>11530</v>
      </c>
      <c r="C7" t="s">
        <v>17</v>
      </c>
      <c r="D7">
        <v>557</v>
      </c>
      <c r="E7" s="6">
        <f>Q7/D7</f>
        <v>790.65709156193896</v>
      </c>
      <c r="F7" s="5">
        <f>D7/Q7</f>
        <v>1.2647707971916184E-3</v>
      </c>
      <c r="G7" s="21">
        <v>4403</v>
      </c>
      <c r="H7" s="10">
        <f>$Q7/G7</f>
        <v>100.02180331592096</v>
      </c>
      <c r="I7">
        <v>2</v>
      </c>
      <c r="J7" s="1">
        <v>1264</v>
      </c>
      <c r="K7">
        <v>8</v>
      </c>
      <c r="L7">
        <v>560</v>
      </c>
      <c r="M7">
        <v>259</v>
      </c>
      <c r="N7">
        <v>400</v>
      </c>
      <c r="O7" s="3">
        <v>37.606991000000001</v>
      </c>
      <c r="P7" s="3">
        <v>127.0232185</v>
      </c>
      <c r="Q7">
        <f>INDEX(lstPopNum,MATCH($B7,lstDistCode,0))</f>
        <v>440396</v>
      </c>
      <c r="R7">
        <f>INDEX(lstEmpNum,MATCH($B7,lstDistCode,0))</f>
        <v>210506</v>
      </c>
      <c r="S7">
        <f>INDEX(lstBizNum,MATCH($B7,lstDistCode,0))</f>
        <v>37445</v>
      </c>
      <c r="T7">
        <v>27023</v>
      </c>
      <c r="U7" s="9">
        <v>74.069999999999993</v>
      </c>
    </row>
    <row r="8" spans="1:21" x14ac:dyDescent="0.3">
      <c r="A8">
        <v>2018</v>
      </c>
      <c r="B8" s="4" t="str">
        <f>INDEX(lstDistCode,MATCH(C8,lstDistName,0))</f>
        <v>11410</v>
      </c>
      <c r="C8" t="s">
        <v>13</v>
      </c>
      <c r="D8">
        <v>430</v>
      </c>
      <c r="E8" s="6">
        <f>Q8/D8</f>
        <v>755.51395348837207</v>
      </c>
      <c r="F8" s="5">
        <f>D8/Q8</f>
        <v>1.3236022913710366E-3</v>
      </c>
      <c r="G8" s="21">
        <v>3799</v>
      </c>
      <c r="H8" s="10">
        <f>$Q8/G8</f>
        <v>85.514872334824958</v>
      </c>
      <c r="I8">
        <v>2</v>
      </c>
      <c r="J8" s="1">
        <v>2659</v>
      </c>
      <c r="K8">
        <v>5</v>
      </c>
      <c r="L8">
        <v>265</v>
      </c>
      <c r="M8">
        <v>205</v>
      </c>
      <c r="N8">
        <v>307</v>
      </c>
      <c r="O8" s="3">
        <v>37.549207699999997</v>
      </c>
      <c r="P8" s="3">
        <v>127.1464824</v>
      </c>
      <c r="Q8">
        <f>INDEX(lstPopNum,MATCH($B8,lstDistCode,0))</f>
        <v>324871</v>
      </c>
      <c r="R8">
        <f>INDEX(lstEmpNum,MATCH($B8,lstDistCode,0))</f>
        <v>111615</v>
      </c>
      <c r="S8">
        <f>INDEX(lstBizNum,MATCH($B8,lstDistCode,0))</f>
        <v>19612</v>
      </c>
      <c r="T8">
        <v>23408</v>
      </c>
      <c r="U8" s="9">
        <v>64.16</v>
      </c>
    </row>
    <row r="9" spans="1:21" x14ac:dyDescent="0.3">
      <c r="A9">
        <v>2018</v>
      </c>
      <c r="B9" s="4" t="str">
        <f>INDEX(lstDistCode,MATCH(C9,lstDistName,0))</f>
        <v>11350</v>
      </c>
      <c r="C9" t="s">
        <v>11</v>
      </c>
      <c r="D9">
        <v>721</v>
      </c>
      <c r="E9" s="6">
        <f>Q9/D9</f>
        <v>770.87794729542304</v>
      </c>
      <c r="F9" s="5">
        <f>D9/Q9</f>
        <v>1.2972222172244483E-3</v>
      </c>
      <c r="G9" s="21">
        <v>3773</v>
      </c>
      <c r="H9" s="10">
        <f>$Q9/G9</f>
        <v>147.31062814736285</v>
      </c>
      <c r="I9">
        <v>3</v>
      </c>
      <c r="J9" s="1">
        <v>1657</v>
      </c>
      <c r="K9">
        <v>6</v>
      </c>
      <c r="L9">
        <v>419</v>
      </c>
      <c r="M9">
        <v>352</v>
      </c>
      <c r="N9">
        <v>425</v>
      </c>
      <c r="O9" s="3">
        <v>37.565761700000003</v>
      </c>
      <c r="P9" s="3">
        <v>126.8226561</v>
      </c>
      <c r="Q9">
        <f>INDEX(lstPopNum,MATCH($B9,lstDistCode,0))</f>
        <v>555803</v>
      </c>
      <c r="R9">
        <f>INDEX(lstEmpNum,MATCH($B9,lstDistCode,0))</f>
        <v>114736</v>
      </c>
      <c r="S9">
        <f>INDEX(lstBizNum,MATCH($B9,lstDistCode,0))</f>
        <v>25827</v>
      </c>
      <c r="T9">
        <v>9445</v>
      </c>
      <c r="U9" s="9">
        <v>25.89</v>
      </c>
    </row>
    <row r="10" spans="1:21" x14ac:dyDescent="0.3">
      <c r="A10">
        <v>2018</v>
      </c>
      <c r="B10" s="4" t="str">
        <f>INDEX(lstDistCode,MATCH(C10,lstDistName,0))</f>
        <v>11500</v>
      </c>
      <c r="C10" t="s">
        <v>16</v>
      </c>
      <c r="D10">
        <v>804</v>
      </c>
      <c r="E10" s="6">
        <f>Q10/D10</f>
        <v>756.66791044776119</v>
      </c>
      <c r="F10" s="5">
        <f>D10/Q10</f>
        <v>1.321583730712521E-3</v>
      </c>
      <c r="G10" s="21">
        <v>3616</v>
      </c>
      <c r="H10" s="10">
        <f>$Q10/G10</f>
        <v>168.24142699115043</v>
      </c>
      <c r="I10">
        <v>4</v>
      </c>
      <c r="J10">
        <v>816</v>
      </c>
      <c r="K10">
        <v>15</v>
      </c>
      <c r="L10" s="1">
        <v>1205</v>
      </c>
      <c r="M10">
        <v>369</v>
      </c>
      <c r="N10">
        <v>612</v>
      </c>
      <c r="O10" s="3">
        <v>37.476952799999999</v>
      </c>
      <c r="P10" s="3">
        <v>127.0378103</v>
      </c>
      <c r="Q10">
        <f>INDEX(lstPopNum,MATCH($B10,lstDistCode,0))</f>
        <v>608361</v>
      </c>
      <c r="R10">
        <f>INDEX(lstEmpNum,MATCH($B10,lstDistCode,0))</f>
        <v>199289</v>
      </c>
      <c r="S10">
        <f>INDEX(lstBizNum,MATCH($B10,lstDistCode,0))</f>
        <v>33273</v>
      </c>
      <c r="T10">
        <v>18736</v>
      </c>
      <c r="U10" s="9">
        <v>51.35</v>
      </c>
    </row>
    <row r="11" spans="1:21" x14ac:dyDescent="0.3">
      <c r="A11">
        <v>2018</v>
      </c>
      <c r="B11" s="4" t="str">
        <f>INDEX(lstDistCode,MATCH(C11,lstDistName,0))</f>
        <v>11650</v>
      </c>
      <c r="C11" t="s">
        <v>22</v>
      </c>
      <c r="D11" s="1">
        <v>1209</v>
      </c>
      <c r="E11" s="6">
        <f>Q11/D11</f>
        <v>368.20843672456573</v>
      </c>
      <c r="F11" s="5">
        <f>D11/Q11</f>
        <v>2.7158530339380545E-3</v>
      </c>
      <c r="G11" s="21">
        <v>3501</v>
      </c>
      <c r="H11" s="10">
        <f>$Q11/G11</f>
        <v>127.15338474721509</v>
      </c>
      <c r="I11">
        <v>1</v>
      </c>
      <c r="J11" s="1">
        <v>1356</v>
      </c>
      <c r="K11">
        <v>11</v>
      </c>
      <c r="L11">
        <v>948</v>
      </c>
      <c r="M11">
        <v>606</v>
      </c>
      <c r="N11">
        <v>324</v>
      </c>
      <c r="O11" s="3">
        <v>37.520640999999998</v>
      </c>
      <c r="P11" s="3">
        <v>126.9139242</v>
      </c>
      <c r="Q11">
        <f>INDEX(lstPopNum,MATCH($B11,lstDistCode,0))</f>
        <v>445164</v>
      </c>
      <c r="R11">
        <f>INDEX(lstEmpNum,MATCH($B11,lstDistCode,0))</f>
        <v>439963</v>
      </c>
      <c r="S11">
        <f>INDEX(lstBizNum,MATCH($B11,lstDistCode,0))</f>
        <v>47061</v>
      </c>
      <c r="T11">
        <v>70523</v>
      </c>
      <c r="U11" s="9">
        <v>193.3</v>
      </c>
    </row>
    <row r="12" spans="1:21" x14ac:dyDescent="0.3">
      <c r="A12">
        <v>2018</v>
      </c>
      <c r="B12" s="4" t="str">
        <f>INDEX(lstDistCode,MATCH(C12,lstDistName,0))</f>
        <v>11110</v>
      </c>
      <c r="C12" t="s">
        <v>0</v>
      </c>
      <c r="D12">
        <v>500</v>
      </c>
      <c r="E12" s="6">
        <f>$Q12/D12</f>
        <v>328.69600000000003</v>
      </c>
      <c r="F12" s="5">
        <f>D12/Q12</f>
        <v>3.0423248229366952E-3</v>
      </c>
      <c r="G12" s="21">
        <v>3408</v>
      </c>
      <c r="H12" s="10">
        <f>$Q12/G12</f>
        <v>48.224178403755872</v>
      </c>
      <c r="I12">
        <v>4</v>
      </c>
      <c r="J12" s="1">
        <v>2970</v>
      </c>
      <c r="K12">
        <v>2</v>
      </c>
      <c r="L12">
        <v>225</v>
      </c>
      <c r="M12">
        <v>186</v>
      </c>
      <c r="N12">
        <v>170</v>
      </c>
      <c r="O12" s="3">
        <v>37.665860899999998</v>
      </c>
      <c r="P12" s="3">
        <v>127.03176740000001</v>
      </c>
      <c r="Q12">
        <f>INDEX(lstPopNum,MATCH($B12,lstDistCode,0))</f>
        <v>164348</v>
      </c>
      <c r="R12">
        <f>INDEX(lstEmpNum,MATCH($B12,lstDistCode,0))</f>
        <v>269106</v>
      </c>
      <c r="S12">
        <f>INDEX(lstBizNum,MATCH($B12,lstDistCode,0))</f>
        <v>40871</v>
      </c>
      <c r="T12">
        <v>175296</v>
      </c>
      <c r="U12" s="9">
        <v>480.48</v>
      </c>
    </row>
    <row r="13" spans="1:21" x14ac:dyDescent="0.3">
      <c r="A13">
        <v>2018</v>
      </c>
      <c r="B13" s="4" t="str">
        <f>INDEX(lstDistCode,MATCH(C13,lstDistName,0))</f>
        <v>11290</v>
      </c>
      <c r="C13" t="s">
        <v>8</v>
      </c>
      <c r="D13">
        <v>531</v>
      </c>
      <c r="E13" s="6">
        <f>Q13/D13</f>
        <v>854.80602636534843</v>
      </c>
      <c r="F13" s="5">
        <f>D13/Q13</f>
        <v>1.1698560482218629E-3</v>
      </c>
      <c r="G13" s="21">
        <v>3402</v>
      </c>
      <c r="H13" s="10">
        <f>$Q13/G13</f>
        <v>133.42210464432688</v>
      </c>
      <c r="I13">
        <v>1</v>
      </c>
      <c r="J13" s="1">
        <v>1048</v>
      </c>
      <c r="K13">
        <v>7</v>
      </c>
      <c r="L13">
        <v>511</v>
      </c>
      <c r="M13">
        <v>251</v>
      </c>
      <c r="N13">
        <v>451</v>
      </c>
      <c r="O13" s="3">
        <v>37.646995399999987</v>
      </c>
      <c r="P13" s="3">
        <v>127.0147158</v>
      </c>
      <c r="Q13">
        <f>INDEX(lstPopNum,MATCH($B13,lstDistCode,0))</f>
        <v>453902</v>
      </c>
      <c r="R13">
        <f>INDEX(lstEmpNum,MATCH($B13,lstDistCode,0))</f>
        <v>113893</v>
      </c>
      <c r="S13">
        <f>INDEX(lstBizNum,MATCH($B13,lstDistCode,0))</f>
        <v>24690</v>
      </c>
      <c r="T13">
        <v>11527</v>
      </c>
      <c r="U13" s="9">
        <v>31.6</v>
      </c>
    </row>
    <row r="14" spans="1:21" x14ac:dyDescent="0.3">
      <c r="A14">
        <v>2018</v>
      </c>
      <c r="B14" s="4" t="str">
        <f>INDEX(lstDistCode,MATCH(C14,lstDistName,0))</f>
        <v>11260</v>
      </c>
      <c r="C14" t="s">
        <v>7</v>
      </c>
      <c r="D14">
        <v>498</v>
      </c>
      <c r="E14" s="6">
        <f>Q14/D14</f>
        <v>826.40963855421683</v>
      </c>
      <c r="F14" s="5">
        <f>D14/Q14</f>
        <v>1.2100536505714951E-3</v>
      </c>
      <c r="G14" s="21">
        <v>3049</v>
      </c>
      <c r="H14" s="10">
        <f>$Q14/G14</f>
        <v>134.97933748770089</v>
      </c>
      <c r="I14">
        <v>3</v>
      </c>
      <c r="J14" s="1">
        <v>1041</v>
      </c>
      <c r="K14">
        <v>12</v>
      </c>
      <c r="L14">
        <v>831</v>
      </c>
      <c r="M14">
        <v>228</v>
      </c>
      <c r="N14">
        <v>667</v>
      </c>
      <c r="O14" s="3">
        <v>37.599099799999998</v>
      </c>
      <c r="P14" s="3">
        <v>126.98614929999999</v>
      </c>
      <c r="Q14">
        <f>INDEX(lstPopNum,MATCH($B14,lstDistCode,0))</f>
        <v>411552</v>
      </c>
      <c r="R14">
        <f>INDEX(lstEmpNum,MATCH($B14,lstDistCode,0))</f>
        <v>99241</v>
      </c>
      <c r="S14">
        <f>INDEX(lstBizNum,MATCH($B14,lstDistCode,0))</f>
        <v>27287</v>
      </c>
      <c r="T14">
        <v>9968</v>
      </c>
      <c r="U14" s="9">
        <v>27.32</v>
      </c>
    </row>
    <row r="15" spans="1:21" x14ac:dyDescent="0.3">
      <c r="A15">
        <v>2018</v>
      </c>
      <c r="B15" s="4" t="str">
        <f>INDEX(lstDistCode,MATCH(C15,lstDistName,0))</f>
        <v>11380</v>
      </c>
      <c r="C15" t="s">
        <v>12</v>
      </c>
      <c r="D15">
        <v>646</v>
      </c>
      <c r="E15" s="6">
        <f>Q15/D15</f>
        <v>758.90557275541801</v>
      </c>
      <c r="F15" s="5">
        <f>D15/Q15</f>
        <v>1.3176869901866995E-3</v>
      </c>
      <c r="G15" s="21">
        <v>3013</v>
      </c>
      <c r="H15" s="10">
        <f>$Q15/G15</f>
        <v>162.71257882509127</v>
      </c>
      <c r="I15">
        <v>1</v>
      </c>
      <c r="J15">
        <v>200</v>
      </c>
      <c r="K15">
        <v>10</v>
      </c>
      <c r="L15">
        <v>842</v>
      </c>
      <c r="M15">
        <v>310</v>
      </c>
      <c r="N15">
        <v>446</v>
      </c>
      <c r="O15" s="3">
        <v>37.557945200000013</v>
      </c>
      <c r="P15" s="3">
        <v>126.99419039999999</v>
      </c>
      <c r="Q15">
        <f>INDEX(lstPopNum,MATCH($B15,lstDistCode,0))</f>
        <v>490253</v>
      </c>
      <c r="R15">
        <f>INDEX(lstEmpNum,MATCH($B15,lstDistCode,0))</f>
        <v>87693</v>
      </c>
      <c r="S15">
        <f>INDEX(lstBizNum,MATCH($B15,lstDistCode,0))</f>
        <v>24179</v>
      </c>
      <c r="T15">
        <v>8277</v>
      </c>
      <c r="U15" s="9">
        <v>22.69</v>
      </c>
    </row>
    <row r="16" spans="1:21" x14ac:dyDescent="0.3">
      <c r="A16">
        <v>2018</v>
      </c>
      <c r="B16" s="4" t="str">
        <f>INDEX(lstDistCode,MATCH(C16,lstDistName,0))</f>
        <v>11320</v>
      </c>
      <c r="C16" t="s">
        <v>10</v>
      </c>
      <c r="D16">
        <v>364</v>
      </c>
      <c r="E16" s="6">
        <f>Q16/D16</f>
        <v>947.91483516483515</v>
      </c>
      <c r="F16" s="5">
        <f>D16/Q16</f>
        <v>1.0549470932439914E-3</v>
      </c>
      <c r="G16" s="21">
        <v>2988</v>
      </c>
      <c r="H16" s="10">
        <f>$Q16/G16</f>
        <v>115.47556894243641</v>
      </c>
      <c r="I16">
        <v>1</v>
      </c>
      <c r="J16">
        <v>417</v>
      </c>
      <c r="K16">
        <v>8</v>
      </c>
      <c r="L16" s="1">
        <v>1205</v>
      </c>
      <c r="M16">
        <v>156</v>
      </c>
      <c r="N16">
        <v>174</v>
      </c>
      <c r="O16" s="3">
        <v>37.495985400000002</v>
      </c>
      <c r="P16" s="3">
        <v>127.0664091</v>
      </c>
      <c r="Q16">
        <f>INDEX(lstPopNum,MATCH($B16,lstDistCode,0))</f>
        <v>345041</v>
      </c>
      <c r="R16">
        <f>INDEX(lstEmpNum,MATCH($B16,lstDistCode,0))</f>
        <v>68669</v>
      </c>
      <c r="S16">
        <f>INDEX(lstBizNum,MATCH($B16,lstDistCode,0))</f>
        <v>18455</v>
      </c>
      <c r="T16">
        <v>8309</v>
      </c>
      <c r="U16" s="9">
        <v>22.77</v>
      </c>
    </row>
    <row r="17" spans="1:21" x14ac:dyDescent="0.3">
      <c r="A17">
        <v>2018</v>
      </c>
      <c r="B17" s="4" t="str">
        <f>INDEX(lstDistCode,MATCH(C17,lstDistName,0))</f>
        <v>11590</v>
      </c>
      <c r="C17" t="s">
        <v>20</v>
      </c>
      <c r="D17">
        <v>571</v>
      </c>
      <c r="E17" s="6">
        <f>Q17/D17</f>
        <v>712.28546409807359</v>
      </c>
      <c r="F17" s="5">
        <f>D17/Q17</f>
        <v>1.4039314999446787E-3</v>
      </c>
      <c r="G17" s="21">
        <v>2927</v>
      </c>
      <c r="H17" s="10">
        <f>$Q17/G17</f>
        <v>138.95285275025623</v>
      </c>
      <c r="I17">
        <v>2</v>
      </c>
      <c r="J17" s="1">
        <v>1599</v>
      </c>
      <c r="K17">
        <v>5</v>
      </c>
      <c r="L17">
        <v>393</v>
      </c>
      <c r="M17">
        <v>257</v>
      </c>
      <c r="N17">
        <v>323</v>
      </c>
      <c r="O17" s="3">
        <v>37.582036899999999</v>
      </c>
      <c r="P17" s="3">
        <v>126.9356665</v>
      </c>
      <c r="Q17">
        <f>INDEX(lstPopNum,MATCH($B17,lstDistCode,0))</f>
        <v>406715</v>
      </c>
      <c r="R17">
        <f>INDEX(lstEmpNum,MATCH($B17,lstDistCode,0))</f>
        <v>103915</v>
      </c>
      <c r="S17">
        <f>INDEX(lstBizNum,MATCH($B17,lstDistCode,0))</f>
        <v>19609</v>
      </c>
      <c r="T17">
        <v>12707</v>
      </c>
      <c r="U17" s="9">
        <v>34.83</v>
      </c>
    </row>
    <row r="18" spans="1:21" x14ac:dyDescent="0.3">
      <c r="A18">
        <v>2018</v>
      </c>
      <c r="B18" s="4" t="str">
        <f>INDEX(lstDistCode,MATCH(C18,lstDistName,0))</f>
        <v>11470</v>
      </c>
      <c r="C18" t="s">
        <v>15</v>
      </c>
      <c r="D18">
        <v>627</v>
      </c>
      <c r="E18" s="6">
        <f>Q18/D18</f>
        <v>754.52472089314199</v>
      </c>
      <c r="F18" s="5">
        <f>D18/Q18</f>
        <v>1.3253376228896587E-3</v>
      </c>
      <c r="G18" s="21">
        <v>2791</v>
      </c>
      <c r="H18" s="10">
        <f>$Q18/G18</f>
        <v>169.50447868147617</v>
      </c>
      <c r="I18">
        <v>2</v>
      </c>
      <c r="J18" s="1">
        <v>1074</v>
      </c>
      <c r="K18">
        <v>6</v>
      </c>
      <c r="L18">
        <v>777</v>
      </c>
      <c r="M18">
        <v>277</v>
      </c>
      <c r="N18">
        <v>379</v>
      </c>
      <c r="O18" s="3">
        <v>37.562290599999997</v>
      </c>
      <c r="P18" s="3">
        <v>126.9087803</v>
      </c>
      <c r="Q18">
        <f>INDEX(lstPopNum,MATCH($B18,lstDistCode,0))</f>
        <v>473087</v>
      </c>
      <c r="R18">
        <f>INDEX(lstEmpNum,MATCH($B18,lstDistCode,0))</f>
        <v>119443</v>
      </c>
      <c r="S18">
        <f>INDEX(lstBizNum,MATCH($B18,lstDistCode,0))</f>
        <v>26297</v>
      </c>
      <c r="T18">
        <v>13008</v>
      </c>
      <c r="U18" s="9">
        <v>35.65</v>
      </c>
    </row>
    <row r="19" spans="1:21" x14ac:dyDescent="0.3">
      <c r="A19">
        <v>2018</v>
      </c>
      <c r="B19" s="4" t="str">
        <f>INDEX(lstDistCode,MATCH(C19,lstDistName,0))</f>
        <v>11620</v>
      </c>
      <c r="C19" t="s">
        <v>21</v>
      </c>
      <c r="D19">
        <v>681</v>
      </c>
      <c r="E19" s="6">
        <f>Q19/D19</f>
        <v>766.94860499265781</v>
      </c>
      <c r="F19" s="5">
        <f>D19/Q19</f>
        <v>1.3038683341885383E-3</v>
      </c>
      <c r="G19" s="21">
        <v>2406</v>
      </c>
      <c r="H19" s="10">
        <f>$Q19/G19</f>
        <v>217.07896924355776</v>
      </c>
      <c r="I19">
        <v>2</v>
      </c>
      <c r="J19">
        <v>484</v>
      </c>
      <c r="K19">
        <v>9</v>
      </c>
      <c r="L19">
        <v>604</v>
      </c>
      <c r="M19">
        <v>306</v>
      </c>
      <c r="N19">
        <v>527</v>
      </c>
      <c r="O19" s="3">
        <v>37.527061600000003</v>
      </c>
      <c r="P19" s="3">
        <v>126.8561534</v>
      </c>
      <c r="Q19">
        <f>INDEX(lstPopNum,MATCH($B19,lstDistCode,0))</f>
        <v>522292</v>
      </c>
      <c r="R19">
        <f>INDEX(lstEmpNum,MATCH($B19,lstDistCode,0))</f>
        <v>119180</v>
      </c>
      <c r="S19">
        <f>INDEX(lstBizNum,MATCH($B19,lstDistCode,0))</f>
        <v>26235</v>
      </c>
      <c r="T19">
        <v>10318</v>
      </c>
      <c r="U19" s="9">
        <v>28.28</v>
      </c>
    </row>
    <row r="20" spans="1:21" x14ac:dyDescent="0.3">
      <c r="A20">
        <v>2018</v>
      </c>
      <c r="B20" s="4" t="str">
        <f>INDEX(lstDistCode,MATCH(C20,lstDistName,0))</f>
        <v>11215</v>
      </c>
      <c r="C20" t="s">
        <v>5</v>
      </c>
      <c r="D20">
        <v>553</v>
      </c>
      <c r="E20" s="6">
        <f>Q20/D20</f>
        <v>672.09945750452084</v>
      </c>
      <c r="F20" s="5">
        <f>D20/Q20</f>
        <v>1.4878750292597485E-3</v>
      </c>
      <c r="G20" s="21">
        <v>2322</v>
      </c>
      <c r="H20" s="10">
        <f>$Q20/G20</f>
        <v>160.0650301464255</v>
      </c>
      <c r="I20">
        <v>2</v>
      </c>
      <c r="J20" s="1">
        <v>1097</v>
      </c>
      <c r="K20">
        <v>5</v>
      </c>
      <c r="L20">
        <v>438</v>
      </c>
      <c r="M20">
        <v>269</v>
      </c>
      <c r="N20">
        <v>519</v>
      </c>
      <c r="O20" s="3">
        <v>37.460096900000003</v>
      </c>
      <c r="P20" s="3">
        <v>126.90015459999999</v>
      </c>
      <c r="Q20">
        <f>INDEX(lstPopNum,MATCH($B20,lstDistCode,0))</f>
        <v>371671</v>
      </c>
      <c r="R20">
        <f>INDEX(lstEmpNum,MATCH($B20,lstDistCode,0))</f>
        <v>123689</v>
      </c>
      <c r="S20">
        <f>INDEX(lstBizNum,MATCH($B20,lstDistCode,0))</f>
        <v>24531</v>
      </c>
      <c r="T20">
        <v>16273</v>
      </c>
      <c r="U20" s="9">
        <v>44.6</v>
      </c>
    </row>
    <row r="21" spans="1:21" x14ac:dyDescent="0.3">
      <c r="A21">
        <v>2018</v>
      </c>
      <c r="B21" s="4" t="str">
        <f>INDEX(lstDistCode,MATCH(C21,lstDistName,0))</f>
        <v>11305</v>
      </c>
      <c r="C21" t="s">
        <v>9</v>
      </c>
      <c r="D21">
        <v>451</v>
      </c>
      <c r="E21" s="6">
        <f>Q21/D21</f>
        <v>726.1884700665189</v>
      </c>
      <c r="F21" s="5">
        <f>D21/Q21</f>
        <v>1.3770529844799105E-3</v>
      </c>
      <c r="G21" s="21">
        <v>2205</v>
      </c>
      <c r="H21" s="10">
        <f>$Q21/G21</f>
        <v>148.53106575963719</v>
      </c>
      <c r="I21">
        <v>1</v>
      </c>
      <c r="J21">
        <v>201</v>
      </c>
      <c r="K21">
        <v>8</v>
      </c>
      <c r="L21">
        <v>766</v>
      </c>
      <c r="M21">
        <v>223</v>
      </c>
      <c r="N21">
        <v>446</v>
      </c>
      <c r="O21" s="3">
        <v>37.5953795</v>
      </c>
      <c r="P21" s="3">
        <v>127.0939669</v>
      </c>
      <c r="Q21">
        <f>INDEX(lstPopNum,MATCH($B21,lstDistCode,0))</f>
        <v>327511</v>
      </c>
      <c r="R21">
        <f>INDEX(lstEmpNum,MATCH($B21,lstDistCode,0))</f>
        <v>69787</v>
      </c>
      <c r="S21">
        <f>INDEX(lstBizNum,MATCH($B21,lstDistCode,0))</f>
        <v>18654</v>
      </c>
      <c r="T21">
        <v>8903</v>
      </c>
      <c r="U21" s="9">
        <v>24.4</v>
      </c>
    </row>
    <row r="22" spans="1:21" x14ac:dyDescent="0.3">
      <c r="A22">
        <v>2018</v>
      </c>
      <c r="B22" s="4" t="str">
        <f>INDEX(lstDistCode,MATCH(C22,lstDistName,0))</f>
        <v>11545</v>
      </c>
      <c r="C22" t="s">
        <v>18</v>
      </c>
      <c r="D22">
        <v>340</v>
      </c>
      <c r="E22" s="6">
        <f>Q22/D22</f>
        <v>745.12941176470588</v>
      </c>
      <c r="F22" s="5">
        <f>D22/Q22</f>
        <v>1.3420487558418594E-3</v>
      </c>
      <c r="G22" s="21">
        <v>1911</v>
      </c>
      <c r="H22" s="10">
        <f>$Q22/G22</f>
        <v>132.57142857142858</v>
      </c>
      <c r="I22">
        <v>1</v>
      </c>
      <c r="J22">
        <v>225</v>
      </c>
      <c r="K22">
        <v>6</v>
      </c>
      <c r="L22">
        <v>626</v>
      </c>
      <c r="M22">
        <v>152</v>
      </c>
      <c r="N22">
        <v>342</v>
      </c>
      <c r="O22" s="3">
        <v>37.655264000000003</v>
      </c>
      <c r="P22" s="3">
        <v>127.0771201</v>
      </c>
      <c r="Q22">
        <f>INDEX(lstPopNum,MATCH($B22,lstDistCode,0))</f>
        <v>253344</v>
      </c>
      <c r="R22">
        <f>INDEX(lstEmpNum,MATCH($B22,lstDistCode,0))</f>
        <v>223058</v>
      </c>
      <c r="S22">
        <f>INDEX(lstBizNum,MATCH($B22,lstDistCode,0))</f>
        <v>30080</v>
      </c>
      <c r="T22">
        <v>60304</v>
      </c>
      <c r="U22" s="9">
        <v>165.29</v>
      </c>
    </row>
    <row r="23" spans="1:21" x14ac:dyDescent="0.3">
      <c r="A23">
        <v>2018</v>
      </c>
      <c r="B23" s="4" t="str">
        <f>INDEX(lstDistCode,MATCH(C23,lstDistName,0))</f>
        <v>11200</v>
      </c>
      <c r="C23" t="s">
        <v>4</v>
      </c>
      <c r="D23">
        <v>433</v>
      </c>
      <c r="E23" s="6">
        <f>Q23/D23</f>
        <v>726.44572748267899</v>
      </c>
      <c r="F23" s="5">
        <f>D23/Q23</f>
        <v>1.3765653264494471E-3</v>
      </c>
      <c r="G23" s="21">
        <v>1874</v>
      </c>
      <c r="H23" s="10">
        <f>$Q23/G23</f>
        <v>167.85005336179296</v>
      </c>
      <c r="I23">
        <v>1</v>
      </c>
      <c r="J23">
        <v>845</v>
      </c>
      <c r="K23">
        <v>5</v>
      </c>
      <c r="L23">
        <v>403</v>
      </c>
      <c r="M23">
        <v>197</v>
      </c>
      <c r="N23">
        <v>119</v>
      </c>
      <c r="O23" s="3">
        <v>37.496503699999998</v>
      </c>
      <c r="P23" s="3">
        <v>126.94430730000001</v>
      </c>
      <c r="Q23">
        <f>INDEX(lstPopNum,MATCH($B23,lstDistCode,0))</f>
        <v>314551</v>
      </c>
      <c r="R23">
        <f>INDEX(lstEmpNum,MATCH($B23,lstDistCode,0))</f>
        <v>162019</v>
      </c>
      <c r="S23">
        <f>INDEX(lstBizNum,MATCH($B23,lstDistCode,0))</f>
        <v>26130</v>
      </c>
      <c r="T23">
        <v>35625</v>
      </c>
      <c r="U23" s="9">
        <v>97.65</v>
      </c>
    </row>
    <row r="24" spans="1:21" x14ac:dyDescent="0.3">
      <c r="A24">
        <v>2018</v>
      </c>
      <c r="B24" s="4" t="str">
        <f>INDEX(lstDistCode,MATCH(C24,lstDistName,0))</f>
        <v>11140</v>
      </c>
      <c r="C24" t="s">
        <v>2</v>
      </c>
      <c r="D24">
        <v>562</v>
      </c>
      <c r="E24" s="6">
        <f>Q24/D24</f>
        <v>240.46085409252669</v>
      </c>
      <c r="F24" s="5">
        <f>D24/Q24</f>
        <v>4.1586810617216348E-3</v>
      </c>
      <c r="G24" s="21">
        <v>1473</v>
      </c>
      <c r="H24" s="10">
        <f>$Q24/G24</f>
        <v>91.744059742023083</v>
      </c>
      <c r="I24">
        <v>3</v>
      </c>
      <c r="J24">
        <v>974</v>
      </c>
      <c r="K24">
        <v>3</v>
      </c>
      <c r="L24">
        <v>261</v>
      </c>
      <c r="M24">
        <v>234</v>
      </c>
      <c r="N24">
        <v>185</v>
      </c>
      <c r="O24" s="3">
        <v>37.6176125</v>
      </c>
      <c r="P24" s="3">
        <v>126.9227004</v>
      </c>
      <c r="Q24">
        <f>INDEX(lstPopNum,MATCH($B24,lstDistCode,0))</f>
        <v>135139</v>
      </c>
      <c r="R24">
        <f>INDEX(lstEmpNum,MATCH($B24,lstDistCode,0))</f>
        <v>423808</v>
      </c>
      <c r="S24">
        <f>INDEX(lstBizNum,MATCH($B24,lstDistCode,0))</f>
        <v>66190</v>
      </c>
      <c r="T24">
        <v>381660</v>
      </c>
      <c r="U24" s="9">
        <v>1046.1099999999999</v>
      </c>
    </row>
    <row r="25" spans="1:21" x14ac:dyDescent="0.3">
      <c r="A25">
        <v>2018</v>
      </c>
      <c r="B25" s="4" t="str">
        <f>INDEX(lstDistCode,MATCH(C25,lstDistName,0))</f>
        <v>11170</v>
      </c>
      <c r="C25" t="s">
        <v>3</v>
      </c>
      <c r="D25">
        <v>309</v>
      </c>
      <c r="E25" s="6">
        <f>Q25/D25</f>
        <v>794.21035598705498</v>
      </c>
      <c r="F25" s="5">
        <f>D25/Q25</f>
        <v>1.2591122647314097E-3</v>
      </c>
      <c r="G25" s="22">
        <v>992</v>
      </c>
      <c r="H25" s="10">
        <f>$Q25/G25</f>
        <v>247.39012096774192</v>
      </c>
      <c r="I25">
        <v>1</v>
      </c>
      <c r="J25">
        <v>725</v>
      </c>
      <c r="K25">
        <v>2</v>
      </c>
      <c r="L25">
        <v>172</v>
      </c>
      <c r="M25">
        <v>131</v>
      </c>
      <c r="N25">
        <v>95</v>
      </c>
      <c r="O25" s="3">
        <v>37.583801200000003</v>
      </c>
      <c r="P25" s="3">
        <v>127.0507003</v>
      </c>
      <c r="Q25">
        <f>INDEX(lstPopNum,MATCH($B25,lstDistCode,0))</f>
        <v>245411</v>
      </c>
      <c r="R25">
        <f>INDEX(lstEmpNum,MATCH($B25,lstDistCode,0))</f>
        <v>133446</v>
      </c>
      <c r="S25">
        <f>INDEX(lstBizNum,MATCH($B25,lstDistCode,0))</f>
        <v>21178</v>
      </c>
      <c r="T25">
        <v>45774</v>
      </c>
      <c r="U25" s="9">
        <v>125.46</v>
      </c>
    </row>
    <row r="26" spans="1:21" ht="17.25" thickBot="1" x14ac:dyDescent="0.35">
      <c r="A26">
        <v>2018</v>
      </c>
      <c r="B26" s="4" t="str">
        <f>INDEX(lstDistCode,MATCH(C26,lstDistName,0))</f>
        <v>11440</v>
      </c>
      <c r="C26" t="s">
        <v>14</v>
      </c>
      <c r="D26">
        <v>716</v>
      </c>
      <c r="E26" s="6">
        <f>Q26/D26</f>
        <v>538.58100558659214</v>
      </c>
      <c r="F26" s="5">
        <f>D26/Q26</f>
        <v>1.8567309088645934E-3</v>
      </c>
      <c r="G26" s="23">
        <v>694</v>
      </c>
      <c r="H26" s="10">
        <f>$Q26/G26</f>
        <v>555.65417867435156</v>
      </c>
      <c r="I26" t="s">
        <v>1</v>
      </c>
      <c r="J26" t="s">
        <v>1</v>
      </c>
      <c r="K26">
        <v>2</v>
      </c>
      <c r="L26">
        <v>202</v>
      </c>
      <c r="M26">
        <v>358</v>
      </c>
      <c r="N26">
        <v>202</v>
      </c>
      <c r="O26" s="3">
        <v>37.548144499999999</v>
      </c>
      <c r="P26" s="3">
        <v>127.08575279999999</v>
      </c>
      <c r="Q26">
        <f>INDEX(lstPopNum,MATCH($B26,lstDistCode,0))</f>
        <v>385624</v>
      </c>
      <c r="R26">
        <f>INDEX(lstEmpNum,MATCH($B26,lstDistCode,0))</f>
        <v>252534</v>
      </c>
      <c r="S26">
        <f>INDEX(lstBizNum,MATCH($B26,lstDistCode,0))</f>
        <v>36504</v>
      </c>
      <c r="T26">
        <v>43428</v>
      </c>
      <c r="U26" s="9">
        <v>119.04</v>
      </c>
    </row>
  </sheetData>
  <sortState xmlns:xlrd2="http://schemas.microsoft.com/office/spreadsheetml/2017/richdata2" ref="A2:U26">
    <sortCondition descending="1" ref="G2:G26"/>
  </sortState>
  <phoneticPr fontId="18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6AE57-8F55-4BC0-8A4D-7D1BA5D3092B}">
  <dimension ref="A1:U26"/>
  <sheetViews>
    <sheetView workbookViewId="0">
      <pane xSplit="6" ySplit="1" topLeftCell="G2" activePane="bottomRight" state="frozen"/>
      <selection pane="topRight" activeCell="G1" sqref="G1"/>
      <selection pane="bottomLeft" activeCell="A2" sqref="A2"/>
      <selection pane="bottomRight" activeCell="I29" sqref="I29"/>
    </sheetView>
  </sheetViews>
  <sheetFormatPr defaultRowHeight="16.5" x14ac:dyDescent="0.3"/>
  <cols>
    <col min="2" max="2" width="9" style="4"/>
    <col min="5" max="5" width="9" style="6"/>
    <col min="6" max="6" width="9.125" style="5" bestFit="1" customWidth="1"/>
    <col min="8" max="8" width="9" style="10"/>
    <col min="21" max="21" width="9" style="9"/>
  </cols>
  <sheetData>
    <row r="1" spans="1:21" x14ac:dyDescent="0.3">
      <c r="A1" t="s">
        <v>102</v>
      </c>
      <c r="B1" s="4" t="s">
        <v>111</v>
      </c>
      <c r="C1" t="s">
        <v>112</v>
      </c>
      <c r="D1" t="s">
        <v>115</v>
      </c>
      <c r="E1" s="6" t="s">
        <v>124</v>
      </c>
      <c r="F1" s="5" t="s">
        <v>116</v>
      </c>
      <c r="G1" t="s">
        <v>103</v>
      </c>
      <c r="H1" s="24" t="s">
        <v>123</v>
      </c>
      <c r="I1" t="s">
        <v>117</v>
      </c>
      <c r="J1" t="s">
        <v>118</v>
      </c>
      <c r="K1" t="s">
        <v>119</v>
      </c>
      <c r="L1" t="s">
        <v>120</v>
      </c>
      <c r="M1" t="s">
        <v>121</v>
      </c>
      <c r="N1" t="s">
        <v>122</v>
      </c>
      <c r="O1" s="2" t="s">
        <v>109</v>
      </c>
      <c r="P1" s="2" t="s">
        <v>110</v>
      </c>
      <c r="Q1" s="2" t="s">
        <v>104</v>
      </c>
      <c r="R1" s="2" t="s">
        <v>105</v>
      </c>
      <c r="S1" s="2" t="s">
        <v>106</v>
      </c>
      <c r="T1" s="7" t="s">
        <v>114</v>
      </c>
      <c r="U1" s="8" t="s">
        <v>113</v>
      </c>
    </row>
    <row r="2" spans="1:21" x14ac:dyDescent="0.3">
      <c r="A2">
        <v>2018</v>
      </c>
      <c r="B2" s="4" t="str">
        <f>INDEX(lstDistCode,MATCH(C2,lstDistName,0))</f>
        <v>11440</v>
      </c>
      <c r="C2" t="s">
        <v>14</v>
      </c>
      <c r="D2">
        <v>716</v>
      </c>
      <c r="E2" s="6">
        <f>Q2/D2</f>
        <v>538.58100558659214</v>
      </c>
      <c r="F2" s="5">
        <f>D2/Q2</f>
        <v>1.8567309088645934E-3</v>
      </c>
      <c r="G2">
        <v>694</v>
      </c>
      <c r="H2" s="25">
        <f>$Q2/G2</f>
        <v>555.65417867435156</v>
      </c>
      <c r="I2" t="s">
        <v>1</v>
      </c>
      <c r="J2" t="s">
        <v>1</v>
      </c>
      <c r="K2">
        <v>2</v>
      </c>
      <c r="L2">
        <v>202</v>
      </c>
      <c r="M2">
        <v>358</v>
      </c>
      <c r="N2">
        <v>202</v>
      </c>
      <c r="O2" s="3">
        <v>37.548144499999999</v>
      </c>
      <c r="P2" s="3">
        <v>127.08575279999999</v>
      </c>
      <c r="Q2">
        <f>INDEX(lstPopNum,MATCH($B2,lstDistCode,0))</f>
        <v>385624</v>
      </c>
      <c r="R2">
        <f>INDEX(lstEmpNum,MATCH($B2,lstDistCode,0))</f>
        <v>252534</v>
      </c>
      <c r="S2">
        <f>INDEX(lstBizNum,MATCH($B2,lstDistCode,0))</f>
        <v>36504</v>
      </c>
      <c r="T2">
        <v>43428</v>
      </c>
      <c r="U2" s="9">
        <v>119.04</v>
      </c>
    </row>
    <row r="3" spans="1:21" x14ac:dyDescent="0.3">
      <c r="A3">
        <v>2018</v>
      </c>
      <c r="B3" s="4" t="str">
        <f>INDEX(lstDistCode,MATCH(C3,lstDistName,0))</f>
        <v>11170</v>
      </c>
      <c r="C3" t="s">
        <v>3</v>
      </c>
      <c r="D3">
        <v>309</v>
      </c>
      <c r="E3" s="6">
        <f>Q3/D3</f>
        <v>794.21035598705498</v>
      </c>
      <c r="F3" s="5">
        <f>D3/Q3</f>
        <v>1.2591122647314097E-3</v>
      </c>
      <c r="G3">
        <v>992</v>
      </c>
      <c r="H3" s="25">
        <f>$Q3/G3</f>
        <v>247.39012096774192</v>
      </c>
      <c r="I3">
        <v>1</v>
      </c>
      <c r="J3">
        <v>725</v>
      </c>
      <c r="K3">
        <v>2</v>
      </c>
      <c r="L3">
        <v>172</v>
      </c>
      <c r="M3">
        <v>131</v>
      </c>
      <c r="N3">
        <v>95</v>
      </c>
      <c r="O3" s="3">
        <v>37.583801200000003</v>
      </c>
      <c r="P3" s="3">
        <v>127.0507003</v>
      </c>
      <c r="Q3">
        <f>INDEX(lstPopNum,MATCH($B3,lstDistCode,0))</f>
        <v>245411</v>
      </c>
      <c r="R3">
        <f>INDEX(lstEmpNum,MATCH($B3,lstDistCode,0))</f>
        <v>133446</v>
      </c>
      <c r="S3">
        <f>INDEX(lstBizNum,MATCH($B3,lstDistCode,0))</f>
        <v>21178</v>
      </c>
      <c r="T3">
        <v>45774</v>
      </c>
      <c r="U3" s="9">
        <v>125.46</v>
      </c>
    </row>
    <row r="4" spans="1:21" x14ac:dyDescent="0.3">
      <c r="A4">
        <v>2018</v>
      </c>
      <c r="B4" s="4" t="str">
        <f>INDEX(lstDistCode,MATCH(C4,lstDistName,0))</f>
        <v>11620</v>
      </c>
      <c r="C4" t="s">
        <v>21</v>
      </c>
      <c r="D4">
        <v>681</v>
      </c>
      <c r="E4" s="6">
        <f>Q4/D4</f>
        <v>766.94860499265781</v>
      </c>
      <c r="F4" s="5">
        <f>D4/Q4</f>
        <v>1.3038683341885383E-3</v>
      </c>
      <c r="G4" s="1">
        <v>2406</v>
      </c>
      <c r="H4" s="25">
        <f>$Q4/G4</f>
        <v>217.07896924355776</v>
      </c>
      <c r="I4">
        <v>2</v>
      </c>
      <c r="J4">
        <v>484</v>
      </c>
      <c r="K4">
        <v>9</v>
      </c>
      <c r="L4">
        <v>604</v>
      </c>
      <c r="M4">
        <v>306</v>
      </c>
      <c r="N4">
        <v>527</v>
      </c>
      <c r="O4" s="3">
        <v>37.527061600000003</v>
      </c>
      <c r="P4" s="3">
        <v>126.8561534</v>
      </c>
      <c r="Q4">
        <f>INDEX(lstPopNum,MATCH($B4,lstDistCode,0))</f>
        <v>522292</v>
      </c>
      <c r="R4">
        <f>INDEX(lstEmpNum,MATCH($B4,lstDistCode,0))</f>
        <v>119180</v>
      </c>
      <c r="S4">
        <f>INDEX(lstBizNum,MATCH($B4,lstDistCode,0))</f>
        <v>26235</v>
      </c>
      <c r="T4">
        <v>10318</v>
      </c>
      <c r="U4" s="9">
        <v>28.28</v>
      </c>
    </row>
    <row r="5" spans="1:21" x14ac:dyDescent="0.3">
      <c r="A5">
        <v>2018</v>
      </c>
      <c r="B5" s="4" t="str">
        <f>INDEX(lstDistCode,MATCH(C5,lstDistName,0))</f>
        <v>11470</v>
      </c>
      <c r="C5" t="s">
        <v>15</v>
      </c>
      <c r="D5">
        <v>627</v>
      </c>
      <c r="E5" s="6">
        <f>Q5/D5</f>
        <v>754.52472089314199</v>
      </c>
      <c r="F5" s="5">
        <f>D5/Q5</f>
        <v>1.3253376228896587E-3</v>
      </c>
      <c r="G5" s="1">
        <v>2791</v>
      </c>
      <c r="H5" s="25">
        <f>$Q5/G5</f>
        <v>169.50447868147617</v>
      </c>
      <c r="I5">
        <v>2</v>
      </c>
      <c r="J5" s="1">
        <v>1074</v>
      </c>
      <c r="K5">
        <v>6</v>
      </c>
      <c r="L5">
        <v>777</v>
      </c>
      <c r="M5">
        <v>277</v>
      </c>
      <c r="N5">
        <v>379</v>
      </c>
      <c r="O5" s="3">
        <v>37.562290599999997</v>
      </c>
      <c r="P5" s="3">
        <v>126.9087803</v>
      </c>
      <c r="Q5">
        <f>INDEX(lstPopNum,MATCH($B5,lstDistCode,0))</f>
        <v>473087</v>
      </c>
      <c r="R5">
        <f>INDEX(lstEmpNum,MATCH($B5,lstDistCode,0))</f>
        <v>119443</v>
      </c>
      <c r="S5">
        <f>INDEX(lstBizNum,MATCH($B5,lstDistCode,0))</f>
        <v>26297</v>
      </c>
      <c r="T5">
        <v>13008</v>
      </c>
      <c r="U5" s="9">
        <v>35.65</v>
      </c>
    </row>
    <row r="6" spans="1:21" x14ac:dyDescent="0.3">
      <c r="A6">
        <v>2018</v>
      </c>
      <c r="B6" s="4" t="str">
        <f>INDEX(lstDistCode,MATCH(C6,lstDistName,0))</f>
        <v>11500</v>
      </c>
      <c r="C6" t="s">
        <v>16</v>
      </c>
      <c r="D6">
        <v>804</v>
      </c>
      <c r="E6" s="6">
        <f>Q6/D6</f>
        <v>756.66791044776119</v>
      </c>
      <c r="F6" s="5">
        <f>D6/Q6</f>
        <v>1.321583730712521E-3</v>
      </c>
      <c r="G6" s="1">
        <v>3616</v>
      </c>
      <c r="H6" s="25">
        <f>$Q6/G6</f>
        <v>168.24142699115043</v>
      </c>
      <c r="I6">
        <v>4</v>
      </c>
      <c r="J6">
        <v>816</v>
      </c>
      <c r="K6">
        <v>15</v>
      </c>
      <c r="L6" s="1">
        <v>1205</v>
      </c>
      <c r="M6">
        <v>369</v>
      </c>
      <c r="N6">
        <v>612</v>
      </c>
      <c r="O6" s="3">
        <v>37.476952799999999</v>
      </c>
      <c r="P6" s="3">
        <v>127.0378103</v>
      </c>
      <c r="Q6">
        <f>INDEX(lstPopNum,MATCH($B6,lstDistCode,0))</f>
        <v>608361</v>
      </c>
      <c r="R6">
        <f>INDEX(lstEmpNum,MATCH($B6,lstDistCode,0))</f>
        <v>199289</v>
      </c>
      <c r="S6">
        <f>INDEX(lstBizNum,MATCH($B6,lstDistCode,0))</f>
        <v>33273</v>
      </c>
      <c r="T6">
        <v>18736</v>
      </c>
      <c r="U6" s="9">
        <v>51.35</v>
      </c>
    </row>
    <row r="7" spans="1:21" x14ac:dyDescent="0.3">
      <c r="A7">
        <v>2018</v>
      </c>
      <c r="B7" s="4" t="str">
        <f>INDEX(lstDistCode,MATCH(C7,lstDistName,0))</f>
        <v>11200</v>
      </c>
      <c r="C7" t="s">
        <v>4</v>
      </c>
      <c r="D7">
        <v>433</v>
      </c>
      <c r="E7" s="6">
        <f>Q7/D7</f>
        <v>726.44572748267899</v>
      </c>
      <c r="F7" s="5">
        <f>D7/Q7</f>
        <v>1.3765653264494471E-3</v>
      </c>
      <c r="G7" s="1">
        <v>1874</v>
      </c>
      <c r="H7" s="25">
        <f>$Q7/G7</f>
        <v>167.85005336179296</v>
      </c>
      <c r="I7">
        <v>1</v>
      </c>
      <c r="J7">
        <v>845</v>
      </c>
      <c r="K7">
        <v>5</v>
      </c>
      <c r="L7">
        <v>403</v>
      </c>
      <c r="M7">
        <v>197</v>
      </c>
      <c r="N7">
        <v>119</v>
      </c>
      <c r="O7" s="3">
        <v>37.496503699999998</v>
      </c>
      <c r="P7" s="3">
        <v>126.94430730000001</v>
      </c>
      <c r="Q7">
        <f>INDEX(lstPopNum,MATCH($B7,lstDistCode,0))</f>
        <v>314551</v>
      </c>
      <c r="R7">
        <f>INDEX(lstEmpNum,MATCH($B7,lstDistCode,0))</f>
        <v>162019</v>
      </c>
      <c r="S7">
        <f>INDEX(lstBizNum,MATCH($B7,lstDistCode,0))</f>
        <v>26130</v>
      </c>
      <c r="T7">
        <v>35625</v>
      </c>
      <c r="U7" s="9">
        <v>97.65</v>
      </c>
    </row>
    <row r="8" spans="1:21" x14ac:dyDescent="0.3">
      <c r="A8">
        <v>2018</v>
      </c>
      <c r="B8" s="4" t="str">
        <f>INDEX(lstDistCode,MATCH(C8,lstDistName,0))</f>
        <v>11380</v>
      </c>
      <c r="C8" t="s">
        <v>12</v>
      </c>
      <c r="D8">
        <v>646</v>
      </c>
      <c r="E8" s="6">
        <f>Q8/D8</f>
        <v>758.90557275541801</v>
      </c>
      <c r="F8" s="5">
        <f>D8/Q8</f>
        <v>1.3176869901866995E-3</v>
      </c>
      <c r="G8" s="1">
        <v>3013</v>
      </c>
      <c r="H8" s="25">
        <f>$Q8/G8</f>
        <v>162.71257882509127</v>
      </c>
      <c r="I8">
        <v>1</v>
      </c>
      <c r="J8">
        <v>200</v>
      </c>
      <c r="K8">
        <v>10</v>
      </c>
      <c r="L8">
        <v>842</v>
      </c>
      <c r="M8">
        <v>310</v>
      </c>
      <c r="N8">
        <v>446</v>
      </c>
      <c r="O8" s="3">
        <v>37.557945200000013</v>
      </c>
      <c r="P8" s="3">
        <v>126.99419039999999</v>
      </c>
      <c r="Q8">
        <f>INDEX(lstPopNum,MATCH($B8,lstDistCode,0))</f>
        <v>490253</v>
      </c>
      <c r="R8">
        <f>INDEX(lstEmpNum,MATCH($B8,lstDistCode,0))</f>
        <v>87693</v>
      </c>
      <c r="S8">
        <f>INDEX(lstBizNum,MATCH($B8,lstDistCode,0))</f>
        <v>24179</v>
      </c>
      <c r="T8">
        <v>8277</v>
      </c>
      <c r="U8" s="9">
        <v>22.69</v>
      </c>
    </row>
    <row r="9" spans="1:21" x14ac:dyDescent="0.3">
      <c r="A9">
        <v>2018</v>
      </c>
      <c r="B9" s="4" t="str">
        <f>INDEX(lstDistCode,MATCH(C9,lstDistName,0))</f>
        <v>11215</v>
      </c>
      <c r="C9" t="s">
        <v>5</v>
      </c>
      <c r="D9">
        <v>553</v>
      </c>
      <c r="E9" s="6">
        <f>Q9/D9</f>
        <v>672.09945750452084</v>
      </c>
      <c r="F9" s="5">
        <f>D9/Q9</f>
        <v>1.4878750292597485E-3</v>
      </c>
      <c r="G9" s="1">
        <v>2322</v>
      </c>
      <c r="H9" s="25">
        <f>$Q9/G9</f>
        <v>160.0650301464255</v>
      </c>
      <c r="I9">
        <v>2</v>
      </c>
      <c r="J9" s="1">
        <v>1097</v>
      </c>
      <c r="K9">
        <v>5</v>
      </c>
      <c r="L9">
        <v>438</v>
      </c>
      <c r="M9">
        <v>269</v>
      </c>
      <c r="N9">
        <v>519</v>
      </c>
      <c r="O9" s="3">
        <v>37.460096900000003</v>
      </c>
      <c r="P9" s="3">
        <v>126.90015459999999</v>
      </c>
      <c r="Q9">
        <f>INDEX(lstPopNum,MATCH($B9,lstDistCode,0))</f>
        <v>371671</v>
      </c>
      <c r="R9">
        <f>INDEX(lstEmpNum,MATCH($B9,lstDistCode,0))</f>
        <v>123689</v>
      </c>
      <c r="S9">
        <f>INDEX(lstBizNum,MATCH($B9,lstDistCode,0))</f>
        <v>24531</v>
      </c>
      <c r="T9">
        <v>16273</v>
      </c>
      <c r="U9" s="9">
        <v>44.6</v>
      </c>
    </row>
    <row r="10" spans="1:21" x14ac:dyDescent="0.3">
      <c r="A10">
        <v>2018</v>
      </c>
      <c r="B10" s="4" t="str">
        <f>INDEX(lstDistCode,MATCH(C10,lstDistName,0))</f>
        <v>11305</v>
      </c>
      <c r="C10" t="s">
        <v>9</v>
      </c>
      <c r="D10">
        <v>451</v>
      </c>
      <c r="E10" s="6">
        <f>Q10/D10</f>
        <v>726.1884700665189</v>
      </c>
      <c r="F10" s="5">
        <f>D10/Q10</f>
        <v>1.3770529844799105E-3</v>
      </c>
      <c r="G10" s="1">
        <v>2205</v>
      </c>
      <c r="H10" s="25">
        <f>$Q10/G10</f>
        <v>148.53106575963719</v>
      </c>
      <c r="I10">
        <v>1</v>
      </c>
      <c r="J10">
        <v>201</v>
      </c>
      <c r="K10">
        <v>8</v>
      </c>
      <c r="L10">
        <v>766</v>
      </c>
      <c r="M10">
        <v>223</v>
      </c>
      <c r="N10">
        <v>446</v>
      </c>
      <c r="O10" s="3">
        <v>37.5953795</v>
      </c>
      <c r="P10" s="3">
        <v>127.0939669</v>
      </c>
      <c r="Q10">
        <f>INDEX(lstPopNum,MATCH($B10,lstDistCode,0))</f>
        <v>327511</v>
      </c>
      <c r="R10">
        <f>INDEX(lstEmpNum,MATCH($B10,lstDistCode,0))</f>
        <v>69787</v>
      </c>
      <c r="S10">
        <f>INDEX(lstBizNum,MATCH($B10,lstDistCode,0))</f>
        <v>18654</v>
      </c>
      <c r="T10">
        <v>8903</v>
      </c>
      <c r="U10" s="9">
        <v>24.4</v>
      </c>
    </row>
    <row r="11" spans="1:21" x14ac:dyDescent="0.3">
      <c r="A11">
        <v>2018</v>
      </c>
      <c r="B11" s="4" t="str">
        <f>INDEX(lstDistCode,MATCH(C11,lstDistName,0))</f>
        <v>11350</v>
      </c>
      <c r="C11" t="s">
        <v>11</v>
      </c>
      <c r="D11">
        <v>721</v>
      </c>
      <c r="E11" s="6">
        <f>Q11/D11</f>
        <v>770.87794729542304</v>
      </c>
      <c r="F11" s="5">
        <f>D11/Q11</f>
        <v>1.2972222172244483E-3</v>
      </c>
      <c r="G11" s="1">
        <v>3773</v>
      </c>
      <c r="H11" s="25">
        <f>$Q11/G11</f>
        <v>147.31062814736285</v>
      </c>
      <c r="I11">
        <v>3</v>
      </c>
      <c r="J11" s="1">
        <v>1657</v>
      </c>
      <c r="K11">
        <v>6</v>
      </c>
      <c r="L11">
        <v>419</v>
      </c>
      <c r="M11">
        <v>352</v>
      </c>
      <c r="N11">
        <v>425</v>
      </c>
      <c r="O11" s="3">
        <v>37.565761700000003</v>
      </c>
      <c r="P11" s="3">
        <v>126.8226561</v>
      </c>
      <c r="Q11">
        <f>INDEX(lstPopNum,MATCH($B11,lstDistCode,0))</f>
        <v>555803</v>
      </c>
      <c r="R11">
        <f>INDEX(lstEmpNum,MATCH($B11,lstDistCode,0))</f>
        <v>114736</v>
      </c>
      <c r="S11">
        <f>INDEX(lstBizNum,MATCH($B11,lstDistCode,0))</f>
        <v>25827</v>
      </c>
      <c r="T11">
        <v>9445</v>
      </c>
      <c r="U11" s="9">
        <v>25.89</v>
      </c>
    </row>
    <row r="12" spans="1:21" x14ac:dyDescent="0.3">
      <c r="A12">
        <v>2018</v>
      </c>
      <c r="B12" s="4" t="str">
        <f>INDEX(lstDistCode,MATCH(C12,lstDistName,0))</f>
        <v>11590</v>
      </c>
      <c r="C12" t="s">
        <v>20</v>
      </c>
      <c r="D12">
        <v>571</v>
      </c>
      <c r="E12" s="6">
        <f>Q12/D12</f>
        <v>712.28546409807359</v>
      </c>
      <c r="F12" s="5">
        <f>D12/Q12</f>
        <v>1.4039314999446787E-3</v>
      </c>
      <c r="G12" s="1">
        <v>2927</v>
      </c>
      <c r="H12" s="25">
        <f>$Q12/G12</f>
        <v>138.95285275025623</v>
      </c>
      <c r="I12">
        <v>2</v>
      </c>
      <c r="J12" s="1">
        <v>1599</v>
      </c>
      <c r="K12">
        <v>5</v>
      </c>
      <c r="L12">
        <v>393</v>
      </c>
      <c r="M12">
        <v>257</v>
      </c>
      <c r="N12">
        <v>323</v>
      </c>
      <c r="O12" s="3">
        <v>37.582036899999999</v>
      </c>
      <c r="P12" s="3">
        <v>126.9356665</v>
      </c>
      <c r="Q12">
        <f>INDEX(lstPopNum,MATCH($B12,lstDistCode,0))</f>
        <v>406715</v>
      </c>
      <c r="R12">
        <f>INDEX(lstEmpNum,MATCH($B12,lstDistCode,0))</f>
        <v>103915</v>
      </c>
      <c r="S12">
        <f>INDEX(lstBizNum,MATCH($B12,lstDistCode,0))</f>
        <v>19609</v>
      </c>
      <c r="T12">
        <v>12707</v>
      </c>
      <c r="U12" s="9">
        <v>34.83</v>
      </c>
    </row>
    <row r="13" spans="1:21" x14ac:dyDescent="0.3">
      <c r="A13">
        <v>2018</v>
      </c>
      <c r="B13" s="4" t="str">
        <f>INDEX(lstDistCode,MATCH(C13,lstDistName,0))</f>
        <v>11260</v>
      </c>
      <c r="C13" t="s">
        <v>7</v>
      </c>
      <c r="D13">
        <v>498</v>
      </c>
      <c r="E13" s="6">
        <f>Q13/D13</f>
        <v>826.40963855421683</v>
      </c>
      <c r="F13" s="5">
        <f>D13/Q13</f>
        <v>1.2100536505714951E-3</v>
      </c>
      <c r="G13" s="1">
        <v>3049</v>
      </c>
      <c r="H13" s="25">
        <f>$Q13/G13</f>
        <v>134.97933748770089</v>
      </c>
      <c r="I13">
        <v>3</v>
      </c>
      <c r="J13" s="1">
        <v>1041</v>
      </c>
      <c r="K13">
        <v>12</v>
      </c>
      <c r="L13">
        <v>831</v>
      </c>
      <c r="M13">
        <v>228</v>
      </c>
      <c r="N13">
        <v>667</v>
      </c>
      <c r="O13" s="3">
        <v>37.599099799999998</v>
      </c>
      <c r="P13" s="3">
        <v>126.98614929999999</v>
      </c>
      <c r="Q13">
        <f>INDEX(lstPopNum,MATCH($B13,lstDistCode,0))</f>
        <v>411552</v>
      </c>
      <c r="R13">
        <f>INDEX(lstEmpNum,MATCH($B13,lstDistCode,0))</f>
        <v>99241</v>
      </c>
      <c r="S13">
        <f>INDEX(lstBizNum,MATCH($B13,lstDistCode,0))</f>
        <v>27287</v>
      </c>
      <c r="T13">
        <v>9968</v>
      </c>
      <c r="U13" s="9">
        <v>27.32</v>
      </c>
    </row>
    <row r="14" spans="1:21" x14ac:dyDescent="0.3">
      <c r="A14">
        <v>2018</v>
      </c>
      <c r="B14" s="4" t="str">
        <f>INDEX(lstDistCode,MATCH(C14,lstDistName,0))</f>
        <v>11290</v>
      </c>
      <c r="C14" t="s">
        <v>8</v>
      </c>
      <c r="D14">
        <v>531</v>
      </c>
      <c r="E14" s="6">
        <f>Q14/D14</f>
        <v>854.80602636534843</v>
      </c>
      <c r="F14" s="5">
        <f>D14/Q14</f>
        <v>1.1698560482218629E-3</v>
      </c>
      <c r="G14" s="1">
        <v>3402</v>
      </c>
      <c r="H14" s="25">
        <f>$Q14/G14</f>
        <v>133.42210464432688</v>
      </c>
      <c r="I14">
        <v>1</v>
      </c>
      <c r="J14" s="1">
        <v>1048</v>
      </c>
      <c r="K14">
        <v>7</v>
      </c>
      <c r="L14">
        <v>511</v>
      </c>
      <c r="M14">
        <v>251</v>
      </c>
      <c r="N14">
        <v>451</v>
      </c>
      <c r="O14" s="3">
        <v>37.646995399999987</v>
      </c>
      <c r="P14" s="3">
        <v>127.0147158</v>
      </c>
      <c r="Q14">
        <f>INDEX(lstPopNum,MATCH($B14,lstDistCode,0))</f>
        <v>453902</v>
      </c>
      <c r="R14">
        <f>INDEX(lstEmpNum,MATCH($B14,lstDistCode,0))</f>
        <v>113893</v>
      </c>
      <c r="S14">
        <f>INDEX(lstBizNum,MATCH($B14,lstDistCode,0))</f>
        <v>24690</v>
      </c>
      <c r="T14">
        <v>11527</v>
      </c>
      <c r="U14" s="9">
        <v>31.6</v>
      </c>
    </row>
    <row r="15" spans="1:21" x14ac:dyDescent="0.3">
      <c r="A15">
        <v>2018</v>
      </c>
      <c r="B15" s="4" t="str">
        <f>INDEX(lstDistCode,MATCH(C15,lstDistName,0))</f>
        <v>11545</v>
      </c>
      <c r="C15" t="s">
        <v>18</v>
      </c>
      <c r="D15">
        <v>340</v>
      </c>
      <c r="E15" s="6">
        <f>Q15/D15</f>
        <v>745.12941176470588</v>
      </c>
      <c r="F15" s="5">
        <f>D15/Q15</f>
        <v>1.3420487558418594E-3</v>
      </c>
      <c r="G15" s="1">
        <v>1911</v>
      </c>
      <c r="H15" s="25">
        <f>$Q15/G15</f>
        <v>132.57142857142858</v>
      </c>
      <c r="I15">
        <v>1</v>
      </c>
      <c r="J15">
        <v>225</v>
      </c>
      <c r="K15">
        <v>6</v>
      </c>
      <c r="L15">
        <v>626</v>
      </c>
      <c r="M15">
        <v>152</v>
      </c>
      <c r="N15">
        <v>342</v>
      </c>
      <c r="O15" s="3">
        <v>37.655264000000003</v>
      </c>
      <c r="P15" s="3">
        <v>127.0771201</v>
      </c>
      <c r="Q15">
        <f>INDEX(lstPopNum,MATCH($B15,lstDistCode,0))</f>
        <v>253344</v>
      </c>
      <c r="R15">
        <f>INDEX(lstEmpNum,MATCH($B15,lstDistCode,0))</f>
        <v>223058</v>
      </c>
      <c r="S15">
        <f>INDEX(lstBizNum,MATCH($B15,lstDistCode,0))</f>
        <v>30080</v>
      </c>
      <c r="T15">
        <v>60304</v>
      </c>
      <c r="U15" s="9">
        <v>165.29</v>
      </c>
    </row>
    <row r="16" spans="1:21" x14ac:dyDescent="0.3">
      <c r="A16">
        <v>2018</v>
      </c>
      <c r="B16" s="4" t="str">
        <f>INDEX(lstDistCode,MATCH(C16,lstDistName,0))</f>
        <v>11650</v>
      </c>
      <c r="C16" t="s">
        <v>22</v>
      </c>
      <c r="D16" s="1">
        <v>1209</v>
      </c>
      <c r="E16" s="6">
        <f>Q16/D16</f>
        <v>368.20843672456573</v>
      </c>
      <c r="F16" s="5">
        <f>D16/Q16</f>
        <v>2.7158530339380545E-3</v>
      </c>
      <c r="G16" s="1">
        <v>3501</v>
      </c>
      <c r="H16" s="25">
        <f>$Q16/G16</f>
        <v>127.15338474721509</v>
      </c>
      <c r="I16">
        <v>1</v>
      </c>
      <c r="J16" s="1">
        <v>1356</v>
      </c>
      <c r="K16">
        <v>11</v>
      </c>
      <c r="L16">
        <v>948</v>
      </c>
      <c r="M16">
        <v>606</v>
      </c>
      <c r="N16">
        <v>324</v>
      </c>
      <c r="O16" s="3">
        <v>37.520640999999998</v>
      </c>
      <c r="P16" s="3">
        <v>126.9139242</v>
      </c>
      <c r="Q16">
        <f>INDEX(lstPopNum,MATCH($B16,lstDistCode,0))</f>
        <v>445164</v>
      </c>
      <c r="R16">
        <f>INDEX(lstEmpNum,MATCH($B16,lstDistCode,0))</f>
        <v>439963</v>
      </c>
      <c r="S16">
        <f>INDEX(lstBizNum,MATCH($B16,lstDistCode,0))</f>
        <v>47061</v>
      </c>
      <c r="T16">
        <v>70523</v>
      </c>
      <c r="U16" s="9">
        <v>193.3</v>
      </c>
    </row>
    <row r="17" spans="1:21" x14ac:dyDescent="0.3">
      <c r="A17">
        <v>2018</v>
      </c>
      <c r="B17" s="4" t="str">
        <f>INDEX(lstDistCode,MATCH(C17,lstDistName,0))</f>
        <v>11320</v>
      </c>
      <c r="C17" t="s">
        <v>10</v>
      </c>
      <c r="D17">
        <v>364</v>
      </c>
      <c r="E17" s="6">
        <f>Q17/D17</f>
        <v>947.91483516483515</v>
      </c>
      <c r="F17" s="5">
        <f>D17/Q17</f>
        <v>1.0549470932439914E-3</v>
      </c>
      <c r="G17" s="1">
        <v>2988</v>
      </c>
      <c r="H17" s="25">
        <f>$Q17/G17</f>
        <v>115.47556894243641</v>
      </c>
      <c r="I17">
        <v>1</v>
      </c>
      <c r="J17">
        <v>417</v>
      </c>
      <c r="K17">
        <v>8</v>
      </c>
      <c r="L17" s="1">
        <v>1205</v>
      </c>
      <c r="M17">
        <v>156</v>
      </c>
      <c r="N17">
        <v>174</v>
      </c>
      <c r="O17" s="3">
        <v>37.495985400000002</v>
      </c>
      <c r="P17" s="3">
        <v>127.0664091</v>
      </c>
      <c r="Q17">
        <f>INDEX(lstPopNum,MATCH($B17,lstDistCode,0))</f>
        <v>345041</v>
      </c>
      <c r="R17">
        <f>INDEX(lstEmpNum,MATCH($B17,lstDistCode,0))</f>
        <v>68669</v>
      </c>
      <c r="S17">
        <f>INDEX(lstBizNum,MATCH($B17,lstDistCode,0))</f>
        <v>18455</v>
      </c>
      <c r="T17">
        <v>8309</v>
      </c>
      <c r="U17" s="9">
        <v>22.77</v>
      </c>
    </row>
    <row r="18" spans="1:21" x14ac:dyDescent="0.3">
      <c r="A18">
        <v>2018</v>
      </c>
      <c r="B18" s="4" t="str">
        <f>INDEX(lstDistCode,MATCH(C18,lstDistName,0))</f>
        <v>11710</v>
      </c>
      <c r="C18" t="s">
        <v>24</v>
      </c>
      <c r="D18" s="1">
        <v>1132</v>
      </c>
      <c r="E18" s="6">
        <f>Q18/D18</f>
        <v>593.63427561837455</v>
      </c>
      <c r="F18" s="5">
        <f>D18/Q18</f>
        <v>1.6845388500492564E-3</v>
      </c>
      <c r="G18" s="1">
        <v>6513</v>
      </c>
      <c r="H18" s="25">
        <f>$Q18/G18</f>
        <v>103.17733763242745</v>
      </c>
      <c r="I18">
        <v>2</v>
      </c>
      <c r="J18" s="1">
        <v>3155</v>
      </c>
      <c r="K18">
        <v>16</v>
      </c>
      <c r="L18" s="1">
        <v>1324</v>
      </c>
      <c r="M18">
        <v>529</v>
      </c>
      <c r="N18">
        <v>704</v>
      </c>
      <c r="O18" s="3">
        <v>37.550675299999988</v>
      </c>
      <c r="P18" s="3">
        <v>127.0409622</v>
      </c>
      <c r="Q18">
        <f>INDEX(lstPopNum,MATCH($B18,lstDistCode,0))</f>
        <v>671994</v>
      </c>
      <c r="R18">
        <f>INDEX(lstEmpNum,MATCH($B18,lstDistCode,0))</f>
        <v>302517</v>
      </c>
      <c r="S18">
        <f>INDEX(lstBizNum,MATCH($B18,lstDistCode,0))</f>
        <v>45375</v>
      </c>
      <c r="T18">
        <v>35084</v>
      </c>
      <c r="U18" s="9">
        <v>96.16</v>
      </c>
    </row>
    <row r="19" spans="1:21" x14ac:dyDescent="0.3">
      <c r="A19">
        <v>2018</v>
      </c>
      <c r="B19" s="4" t="str">
        <f>INDEX(lstDistCode,MATCH(C19,lstDistName,0))</f>
        <v>11530</v>
      </c>
      <c r="C19" t="s">
        <v>17</v>
      </c>
      <c r="D19">
        <v>557</v>
      </c>
      <c r="E19" s="6">
        <f>Q19/D19</f>
        <v>790.65709156193896</v>
      </c>
      <c r="F19" s="5">
        <f>D19/Q19</f>
        <v>1.2647707971916184E-3</v>
      </c>
      <c r="G19" s="1">
        <v>4403</v>
      </c>
      <c r="H19" s="25">
        <f>$Q19/G19</f>
        <v>100.02180331592096</v>
      </c>
      <c r="I19">
        <v>2</v>
      </c>
      <c r="J19" s="1">
        <v>1264</v>
      </c>
      <c r="K19">
        <v>8</v>
      </c>
      <c r="L19">
        <v>560</v>
      </c>
      <c r="M19">
        <v>259</v>
      </c>
      <c r="N19">
        <v>400</v>
      </c>
      <c r="O19" s="3">
        <v>37.606991000000001</v>
      </c>
      <c r="P19" s="3">
        <v>127.0232185</v>
      </c>
      <c r="Q19">
        <f>INDEX(lstPopNum,MATCH($B19,lstDistCode,0))</f>
        <v>440396</v>
      </c>
      <c r="R19">
        <f>INDEX(lstEmpNum,MATCH($B19,lstDistCode,0))</f>
        <v>210506</v>
      </c>
      <c r="S19">
        <f>INDEX(lstBizNum,MATCH($B19,lstDistCode,0))</f>
        <v>37445</v>
      </c>
      <c r="T19">
        <v>27023</v>
      </c>
      <c r="U19" s="9">
        <v>74.069999999999993</v>
      </c>
    </row>
    <row r="20" spans="1:21" x14ac:dyDescent="0.3">
      <c r="A20">
        <v>2018</v>
      </c>
      <c r="B20" s="4" t="str">
        <f>INDEX(lstDistCode,MATCH(C20,lstDistName,0))</f>
        <v>11140</v>
      </c>
      <c r="C20" t="s">
        <v>2</v>
      </c>
      <c r="D20">
        <v>562</v>
      </c>
      <c r="E20" s="6">
        <f>Q20/D20</f>
        <v>240.46085409252669</v>
      </c>
      <c r="F20" s="5">
        <f>D20/Q20</f>
        <v>4.1586810617216348E-3</v>
      </c>
      <c r="G20" s="1">
        <v>1473</v>
      </c>
      <c r="H20" s="25">
        <f>$Q20/G20</f>
        <v>91.744059742023083</v>
      </c>
      <c r="I20">
        <v>3</v>
      </c>
      <c r="J20">
        <v>974</v>
      </c>
      <c r="K20">
        <v>3</v>
      </c>
      <c r="L20">
        <v>261</v>
      </c>
      <c r="M20">
        <v>234</v>
      </c>
      <c r="N20">
        <v>185</v>
      </c>
      <c r="O20" s="3">
        <v>37.6176125</v>
      </c>
      <c r="P20" s="3">
        <v>126.9227004</v>
      </c>
      <c r="Q20">
        <f>INDEX(lstPopNum,MATCH($B20,lstDistCode,0))</f>
        <v>135139</v>
      </c>
      <c r="R20">
        <f>INDEX(lstEmpNum,MATCH($B20,lstDistCode,0))</f>
        <v>423808</v>
      </c>
      <c r="S20">
        <f>INDEX(lstBizNum,MATCH($B20,lstDistCode,0))</f>
        <v>66190</v>
      </c>
      <c r="T20">
        <v>381660</v>
      </c>
      <c r="U20" s="9">
        <v>1046.1099999999999</v>
      </c>
    </row>
    <row r="21" spans="1:21" x14ac:dyDescent="0.3">
      <c r="A21">
        <v>2018</v>
      </c>
      <c r="B21" s="4" t="str">
        <f>INDEX(lstDistCode,MATCH(C21,lstDistName,0))</f>
        <v>11410</v>
      </c>
      <c r="C21" t="s">
        <v>13</v>
      </c>
      <c r="D21">
        <v>430</v>
      </c>
      <c r="E21" s="6">
        <f>Q21/D21</f>
        <v>755.51395348837207</v>
      </c>
      <c r="F21" s="5">
        <f>D21/Q21</f>
        <v>1.3236022913710366E-3</v>
      </c>
      <c r="G21" s="1">
        <v>3799</v>
      </c>
      <c r="H21" s="25">
        <f>$Q21/G21</f>
        <v>85.514872334824958</v>
      </c>
      <c r="I21">
        <v>2</v>
      </c>
      <c r="J21" s="1">
        <v>2659</v>
      </c>
      <c r="K21">
        <v>5</v>
      </c>
      <c r="L21">
        <v>265</v>
      </c>
      <c r="M21">
        <v>205</v>
      </c>
      <c r="N21">
        <v>307</v>
      </c>
      <c r="O21" s="3">
        <v>37.549207699999997</v>
      </c>
      <c r="P21" s="3">
        <v>127.1464824</v>
      </c>
      <c r="Q21">
        <f>INDEX(lstPopNum,MATCH($B21,lstDistCode,0))</f>
        <v>324871</v>
      </c>
      <c r="R21">
        <f>INDEX(lstEmpNum,MATCH($B21,lstDistCode,0))</f>
        <v>111615</v>
      </c>
      <c r="S21">
        <f>INDEX(lstBizNum,MATCH($B21,lstDistCode,0))</f>
        <v>19612</v>
      </c>
      <c r="T21">
        <v>23408</v>
      </c>
      <c r="U21" s="9">
        <v>64.16</v>
      </c>
    </row>
    <row r="22" spans="1:21" x14ac:dyDescent="0.3">
      <c r="A22">
        <v>2018</v>
      </c>
      <c r="B22" s="4" t="str">
        <f>INDEX(lstDistCode,MATCH(C22,lstDistName,0))</f>
        <v>11740</v>
      </c>
      <c r="C22" t="s">
        <v>25</v>
      </c>
      <c r="D22">
        <v>772</v>
      </c>
      <c r="E22" s="6">
        <f>Q22/D22</f>
        <v>567.6489637305699</v>
      </c>
      <c r="F22" s="5">
        <f>D22/Q22</f>
        <v>1.7616521193450853E-3</v>
      </c>
      <c r="G22" s="1">
        <v>5778</v>
      </c>
      <c r="H22" s="25">
        <f>$Q22/G22</f>
        <v>75.843717549325021</v>
      </c>
      <c r="I22">
        <v>3</v>
      </c>
      <c r="J22" s="1">
        <v>2266</v>
      </c>
      <c r="K22">
        <v>15</v>
      </c>
      <c r="L22">
        <v>949</v>
      </c>
      <c r="M22">
        <v>342</v>
      </c>
      <c r="N22">
        <v>618</v>
      </c>
      <c r="O22" s="3">
        <v>37.531100799999997</v>
      </c>
      <c r="P22" s="3">
        <v>126.98107419999999</v>
      </c>
      <c r="Q22">
        <f>INDEX(lstPopNum,MATCH($B22,lstDistCode,0))</f>
        <v>438225</v>
      </c>
      <c r="R22">
        <f>INDEX(lstEmpNum,MATCH($B22,lstDistCode,0))</f>
        <v>143061</v>
      </c>
      <c r="S22">
        <f>INDEX(lstBizNum,MATCH($B22,lstDistCode,0))</f>
        <v>30079</v>
      </c>
      <c r="T22">
        <v>17071</v>
      </c>
      <c r="U22" s="9">
        <v>46.79</v>
      </c>
    </row>
    <row r="23" spans="1:21" x14ac:dyDescent="0.3">
      <c r="A23">
        <v>2018</v>
      </c>
      <c r="B23" s="4" t="str">
        <f>INDEX(lstDistCode,MATCH(C23,lstDistName,0))</f>
        <v>11560</v>
      </c>
      <c r="C23" t="s">
        <v>19</v>
      </c>
      <c r="D23">
        <v>743</v>
      </c>
      <c r="E23" s="6">
        <f>Q23/D23</f>
        <v>543.72543741588152</v>
      </c>
      <c r="F23" s="5">
        <f>D23/Q23</f>
        <v>1.8391635395110745E-3</v>
      </c>
      <c r="G23" s="1">
        <v>5642</v>
      </c>
      <c r="H23" s="25">
        <f>$Q23/G23</f>
        <v>71.603686635944698</v>
      </c>
      <c r="I23">
        <v>7</v>
      </c>
      <c r="J23" s="1">
        <v>2128</v>
      </c>
      <c r="K23">
        <v>8</v>
      </c>
      <c r="L23">
        <v>851</v>
      </c>
      <c r="M23">
        <v>326</v>
      </c>
      <c r="N23">
        <v>392</v>
      </c>
      <c r="O23" s="3">
        <v>37.504853400000002</v>
      </c>
      <c r="P23" s="3">
        <v>127.1144822</v>
      </c>
      <c r="Q23">
        <f>INDEX(lstPopNum,MATCH($B23,lstDistCode,0))</f>
        <v>403988</v>
      </c>
      <c r="R23">
        <f>INDEX(lstEmpNum,MATCH($B23,lstDistCode,0))</f>
        <v>362524</v>
      </c>
      <c r="S23">
        <f>INDEX(lstBizNum,MATCH($B23,lstDistCode,0))</f>
        <v>44512</v>
      </c>
      <c r="T23">
        <v>68672</v>
      </c>
      <c r="U23" s="9">
        <v>188.23</v>
      </c>
    </row>
    <row r="24" spans="1:21" x14ac:dyDescent="0.3">
      <c r="A24">
        <v>2018</v>
      </c>
      <c r="B24" s="4" t="str">
        <f>INDEX(lstDistCode,MATCH(C24,lstDistName,0))</f>
        <v>11680</v>
      </c>
      <c r="C24" t="s">
        <v>23</v>
      </c>
      <c r="D24" s="1">
        <v>2619</v>
      </c>
      <c r="E24" s="6">
        <f>Q24/D24</f>
        <v>213.00687285223367</v>
      </c>
      <c r="F24" s="5">
        <f>D24/Q24</f>
        <v>4.6946841977897882E-3</v>
      </c>
      <c r="G24" s="1">
        <v>8368</v>
      </c>
      <c r="H24" s="25">
        <f>$Q24/G24</f>
        <v>66.666467495219891</v>
      </c>
      <c r="I24">
        <v>4</v>
      </c>
      <c r="J24" s="1">
        <v>3115</v>
      </c>
      <c r="K24">
        <v>33</v>
      </c>
      <c r="L24" s="1">
        <v>2099</v>
      </c>
      <c r="M24" s="1">
        <v>1604</v>
      </c>
      <c r="N24" s="1">
        <v>1449</v>
      </c>
      <c r="O24" s="3">
        <v>37.465399299999987</v>
      </c>
      <c r="P24" s="3">
        <v>126.9438071</v>
      </c>
      <c r="Q24">
        <f>INDEX(lstPopNum,MATCH($B24,lstDistCode,0))</f>
        <v>557865</v>
      </c>
      <c r="R24">
        <f>INDEX(lstEmpNum,MATCH($B24,lstDistCode,0))</f>
        <v>711278</v>
      </c>
      <c r="S24">
        <f>INDEX(lstBizNum,MATCH($B24,lstDistCode,0))</f>
        <v>73590</v>
      </c>
      <c r="T24">
        <v>112138</v>
      </c>
      <c r="U24" s="9">
        <v>307.37</v>
      </c>
    </row>
    <row r="25" spans="1:21" x14ac:dyDescent="0.3">
      <c r="A25">
        <v>2018</v>
      </c>
      <c r="B25" s="4" t="str">
        <f>INDEX(lstDistCode,MATCH(C25,lstDistName,0))</f>
        <v>11230</v>
      </c>
      <c r="C25" t="s">
        <v>6</v>
      </c>
      <c r="D25">
        <v>618</v>
      </c>
      <c r="E25" s="6">
        <f>Q25/D25</f>
        <v>590.55339805825247</v>
      </c>
      <c r="F25" s="5">
        <f>D25/Q25</f>
        <v>1.6933269765071431E-3</v>
      </c>
      <c r="G25" s="1">
        <v>5688</v>
      </c>
      <c r="H25" s="25">
        <f>$Q25/G25</f>
        <v>64.163502109704638</v>
      </c>
      <c r="I25">
        <v>5</v>
      </c>
      <c r="J25" s="1">
        <v>2002</v>
      </c>
      <c r="K25">
        <v>14</v>
      </c>
      <c r="L25" s="1">
        <v>1608</v>
      </c>
      <c r="M25">
        <v>252</v>
      </c>
      <c r="N25">
        <v>474</v>
      </c>
      <c r="O25" s="3">
        <v>37.495485600000002</v>
      </c>
      <c r="P25" s="3">
        <v>126.858121</v>
      </c>
      <c r="Q25">
        <f>INDEX(lstPopNum,MATCH($B25,lstDistCode,0))</f>
        <v>364962</v>
      </c>
      <c r="R25">
        <f>INDEX(lstEmpNum,MATCH($B25,lstDistCode,0))</f>
        <v>143858</v>
      </c>
      <c r="S25">
        <f>INDEX(lstBizNum,MATCH($B25,lstDistCode,0))</f>
        <v>32994</v>
      </c>
      <c r="T25">
        <v>19844</v>
      </c>
      <c r="U25" s="9">
        <v>54.39</v>
      </c>
    </row>
    <row r="26" spans="1:21" ht="17.25" thickBot="1" x14ac:dyDescent="0.35">
      <c r="A26">
        <v>2018</v>
      </c>
      <c r="B26" s="4" t="str">
        <f>INDEX(lstDistCode,MATCH(C26,lstDistName,0))</f>
        <v>11110</v>
      </c>
      <c r="C26" t="s">
        <v>0</v>
      </c>
      <c r="D26">
        <v>500</v>
      </c>
      <c r="E26" s="6">
        <f>$Q26/D26</f>
        <v>328.69600000000003</v>
      </c>
      <c r="F26" s="5">
        <f>D26/Q26</f>
        <v>3.0423248229366952E-3</v>
      </c>
      <c r="G26" s="1">
        <v>3408</v>
      </c>
      <c r="H26" s="26">
        <f>$Q26/G26</f>
        <v>48.224178403755872</v>
      </c>
      <c r="I26">
        <v>4</v>
      </c>
      <c r="J26" s="1">
        <v>2970</v>
      </c>
      <c r="K26">
        <v>2</v>
      </c>
      <c r="L26">
        <v>225</v>
      </c>
      <c r="M26">
        <v>186</v>
      </c>
      <c r="N26">
        <v>170</v>
      </c>
      <c r="O26" s="3">
        <v>37.665860899999998</v>
      </c>
      <c r="P26" s="3">
        <v>127.03176740000001</v>
      </c>
      <c r="Q26">
        <f>INDEX(lstPopNum,MATCH($B26,lstDistCode,0))</f>
        <v>164348</v>
      </c>
      <c r="R26">
        <f>INDEX(lstEmpNum,MATCH($B26,lstDistCode,0))</f>
        <v>269106</v>
      </c>
      <c r="S26">
        <f>INDEX(lstBizNum,MATCH($B26,lstDistCode,0))</f>
        <v>40871</v>
      </c>
      <c r="T26">
        <v>175296</v>
      </c>
      <c r="U26" s="9">
        <v>480.48</v>
      </c>
    </row>
  </sheetData>
  <sortState xmlns:xlrd2="http://schemas.microsoft.com/office/spreadsheetml/2017/richdata2" ref="A2:U26">
    <sortCondition descending="1" ref="H2:H26"/>
  </sortState>
  <phoneticPr fontId="18" type="noConversion"/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A5C4D-8E53-40E5-86C4-5D4DEF04C52D}">
  <dimension ref="A1:U26"/>
  <sheetViews>
    <sheetView workbookViewId="0">
      <pane xSplit="6" ySplit="1" topLeftCell="N2" activePane="bottomRight" state="frozen"/>
      <selection pane="topRight" activeCell="G1" sqref="G1"/>
      <selection pane="bottomLeft" activeCell="A2" sqref="A2"/>
      <selection pane="bottomRight" activeCell="R18" sqref="R18"/>
    </sheetView>
  </sheetViews>
  <sheetFormatPr defaultRowHeight="16.5" x14ac:dyDescent="0.3"/>
  <cols>
    <col min="2" max="2" width="9" style="4"/>
    <col min="5" max="5" width="9" style="6"/>
    <col min="6" max="6" width="9.125" style="5" bestFit="1" customWidth="1"/>
    <col min="8" max="8" width="9" style="10"/>
    <col min="21" max="21" width="9" style="9"/>
  </cols>
  <sheetData>
    <row r="1" spans="1:21" x14ac:dyDescent="0.3">
      <c r="A1" t="s">
        <v>102</v>
      </c>
      <c r="B1" s="4" t="s">
        <v>111</v>
      </c>
      <c r="C1" t="s">
        <v>112</v>
      </c>
      <c r="D1" t="s">
        <v>115</v>
      </c>
      <c r="E1" s="6" t="s">
        <v>124</v>
      </c>
      <c r="F1" s="5" t="s">
        <v>116</v>
      </c>
      <c r="G1" t="s">
        <v>103</v>
      </c>
      <c r="H1" s="10" t="s">
        <v>123</v>
      </c>
      <c r="I1" t="s">
        <v>117</v>
      </c>
      <c r="J1" t="s">
        <v>118</v>
      </c>
      <c r="K1" t="s">
        <v>119</v>
      </c>
      <c r="L1" t="s">
        <v>120</v>
      </c>
      <c r="M1" t="s">
        <v>121</v>
      </c>
      <c r="N1" t="s">
        <v>122</v>
      </c>
      <c r="O1" s="2" t="s">
        <v>109</v>
      </c>
      <c r="P1" s="2" t="s">
        <v>110</v>
      </c>
      <c r="Q1" s="2" t="s">
        <v>104</v>
      </c>
      <c r="R1" s="27" t="s">
        <v>105</v>
      </c>
      <c r="S1" s="29" t="s">
        <v>106</v>
      </c>
      <c r="T1" s="28" t="s">
        <v>114</v>
      </c>
      <c r="U1" s="8" t="s">
        <v>113</v>
      </c>
    </row>
    <row r="2" spans="1:21" x14ac:dyDescent="0.3">
      <c r="A2">
        <v>2018</v>
      </c>
      <c r="B2" s="4" t="str">
        <f>INDEX(lstDistCode,MATCH(C2,lstDistName,0))</f>
        <v>11680</v>
      </c>
      <c r="C2" t="s">
        <v>23</v>
      </c>
      <c r="D2" s="1">
        <v>2619</v>
      </c>
      <c r="E2" s="6">
        <f>Q2/D2</f>
        <v>213.00687285223367</v>
      </c>
      <c r="F2" s="5">
        <f>D2/Q2</f>
        <v>4.6946841977897882E-3</v>
      </c>
      <c r="G2" s="1">
        <v>8368</v>
      </c>
      <c r="H2" s="10">
        <f>$Q2/G2</f>
        <v>66.666467495219891</v>
      </c>
      <c r="I2">
        <v>4</v>
      </c>
      <c r="J2" s="1">
        <v>3115</v>
      </c>
      <c r="K2">
        <v>33</v>
      </c>
      <c r="L2" s="1">
        <v>2099</v>
      </c>
      <c r="M2" s="1">
        <v>1604</v>
      </c>
      <c r="N2" s="1">
        <v>1449</v>
      </c>
      <c r="O2" s="3">
        <v>37.465399299999987</v>
      </c>
      <c r="P2" s="3">
        <v>126.9438071</v>
      </c>
      <c r="Q2">
        <f>INDEX(lstPopNum,MATCH($B2,lstDistCode,0))</f>
        <v>557865</v>
      </c>
      <c r="R2">
        <f>INDEX(lstEmpNum,MATCH($B2,lstDistCode,0))</f>
        <v>711278</v>
      </c>
      <c r="S2" s="22">
        <f>INDEX(lstBizNum,MATCH($B2,lstDistCode,0))</f>
        <v>73590</v>
      </c>
      <c r="T2">
        <v>112138</v>
      </c>
      <c r="U2" s="9">
        <v>307.37</v>
      </c>
    </row>
    <row r="3" spans="1:21" x14ac:dyDescent="0.3">
      <c r="A3">
        <v>2018</v>
      </c>
      <c r="B3" s="4" t="str">
        <f>INDEX(lstDistCode,MATCH(C3,lstDistName,0))</f>
        <v>11140</v>
      </c>
      <c r="C3" t="s">
        <v>2</v>
      </c>
      <c r="D3">
        <v>562</v>
      </c>
      <c r="E3" s="6">
        <f>Q3/D3</f>
        <v>240.46085409252669</v>
      </c>
      <c r="F3" s="5">
        <f>D3/Q3</f>
        <v>4.1586810617216348E-3</v>
      </c>
      <c r="G3" s="1">
        <v>1473</v>
      </c>
      <c r="H3" s="10">
        <f>$Q3/G3</f>
        <v>91.744059742023083</v>
      </c>
      <c r="I3">
        <v>3</v>
      </c>
      <c r="J3">
        <v>974</v>
      </c>
      <c r="K3">
        <v>3</v>
      </c>
      <c r="L3">
        <v>261</v>
      </c>
      <c r="M3">
        <v>234</v>
      </c>
      <c r="N3">
        <v>185</v>
      </c>
      <c r="O3" s="3">
        <v>37.6176125</v>
      </c>
      <c r="P3" s="3">
        <v>126.9227004</v>
      </c>
      <c r="Q3">
        <f>INDEX(lstPopNum,MATCH($B3,lstDistCode,0))</f>
        <v>135139</v>
      </c>
      <c r="R3">
        <f>INDEX(lstEmpNum,MATCH($B3,lstDistCode,0))</f>
        <v>423808</v>
      </c>
      <c r="S3" s="22">
        <f>INDEX(lstBizNum,MATCH($B3,lstDistCode,0))</f>
        <v>66190</v>
      </c>
      <c r="T3">
        <v>381660</v>
      </c>
      <c r="U3" s="9">
        <v>1046.1099999999999</v>
      </c>
    </row>
    <row r="4" spans="1:21" x14ac:dyDescent="0.3">
      <c r="A4">
        <v>2018</v>
      </c>
      <c r="B4" s="4" t="str">
        <f>INDEX(lstDistCode,MATCH(C4,lstDistName,0))</f>
        <v>11650</v>
      </c>
      <c r="C4" t="s">
        <v>22</v>
      </c>
      <c r="D4" s="1">
        <v>1209</v>
      </c>
      <c r="E4" s="6">
        <f>Q4/D4</f>
        <v>368.20843672456573</v>
      </c>
      <c r="F4" s="5">
        <f>D4/Q4</f>
        <v>2.7158530339380545E-3</v>
      </c>
      <c r="G4" s="1">
        <v>3501</v>
      </c>
      <c r="H4" s="10">
        <f>$Q4/G4</f>
        <v>127.15338474721509</v>
      </c>
      <c r="I4">
        <v>1</v>
      </c>
      <c r="J4" s="1">
        <v>1356</v>
      </c>
      <c r="K4">
        <v>11</v>
      </c>
      <c r="L4">
        <v>948</v>
      </c>
      <c r="M4">
        <v>606</v>
      </c>
      <c r="N4">
        <v>324</v>
      </c>
      <c r="O4" s="3">
        <v>37.520640999999998</v>
      </c>
      <c r="P4" s="3">
        <v>126.9139242</v>
      </c>
      <c r="Q4">
        <f>INDEX(lstPopNum,MATCH($B4,lstDistCode,0))</f>
        <v>445164</v>
      </c>
      <c r="R4">
        <f>INDEX(lstEmpNum,MATCH($B4,lstDistCode,0))</f>
        <v>439963</v>
      </c>
      <c r="S4" s="22">
        <f>INDEX(lstBizNum,MATCH($B4,lstDistCode,0))</f>
        <v>47061</v>
      </c>
      <c r="T4">
        <v>70523</v>
      </c>
      <c r="U4" s="9">
        <v>193.3</v>
      </c>
    </row>
    <row r="5" spans="1:21" x14ac:dyDescent="0.3">
      <c r="A5">
        <v>2018</v>
      </c>
      <c r="B5" s="4" t="str">
        <f>INDEX(lstDistCode,MATCH(C5,lstDistName,0))</f>
        <v>11710</v>
      </c>
      <c r="C5" t="s">
        <v>24</v>
      </c>
      <c r="D5" s="1">
        <v>1132</v>
      </c>
      <c r="E5" s="6">
        <f>Q5/D5</f>
        <v>593.63427561837455</v>
      </c>
      <c r="F5" s="5">
        <f>D5/Q5</f>
        <v>1.6845388500492564E-3</v>
      </c>
      <c r="G5" s="1">
        <v>6513</v>
      </c>
      <c r="H5" s="10">
        <f>$Q5/G5</f>
        <v>103.17733763242745</v>
      </c>
      <c r="I5">
        <v>2</v>
      </c>
      <c r="J5" s="1">
        <v>3155</v>
      </c>
      <c r="K5">
        <v>16</v>
      </c>
      <c r="L5" s="1">
        <v>1324</v>
      </c>
      <c r="M5">
        <v>529</v>
      </c>
      <c r="N5">
        <v>704</v>
      </c>
      <c r="O5" s="3">
        <v>37.550675299999988</v>
      </c>
      <c r="P5" s="3">
        <v>127.0409622</v>
      </c>
      <c r="Q5">
        <f>INDEX(lstPopNum,MATCH($B5,lstDistCode,0))</f>
        <v>671994</v>
      </c>
      <c r="R5">
        <f>INDEX(lstEmpNum,MATCH($B5,lstDistCode,0))</f>
        <v>302517</v>
      </c>
      <c r="S5" s="22">
        <f>INDEX(lstBizNum,MATCH($B5,lstDistCode,0))</f>
        <v>45375</v>
      </c>
      <c r="T5">
        <v>35084</v>
      </c>
      <c r="U5" s="9">
        <v>96.16</v>
      </c>
    </row>
    <row r="6" spans="1:21" x14ac:dyDescent="0.3">
      <c r="A6">
        <v>2018</v>
      </c>
      <c r="B6" s="4" t="str">
        <f>INDEX(lstDistCode,MATCH(C6,lstDistName,0))</f>
        <v>11560</v>
      </c>
      <c r="C6" t="s">
        <v>19</v>
      </c>
      <c r="D6">
        <v>743</v>
      </c>
      <c r="E6" s="6">
        <f>Q6/D6</f>
        <v>543.72543741588152</v>
      </c>
      <c r="F6" s="5">
        <f>D6/Q6</f>
        <v>1.8391635395110745E-3</v>
      </c>
      <c r="G6" s="1">
        <v>5642</v>
      </c>
      <c r="H6" s="10">
        <f>$Q6/G6</f>
        <v>71.603686635944698</v>
      </c>
      <c r="I6">
        <v>7</v>
      </c>
      <c r="J6" s="1">
        <v>2128</v>
      </c>
      <c r="K6">
        <v>8</v>
      </c>
      <c r="L6">
        <v>851</v>
      </c>
      <c r="M6">
        <v>326</v>
      </c>
      <c r="N6">
        <v>392</v>
      </c>
      <c r="O6" s="3">
        <v>37.504853400000002</v>
      </c>
      <c r="P6" s="3">
        <v>127.1144822</v>
      </c>
      <c r="Q6">
        <f>INDEX(lstPopNum,MATCH($B6,lstDistCode,0))</f>
        <v>403988</v>
      </c>
      <c r="R6">
        <f>INDEX(lstEmpNum,MATCH($B6,lstDistCode,0))</f>
        <v>362524</v>
      </c>
      <c r="S6" s="22">
        <f>INDEX(lstBizNum,MATCH($B6,lstDistCode,0))</f>
        <v>44512</v>
      </c>
      <c r="T6">
        <v>68672</v>
      </c>
      <c r="U6" s="9">
        <v>188.23</v>
      </c>
    </row>
    <row r="7" spans="1:21" x14ac:dyDescent="0.3">
      <c r="A7">
        <v>2018</v>
      </c>
      <c r="B7" s="4" t="str">
        <f>INDEX(lstDistCode,MATCH(C7,lstDistName,0))</f>
        <v>11110</v>
      </c>
      <c r="C7" t="s">
        <v>0</v>
      </c>
      <c r="D7">
        <v>500</v>
      </c>
      <c r="E7" s="6">
        <f>$Q7/D7</f>
        <v>328.69600000000003</v>
      </c>
      <c r="F7" s="5">
        <f>D7/Q7</f>
        <v>3.0423248229366952E-3</v>
      </c>
      <c r="G7" s="1">
        <v>3408</v>
      </c>
      <c r="H7" s="10">
        <f>$Q7/G7</f>
        <v>48.224178403755872</v>
      </c>
      <c r="I7">
        <v>4</v>
      </c>
      <c r="J7" s="1">
        <v>2970</v>
      </c>
      <c r="K7">
        <v>2</v>
      </c>
      <c r="L7">
        <v>225</v>
      </c>
      <c r="M7">
        <v>186</v>
      </c>
      <c r="N7">
        <v>170</v>
      </c>
      <c r="O7" s="3">
        <v>37.665860899999998</v>
      </c>
      <c r="P7" s="3">
        <v>127.03176740000001</v>
      </c>
      <c r="Q7">
        <f>INDEX(lstPopNum,MATCH($B7,lstDistCode,0))</f>
        <v>164348</v>
      </c>
      <c r="R7">
        <f>INDEX(lstEmpNum,MATCH($B7,lstDistCode,0))</f>
        <v>269106</v>
      </c>
      <c r="S7" s="22">
        <f>INDEX(lstBizNum,MATCH($B7,lstDistCode,0))</f>
        <v>40871</v>
      </c>
      <c r="T7">
        <v>175296</v>
      </c>
      <c r="U7" s="9">
        <v>480.48</v>
      </c>
    </row>
    <row r="8" spans="1:21" x14ac:dyDescent="0.3">
      <c r="A8">
        <v>2018</v>
      </c>
      <c r="B8" s="4" t="str">
        <f>INDEX(lstDistCode,MATCH(C8,lstDistName,0))</f>
        <v>11530</v>
      </c>
      <c r="C8" t="s">
        <v>17</v>
      </c>
      <c r="D8">
        <v>557</v>
      </c>
      <c r="E8" s="6">
        <f>Q8/D8</f>
        <v>790.65709156193896</v>
      </c>
      <c r="F8" s="5">
        <f>D8/Q8</f>
        <v>1.2647707971916184E-3</v>
      </c>
      <c r="G8" s="1">
        <v>4403</v>
      </c>
      <c r="H8" s="10">
        <f>$Q8/G8</f>
        <v>100.02180331592096</v>
      </c>
      <c r="I8">
        <v>2</v>
      </c>
      <c r="J8" s="1">
        <v>1264</v>
      </c>
      <c r="K8">
        <v>8</v>
      </c>
      <c r="L8">
        <v>560</v>
      </c>
      <c r="M8">
        <v>259</v>
      </c>
      <c r="N8">
        <v>400</v>
      </c>
      <c r="O8" s="3">
        <v>37.606991000000001</v>
      </c>
      <c r="P8" s="3">
        <v>127.0232185</v>
      </c>
      <c r="Q8">
        <f>INDEX(lstPopNum,MATCH($B8,lstDistCode,0))</f>
        <v>440396</v>
      </c>
      <c r="R8">
        <f>INDEX(lstEmpNum,MATCH($B8,lstDistCode,0))</f>
        <v>210506</v>
      </c>
      <c r="S8" s="22">
        <f>INDEX(lstBizNum,MATCH($B8,lstDistCode,0))</f>
        <v>37445</v>
      </c>
      <c r="T8">
        <v>27023</v>
      </c>
      <c r="U8" s="9">
        <v>74.069999999999993</v>
      </c>
    </row>
    <row r="9" spans="1:21" x14ac:dyDescent="0.3">
      <c r="A9">
        <v>2018</v>
      </c>
      <c r="B9" s="4" t="str">
        <f>INDEX(lstDistCode,MATCH(C9,lstDistName,0))</f>
        <v>11440</v>
      </c>
      <c r="C9" t="s">
        <v>14</v>
      </c>
      <c r="D9">
        <v>716</v>
      </c>
      <c r="E9" s="6">
        <f>Q9/D9</f>
        <v>538.58100558659214</v>
      </c>
      <c r="F9" s="5">
        <f>D9/Q9</f>
        <v>1.8567309088645934E-3</v>
      </c>
      <c r="G9">
        <v>694</v>
      </c>
      <c r="H9" s="10">
        <f>$Q9/G9</f>
        <v>555.65417867435156</v>
      </c>
      <c r="I9" t="s">
        <v>1</v>
      </c>
      <c r="J9" t="s">
        <v>1</v>
      </c>
      <c r="K9">
        <v>2</v>
      </c>
      <c r="L9">
        <v>202</v>
      </c>
      <c r="M9">
        <v>358</v>
      </c>
      <c r="N9">
        <v>202</v>
      </c>
      <c r="O9" s="3">
        <v>37.548144499999999</v>
      </c>
      <c r="P9" s="3">
        <v>127.08575279999999</v>
      </c>
      <c r="Q9">
        <f>INDEX(lstPopNum,MATCH($B9,lstDistCode,0))</f>
        <v>385624</v>
      </c>
      <c r="R9">
        <f>INDEX(lstEmpNum,MATCH($B9,lstDistCode,0))</f>
        <v>252534</v>
      </c>
      <c r="S9" s="22">
        <f>INDEX(lstBizNum,MATCH($B9,lstDistCode,0))</f>
        <v>36504</v>
      </c>
      <c r="T9">
        <v>43428</v>
      </c>
      <c r="U9" s="9">
        <v>119.04</v>
      </c>
    </row>
    <row r="10" spans="1:21" x14ac:dyDescent="0.3">
      <c r="A10">
        <v>2018</v>
      </c>
      <c r="B10" s="4" t="str">
        <f>INDEX(lstDistCode,MATCH(C10,lstDistName,0))</f>
        <v>11500</v>
      </c>
      <c r="C10" t="s">
        <v>16</v>
      </c>
      <c r="D10">
        <v>804</v>
      </c>
      <c r="E10" s="6">
        <f>Q10/D10</f>
        <v>756.66791044776119</v>
      </c>
      <c r="F10" s="5">
        <f>D10/Q10</f>
        <v>1.321583730712521E-3</v>
      </c>
      <c r="G10" s="1">
        <v>3616</v>
      </c>
      <c r="H10" s="10">
        <f>$Q10/G10</f>
        <v>168.24142699115043</v>
      </c>
      <c r="I10">
        <v>4</v>
      </c>
      <c r="J10">
        <v>816</v>
      </c>
      <c r="K10">
        <v>15</v>
      </c>
      <c r="L10" s="1">
        <v>1205</v>
      </c>
      <c r="M10">
        <v>369</v>
      </c>
      <c r="N10">
        <v>612</v>
      </c>
      <c r="O10" s="3">
        <v>37.476952799999999</v>
      </c>
      <c r="P10" s="3">
        <v>127.0378103</v>
      </c>
      <c r="Q10">
        <f>INDEX(lstPopNum,MATCH($B10,lstDistCode,0))</f>
        <v>608361</v>
      </c>
      <c r="R10">
        <f>INDEX(lstEmpNum,MATCH($B10,lstDistCode,0))</f>
        <v>199289</v>
      </c>
      <c r="S10" s="22">
        <f>INDEX(lstBizNum,MATCH($B10,lstDistCode,0))</f>
        <v>33273</v>
      </c>
      <c r="T10">
        <v>18736</v>
      </c>
      <c r="U10" s="9">
        <v>51.35</v>
      </c>
    </row>
    <row r="11" spans="1:21" x14ac:dyDescent="0.3">
      <c r="A11">
        <v>2018</v>
      </c>
      <c r="B11" s="4" t="str">
        <f>INDEX(lstDistCode,MATCH(C11,lstDistName,0))</f>
        <v>11230</v>
      </c>
      <c r="C11" t="s">
        <v>6</v>
      </c>
      <c r="D11">
        <v>618</v>
      </c>
      <c r="E11" s="6">
        <f>Q11/D11</f>
        <v>590.55339805825247</v>
      </c>
      <c r="F11" s="5">
        <f>D11/Q11</f>
        <v>1.6933269765071431E-3</v>
      </c>
      <c r="G11" s="1">
        <v>5688</v>
      </c>
      <c r="H11" s="10">
        <f>$Q11/G11</f>
        <v>64.163502109704638</v>
      </c>
      <c r="I11">
        <v>5</v>
      </c>
      <c r="J11" s="1">
        <v>2002</v>
      </c>
      <c r="K11">
        <v>14</v>
      </c>
      <c r="L11" s="1">
        <v>1608</v>
      </c>
      <c r="M11">
        <v>252</v>
      </c>
      <c r="N11">
        <v>474</v>
      </c>
      <c r="O11" s="3">
        <v>37.495485600000002</v>
      </c>
      <c r="P11" s="3">
        <v>126.858121</v>
      </c>
      <c r="Q11">
        <f>INDEX(lstPopNum,MATCH($B11,lstDistCode,0))</f>
        <v>364962</v>
      </c>
      <c r="R11">
        <f>INDEX(lstEmpNum,MATCH($B11,lstDistCode,0))</f>
        <v>143858</v>
      </c>
      <c r="S11" s="22">
        <f>INDEX(lstBizNum,MATCH($B11,lstDistCode,0))</f>
        <v>32994</v>
      </c>
      <c r="T11">
        <v>19844</v>
      </c>
      <c r="U11" s="9">
        <v>54.39</v>
      </c>
    </row>
    <row r="12" spans="1:21" x14ac:dyDescent="0.3">
      <c r="A12">
        <v>2018</v>
      </c>
      <c r="B12" s="4" t="str">
        <f>INDEX(lstDistCode,MATCH(C12,lstDistName,0))</f>
        <v>11545</v>
      </c>
      <c r="C12" t="s">
        <v>18</v>
      </c>
      <c r="D12">
        <v>340</v>
      </c>
      <c r="E12" s="6">
        <f>Q12/D12</f>
        <v>745.12941176470588</v>
      </c>
      <c r="F12" s="5">
        <f>D12/Q12</f>
        <v>1.3420487558418594E-3</v>
      </c>
      <c r="G12" s="1">
        <v>1911</v>
      </c>
      <c r="H12" s="10">
        <f>$Q12/G12</f>
        <v>132.57142857142858</v>
      </c>
      <c r="I12">
        <v>1</v>
      </c>
      <c r="J12">
        <v>225</v>
      </c>
      <c r="K12">
        <v>6</v>
      </c>
      <c r="L12">
        <v>626</v>
      </c>
      <c r="M12">
        <v>152</v>
      </c>
      <c r="N12">
        <v>342</v>
      </c>
      <c r="O12" s="3">
        <v>37.655264000000003</v>
      </c>
      <c r="P12" s="3">
        <v>127.0771201</v>
      </c>
      <c r="Q12">
        <f>INDEX(lstPopNum,MATCH($B12,lstDistCode,0))</f>
        <v>253344</v>
      </c>
      <c r="R12">
        <f>INDEX(lstEmpNum,MATCH($B12,lstDistCode,0))</f>
        <v>223058</v>
      </c>
      <c r="S12" s="22">
        <f>INDEX(lstBizNum,MATCH($B12,lstDistCode,0))</f>
        <v>30080</v>
      </c>
      <c r="T12">
        <v>60304</v>
      </c>
      <c r="U12" s="9">
        <v>165.29</v>
      </c>
    </row>
    <row r="13" spans="1:21" x14ac:dyDescent="0.3">
      <c r="A13">
        <v>2018</v>
      </c>
      <c r="B13" s="4" t="str">
        <f>INDEX(lstDistCode,MATCH(C13,lstDistName,0))</f>
        <v>11740</v>
      </c>
      <c r="C13" t="s">
        <v>25</v>
      </c>
      <c r="D13">
        <v>772</v>
      </c>
      <c r="E13" s="6">
        <f>Q13/D13</f>
        <v>567.6489637305699</v>
      </c>
      <c r="F13" s="5">
        <f>D13/Q13</f>
        <v>1.7616521193450853E-3</v>
      </c>
      <c r="G13" s="1">
        <v>5778</v>
      </c>
      <c r="H13" s="10">
        <f>$Q13/G13</f>
        <v>75.843717549325021</v>
      </c>
      <c r="I13">
        <v>3</v>
      </c>
      <c r="J13" s="1">
        <v>2266</v>
      </c>
      <c r="K13">
        <v>15</v>
      </c>
      <c r="L13">
        <v>949</v>
      </c>
      <c r="M13">
        <v>342</v>
      </c>
      <c r="N13">
        <v>618</v>
      </c>
      <c r="O13" s="3">
        <v>37.531100799999997</v>
      </c>
      <c r="P13" s="3">
        <v>126.98107419999999</v>
      </c>
      <c r="Q13">
        <f>INDEX(lstPopNum,MATCH($B13,lstDistCode,0))</f>
        <v>438225</v>
      </c>
      <c r="R13">
        <f>INDEX(lstEmpNum,MATCH($B13,lstDistCode,0))</f>
        <v>143061</v>
      </c>
      <c r="S13" s="22">
        <f>INDEX(lstBizNum,MATCH($B13,lstDistCode,0))</f>
        <v>30079</v>
      </c>
      <c r="T13">
        <v>17071</v>
      </c>
      <c r="U13" s="9">
        <v>46.79</v>
      </c>
    </row>
    <row r="14" spans="1:21" x14ac:dyDescent="0.3">
      <c r="A14">
        <v>2018</v>
      </c>
      <c r="B14" s="4" t="str">
        <f>INDEX(lstDistCode,MATCH(C14,lstDistName,0))</f>
        <v>11260</v>
      </c>
      <c r="C14" t="s">
        <v>7</v>
      </c>
      <c r="D14">
        <v>498</v>
      </c>
      <c r="E14" s="6">
        <f>Q14/D14</f>
        <v>826.40963855421683</v>
      </c>
      <c r="F14" s="5">
        <f>D14/Q14</f>
        <v>1.2100536505714951E-3</v>
      </c>
      <c r="G14" s="1">
        <v>3049</v>
      </c>
      <c r="H14" s="10">
        <f>$Q14/G14</f>
        <v>134.97933748770089</v>
      </c>
      <c r="I14">
        <v>3</v>
      </c>
      <c r="J14" s="1">
        <v>1041</v>
      </c>
      <c r="K14">
        <v>12</v>
      </c>
      <c r="L14">
        <v>831</v>
      </c>
      <c r="M14">
        <v>228</v>
      </c>
      <c r="N14">
        <v>667</v>
      </c>
      <c r="O14" s="3">
        <v>37.599099799999998</v>
      </c>
      <c r="P14" s="3">
        <v>126.98614929999999</v>
      </c>
      <c r="Q14">
        <f>INDEX(lstPopNum,MATCH($B14,lstDistCode,0))</f>
        <v>411552</v>
      </c>
      <c r="R14">
        <f>INDEX(lstEmpNum,MATCH($B14,lstDistCode,0))</f>
        <v>99241</v>
      </c>
      <c r="S14" s="22">
        <f>INDEX(lstBizNum,MATCH($B14,lstDistCode,0))</f>
        <v>27287</v>
      </c>
      <c r="T14">
        <v>9968</v>
      </c>
      <c r="U14" s="9">
        <v>27.32</v>
      </c>
    </row>
    <row r="15" spans="1:21" x14ac:dyDescent="0.3">
      <c r="A15">
        <v>2018</v>
      </c>
      <c r="B15" s="4" t="str">
        <f>INDEX(lstDistCode,MATCH(C15,lstDistName,0))</f>
        <v>11470</v>
      </c>
      <c r="C15" t="s">
        <v>15</v>
      </c>
      <c r="D15">
        <v>627</v>
      </c>
      <c r="E15" s="6">
        <f>Q15/D15</f>
        <v>754.52472089314199</v>
      </c>
      <c r="F15" s="5">
        <f>D15/Q15</f>
        <v>1.3253376228896587E-3</v>
      </c>
      <c r="G15" s="1">
        <v>2791</v>
      </c>
      <c r="H15" s="10">
        <f>$Q15/G15</f>
        <v>169.50447868147617</v>
      </c>
      <c r="I15">
        <v>2</v>
      </c>
      <c r="J15" s="1">
        <v>1074</v>
      </c>
      <c r="K15">
        <v>6</v>
      </c>
      <c r="L15">
        <v>777</v>
      </c>
      <c r="M15">
        <v>277</v>
      </c>
      <c r="N15">
        <v>379</v>
      </c>
      <c r="O15" s="3">
        <v>37.562290599999997</v>
      </c>
      <c r="P15" s="3">
        <v>126.9087803</v>
      </c>
      <c r="Q15">
        <f>INDEX(lstPopNum,MATCH($B15,lstDistCode,0))</f>
        <v>473087</v>
      </c>
      <c r="R15">
        <f>INDEX(lstEmpNum,MATCH($B15,lstDistCode,0))</f>
        <v>119443</v>
      </c>
      <c r="S15" s="22">
        <f>INDEX(lstBizNum,MATCH($B15,lstDistCode,0))</f>
        <v>26297</v>
      </c>
      <c r="T15">
        <v>13008</v>
      </c>
      <c r="U15" s="9">
        <v>35.65</v>
      </c>
    </row>
    <row r="16" spans="1:21" x14ac:dyDescent="0.3">
      <c r="A16">
        <v>2018</v>
      </c>
      <c r="B16" s="4" t="str">
        <f>INDEX(lstDistCode,MATCH(C16,lstDistName,0))</f>
        <v>11620</v>
      </c>
      <c r="C16" t="s">
        <v>21</v>
      </c>
      <c r="D16">
        <v>681</v>
      </c>
      <c r="E16" s="6">
        <f>Q16/D16</f>
        <v>766.94860499265781</v>
      </c>
      <c r="F16" s="5">
        <f>D16/Q16</f>
        <v>1.3038683341885383E-3</v>
      </c>
      <c r="G16" s="1">
        <v>2406</v>
      </c>
      <c r="H16" s="10">
        <f>$Q16/G16</f>
        <v>217.07896924355776</v>
      </c>
      <c r="I16">
        <v>2</v>
      </c>
      <c r="J16">
        <v>484</v>
      </c>
      <c r="K16">
        <v>9</v>
      </c>
      <c r="L16">
        <v>604</v>
      </c>
      <c r="M16">
        <v>306</v>
      </c>
      <c r="N16">
        <v>527</v>
      </c>
      <c r="O16" s="3">
        <v>37.527061600000003</v>
      </c>
      <c r="P16" s="3">
        <v>126.8561534</v>
      </c>
      <c r="Q16">
        <f>INDEX(lstPopNum,MATCH($B16,lstDistCode,0))</f>
        <v>522292</v>
      </c>
      <c r="R16">
        <f>INDEX(lstEmpNum,MATCH($B16,lstDistCode,0))</f>
        <v>119180</v>
      </c>
      <c r="S16" s="22">
        <f>INDEX(lstBizNum,MATCH($B16,lstDistCode,0))</f>
        <v>26235</v>
      </c>
      <c r="T16">
        <v>10318</v>
      </c>
      <c r="U16" s="9">
        <v>28.28</v>
      </c>
    </row>
    <row r="17" spans="1:21" x14ac:dyDescent="0.3">
      <c r="A17">
        <v>2018</v>
      </c>
      <c r="B17" s="4" t="str">
        <f>INDEX(lstDistCode,MATCH(C17,lstDistName,0))</f>
        <v>11200</v>
      </c>
      <c r="C17" t="s">
        <v>4</v>
      </c>
      <c r="D17">
        <v>433</v>
      </c>
      <c r="E17" s="6">
        <f>Q17/D17</f>
        <v>726.44572748267899</v>
      </c>
      <c r="F17" s="5">
        <f>D17/Q17</f>
        <v>1.3765653264494471E-3</v>
      </c>
      <c r="G17" s="1">
        <v>1874</v>
      </c>
      <c r="H17" s="10">
        <f>$Q17/G17</f>
        <v>167.85005336179296</v>
      </c>
      <c r="I17">
        <v>1</v>
      </c>
      <c r="J17">
        <v>845</v>
      </c>
      <c r="K17">
        <v>5</v>
      </c>
      <c r="L17">
        <v>403</v>
      </c>
      <c r="M17">
        <v>197</v>
      </c>
      <c r="N17">
        <v>119</v>
      </c>
      <c r="O17" s="3">
        <v>37.496503699999998</v>
      </c>
      <c r="P17" s="3">
        <v>126.94430730000001</v>
      </c>
      <c r="Q17">
        <f>INDEX(lstPopNum,MATCH($B17,lstDistCode,0))</f>
        <v>314551</v>
      </c>
      <c r="R17">
        <f>INDEX(lstEmpNum,MATCH($B17,lstDistCode,0))</f>
        <v>162019</v>
      </c>
      <c r="S17" s="22">
        <f>INDEX(lstBizNum,MATCH($B17,lstDistCode,0))</f>
        <v>26130</v>
      </c>
      <c r="T17">
        <v>35625</v>
      </c>
      <c r="U17" s="9">
        <v>97.65</v>
      </c>
    </row>
    <row r="18" spans="1:21" x14ac:dyDescent="0.3">
      <c r="A18">
        <v>2018</v>
      </c>
      <c r="B18" s="4" t="str">
        <f>INDEX(lstDistCode,MATCH(C18,lstDistName,0))</f>
        <v>11350</v>
      </c>
      <c r="C18" t="s">
        <v>11</v>
      </c>
      <c r="D18">
        <v>721</v>
      </c>
      <c r="E18" s="6">
        <f>Q18/D18</f>
        <v>770.87794729542304</v>
      </c>
      <c r="F18" s="5">
        <f>D18/Q18</f>
        <v>1.2972222172244483E-3</v>
      </c>
      <c r="G18" s="1">
        <v>3773</v>
      </c>
      <c r="H18" s="10">
        <f>$Q18/G18</f>
        <v>147.31062814736285</v>
      </c>
      <c r="I18">
        <v>3</v>
      </c>
      <c r="J18" s="1">
        <v>1657</v>
      </c>
      <c r="K18">
        <v>6</v>
      </c>
      <c r="L18">
        <v>419</v>
      </c>
      <c r="M18">
        <v>352</v>
      </c>
      <c r="N18">
        <v>425</v>
      </c>
      <c r="O18" s="3">
        <v>37.565761700000003</v>
      </c>
      <c r="P18" s="3">
        <v>126.8226561</v>
      </c>
      <c r="Q18">
        <f>INDEX(lstPopNum,MATCH($B18,lstDistCode,0))</f>
        <v>555803</v>
      </c>
      <c r="R18">
        <f>INDEX(lstEmpNum,MATCH($B18,lstDistCode,0))</f>
        <v>114736</v>
      </c>
      <c r="S18" s="22">
        <f>INDEX(lstBizNum,MATCH($B18,lstDistCode,0))</f>
        <v>25827</v>
      </c>
      <c r="T18">
        <v>9445</v>
      </c>
      <c r="U18" s="9">
        <v>25.89</v>
      </c>
    </row>
    <row r="19" spans="1:21" x14ac:dyDescent="0.3">
      <c r="A19">
        <v>2018</v>
      </c>
      <c r="B19" s="4" t="str">
        <f>INDEX(lstDistCode,MATCH(C19,lstDistName,0))</f>
        <v>11290</v>
      </c>
      <c r="C19" t="s">
        <v>8</v>
      </c>
      <c r="D19">
        <v>531</v>
      </c>
      <c r="E19" s="6">
        <f>Q19/D19</f>
        <v>854.80602636534843</v>
      </c>
      <c r="F19" s="5">
        <f>D19/Q19</f>
        <v>1.1698560482218629E-3</v>
      </c>
      <c r="G19" s="1">
        <v>3402</v>
      </c>
      <c r="H19" s="10">
        <f>$Q19/G19</f>
        <v>133.42210464432688</v>
      </c>
      <c r="I19">
        <v>1</v>
      </c>
      <c r="J19" s="1">
        <v>1048</v>
      </c>
      <c r="K19">
        <v>7</v>
      </c>
      <c r="L19">
        <v>511</v>
      </c>
      <c r="M19">
        <v>251</v>
      </c>
      <c r="N19">
        <v>451</v>
      </c>
      <c r="O19" s="3">
        <v>37.646995399999987</v>
      </c>
      <c r="P19" s="3">
        <v>127.0147158</v>
      </c>
      <c r="Q19">
        <f>INDEX(lstPopNum,MATCH($B19,lstDistCode,0))</f>
        <v>453902</v>
      </c>
      <c r="R19">
        <f>INDEX(lstEmpNum,MATCH($B19,lstDistCode,0))</f>
        <v>113893</v>
      </c>
      <c r="S19" s="22">
        <f>INDEX(lstBizNum,MATCH($B19,lstDistCode,0))</f>
        <v>24690</v>
      </c>
      <c r="T19">
        <v>11527</v>
      </c>
      <c r="U19" s="9">
        <v>31.6</v>
      </c>
    </row>
    <row r="20" spans="1:21" x14ac:dyDescent="0.3">
      <c r="A20">
        <v>2018</v>
      </c>
      <c r="B20" s="4" t="str">
        <f>INDEX(lstDistCode,MATCH(C20,lstDistName,0))</f>
        <v>11215</v>
      </c>
      <c r="C20" t="s">
        <v>5</v>
      </c>
      <c r="D20">
        <v>553</v>
      </c>
      <c r="E20" s="6">
        <f>Q20/D20</f>
        <v>672.09945750452084</v>
      </c>
      <c r="F20" s="5">
        <f>D20/Q20</f>
        <v>1.4878750292597485E-3</v>
      </c>
      <c r="G20" s="1">
        <v>2322</v>
      </c>
      <c r="H20" s="10">
        <f>$Q20/G20</f>
        <v>160.0650301464255</v>
      </c>
      <c r="I20">
        <v>2</v>
      </c>
      <c r="J20" s="1">
        <v>1097</v>
      </c>
      <c r="K20">
        <v>5</v>
      </c>
      <c r="L20">
        <v>438</v>
      </c>
      <c r="M20">
        <v>269</v>
      </c>
      <c r="N20">
        <v>519</v>
      </c>
      <c r="O20" s="3">
        <v>37.460096900000003</v>
      </c>
      <c r="P20" s="3">
        <v>126.90015459999999</v>
      </c>
      <c r="Q20">
        <f>INDEX(lstPopNum,MATCH($B20,lstDistCode,0))</f>
        <v>371671</v>
      </c>
      <c r="R20">
        <f>INDEX(lstEmpNum,MATCH($B20,lstDistCode,0))</f>
        <v>123689</v>
      </c>
      <c r="S20" s="22">
        <f>INDEX(lstBizNum,MATCH($B20,lstDistCode,0))</f>
        <v>24531</v>
      </c>
      <c r="T20">
        <v>16273</v>
      </c>
      <c r="U20" s="9">
        <v>44.6</v>
      </c>
    </row>
    <row r="21" spans="1:21" x14ac:dyDescent="0.3">
      <c r="A21">
        <v>2018</v>
      </c>
      <c r="B21" s="4" t="str">
        <f>INDEX(lstDistCode,MATCH(C21,lstDistName,0))</f>
        <v>11380</v>
      </c>
      <c r="C21" t="s">
        <v>12</v>
      </c>
      <c r="D21">
        <v>646</v>
      </c>
      <c r="E21" s="6">
        <f>Q21/D21</f>
        <v>758.90557275541801</v>
      </c>
      <c r="F21" s="5">
        <f>D21/Q21</f>
        <v>1.3176869901866995E-3</v>
      </c>
      <c r="G21" s="1">
        <v>3013</v>
      </c>
      <c r="H21" s="10">
        <f>$Q21/G21</f>
        <v>162.71257882509127</v>
      </c>
      <c r="I21">
        <v>1</v>
      </c>
      <c r="J21">
        <v>200</v>
      </c>
      <c r="K21">
        <v>10</v>
      </c>
      <c r="L21">
        <v>842</v>
      </c>
      <c r="M21">
        <v>310</v>
      </c>
      <c r="N21">
        <v>446</v>
      </c>
      <c r="O21" s="3">
        <v>37.557945200000013</v>
      </c>
      <c r="P21" s="3">
        <v>126.99419039999999</v>
      </c>
      <c r="Q21">
        <f>INDEX(lstPopNum,MATCH($B21,lstDistCode,0))</f>
        <v>490253</v>
      </c>
      <c r="R21">
        <f>INDEX(lstEmpNum,MATCH($B21,lstDistCode,0))</f>
        <v>87693</v>
      </c>
      <c r="S21" s="22">
        <f>INDEX(lstBizNum,MATCH($B21,lstDistCode,0))</f>
        <v>24179</v>
      </c>
      <c r="T21">
        <v>8277</v>
      </c>
      <c r="U21" s="9">
        <v>22.69</v>
      </c>
    </row>
    <row r="22" spans="1:21" x14ac:dyDescent="0.3">
      <c r="A22">
        <v>2018</v>
      </c>
      <c r="B22" s="4" t="str">
        <f>INDEX(lstDistCode,MATCH(C22,lstDistName,0))</f>
        <v>11170</v>
      </c>
      <c r="C22" t="s">
        <v>3</v>
      </c>
      <c r="D22">
        <v>309</v>
      </c>
      <c r="E22" s="6">
        <f>Q22/D22</f>
        <v>794.21035598705498</v>
      </c>
      <c r="F22" s="5">
        <f>D22/Q22</f>
        <v>1.2591122647314097E-3</v>
      </c>
      <c r="G22">
        <v>992</v>
      </c>
      <c r="H22" s="10">
        <f>$Q22/G22</f>
        <v>247.39012096774192</v>
      </c>
      <c r="I22">
        <v>1</v>
      </c>
      <c r="J22">
        <v>725</v>
      </c>
      <c r="K22">
        <v>2</v>
      </c>
      <c r="L22">
        <v>172</v>
      </c>
      <c r="M22">
        <v>131</v>
      </c>
      <c r="N22">
        <v>95</v>
      </c>
      <c r="O22" s="3">
        <v>37.583801200000003</v>
      </c>
      <c r="P22" s="3">
        <v>127.0507003</v>
      </c>
      <c r="Q22">
        <f>INDEX(lstPopNum,MATCH($B22,lstDistCode,0))</f>
        <v>245411</v>
      </c>
      <c r="R22">
        <f>INDEX(lstEmpNum,MATCH($B22,lstDistCode,0))</f>
        <v>133446</v>
      </c>
      <c r="S22" s="22">
        <f>INDEX(lstBizNum,MATCH($B22,lstDistCode,0))</f>
        <v>21178</v>
      </c>
      <c r="T22">
        <v>45774</v>
      </c>
      <c r="U22" s="9">
        <v>125.46</v>
      </c>
    </row>
    <row r="23" spans="1:21" x14ac:dyDescent="0.3">
      <c r="A23">
        <v>2018</v>
      </c>
      <c r="B23" s="4" t="str">
        <f>INDEX(lstDistCode,MATCH(C23,lstDistName,0))</f>
        <v>11410</v>
      </c>
      <c r="C23" t="s">
        <v>13</v>
      </c>
      <c r="D23">
        <v>430</v>
      </c>
      <c r="E23" s="6">
        <f>Q23/D23</f>
        <v>755.51395348837207</v>
      </c>
      <c r="F23" s="5">
        <f>D23/Q23</f>
        <v>1.3236022913710366E-3</v>
      </c>
      <c r="G23" s="1">
        <v>3799</v>
      </c>
      <c r="H23" s="10">
        <f>$Q23/G23</f>
        <v>85.514872334824958</v>
      </c>
      <c r="I23">
        <v>2</v>
      </c>
      <c r="J23" s="1">
        <v>2659</v>
      </c>
      <c r="K23">
        <v>5</v>
      </c>
      <c r="L23">
        <v>265</v>
      </c>
      <c r="M23">
        <v>205</v>
      </c>
      <c r="N23">
        <v>307</v>
      </c>
      <c r="O23" s="3">
        <v>37.549207699999997</v>
      </c>
      <c r="P23" s="3">
        <v>127.1464824</v>
      </c>
      <c r="Q23">
        <f>INDEX(lstPopNum,MATCH($B23,lstDistCode,0))</f>
        <v>324871</v>
      </c>
      <c r="R23">
        <f>INDEX(lstEmpNum,MATCH($B23,lstDistCode,0))</f>
        <v>111615</v>
      </c>
      <c r="S23" s="22">
        <f>INDEX(lstBizNum,MATCH($B23,lstDistCode,0))</f>
        <v>19612</v>
      </c>
      <c r="T23">
        <v>23408</v>
      </c>
      <c r="U23" s="9">
        <v>64.16</v>
      </c>
    </row>
    <row r="24" spans="1:21" x14ac:dyDescent="0.3">
      <c r="A24">
        <v>2018</v>
      </c>
      <c r="B24" s="4" t="str">
        <f>INDEX(lstDistCode,MATCH(C24,lstDistName,0))</f>
        <v>11590</v>
      </c>
      <c r="C24" t="s">
        <v>20</v>
      </c>
      <c r="D24">
        <v>571</v>
      </c>
      <c r="E24" s="6">
        <f>Q24/D24</f>
        <v>712.28546409807359</v>
      </c>
      <c r="F24" s="5">
        <f>D24/Q24</f>
        <v>1.4039314999446787E-3</v>
      </c>
      <c r="G24" s="1">
        <v>2927</v>
      </c>
      <c r="H24" s="10">
        <f>$Q24/G24</f>
        <v>138.95285275025623</v>
      </c>
      <c r="I24">
        <v>2</v>
      </c>
      <c r="J24" s="1">
        <v>1599</v>
      </c>
      <c r="K24">
        <v>5</v>
      </c>
      <c r="L24">
        <v>393</v>
      </c>
      <c r="M24">
        <v>257</v>
      </c>
      <c r="N24">
        <v>323</v>
      </c>
      <c r="O24" s="3">
        <v>37.582036899999999</v>
      </c>
      <c r="P24" s="3">
        <v>126.9356665</v>
      </c>
      <c r="Q24">
        <f>INDEX(lstPopNum,MATCH($B24,lstDistCode,0))</f>
        <v>406715</v>
      </c>
      <c r="R24">
        <f>INDEX(lstEmpNum,MATCH($B24,lstDistCode,0))</f>
        <v>103915</v>
      </c>
      <c r="S24" s="22">
        <f>INDEX(lstBizNum,MATCH($B24,lstDistCode,0))</f>
        <v>19609</v>
      </c>
      <c r="T24">
        <v>12707</v>
      </c>
      <c r="U24" s="9">
        <v>34.83</v>
      </c>
    </row>
    <row r="25" spans="1:21" x14ac:dyDescent="0.3">
      <c r="A25">
        <v>2018</v>
      </c>
      <c r="B25" s="4" t="str">
        <f>INDEX(lstDistCode,MATCH(C25,lstDistName,0))</f>
        <v>11305</v>
      </c>
      <c r="C25" t="s">
        <v>9</v>
      </c>
      <c r="D25">
        <v>451</v>
      </c>
      <c r="E25" s="6">
        <f>Q25/D25</f>
        <v>726.1884700665189</v>
      </c>
      <c r="F25" s="5">
        <f>D25/Q25</f>
        <v>1.3770529844799105E-3</v>
      </c>
      <c r="G25" s="1">
        <v>2205</v>
      </c>
      <c r="H25" s="10">
        <f>$Q25/G25</f>
        <v>148.53106575963719</v>
      </c>
      <c r="I25">
        <v>1</v>
      </c>
      <c r="J25">
        <v>201</v>
      </c>
      <c r="K25">
        <v>8</v>
      </c>
      <c r="L25">
        <v>766</v>
      </c>
      <c r="M25">
        <v>223</v>
      </c>
      <c r="N25">
        <v>446</v>
      </c>
      <c r="O25" s="3">
        <v>37.5953795</v>
      </c>
      <c r="P25" s="3">
        <v>127.0939669</v>
      </c>
      <c r="Q25">
        <f>INDEX(lstPopNum,MATCH($B25,lstDistCode,0))</f>
        <v>327511</v>
      </c>
      <c r="R25">
        <f>INDEX(lstEmpNum,MATCH($B25,lstDistCode,0))</f>
        <v>69787</v>
      </c>
      <c r="S25" s="22">
        <f>INDEX(lstBizNum,MATCH($B25,lstDistCode,0))</f>
        <v>18654</v>
      </c>
      <c r="T25">
        <v>8903</v>
      </c>
      <c r="U25" s="9">
        <v>24.4</v>
      </c>
    </row>
    <row r="26" spans="1:21" ht="17.25" thickBot="1" x14ac:dyDescent="0.35">
      <c r="A26">
        <v>2018</v>
      </c>
      <c r="B26" s="4" t="str">
        <f>INDEX(lstDistCode,MATCH(C26,lstDistName,0))</f>
        <v>11320</v>
      </c>
      <c r="C26" t="s">
        <v>10</v>
      </c>
      <c r="D26">
        <v>364</v>
      </c>
      <c r="E26" s="6">
        <f>Q26/D26</f>
        <v>947.91483516483515</v>
      </c>
      <c r="F26" s="5">
        <f>D26/Q26</f>
        <v>1.0549470932439914E-3</v>
      </c>
      <c r="G26" s="1">
        <v>2988</v>
      </c>
      <c r="H26" s="10">
        <f>$Q26/G26</f>
        <v>115.47556894243641</v>
      </c>
      <c r="I26">
        <v>1</v>
      </c>
      <c r="J26">
        <v>417</v>
      </c>
      <c r="K26">
        <v>8</v>
      </c>
      <c r="L26" s="1">
        <v>1205</v>
      </c>
      <c r="M26">
        <v>156</v>
      </c>
      <c r="N26">
        <v>174</v>
      </c>
      <c r="O26" s="3">
        <v>37.495985400000002</v>
      </c>
      <c r="P26" s="3">
        <v>127.0664091</v>
      </c>
      <c r="Q26">
        <f>INDEX(lstPopNum,MATCH($B26,lstDistCode,0))</f>
        <v>345041</v>
      </c>
      <c r="R26">
        <f>INDEX(lstEmpNum,MATCH($B26,lstDistCode,0))</f>
        <v>68669</v>
      </c>
      <c r="S26" s="23">
        <f>INDEX(lstBizNum,MATCH($B26,lstDistCode,0))</f>
        <v>18455</v>
      </c>
      <c r="T26">
        <v>8309</v>
      </c>
      <c r="U26" s="9">
        <v>22.77</v>
      </c>
    </row>
  </sheetData>
  <sortState xmlns:xlrd2="http://schemas.microsoft.com/office/spreadsheetml/2017/richdata2" ref="A2:U26">
    <sortCondition descending="1" ref="S2:S26"/>
  </sortState>
  <phoneticPr fontId="18" type="noConversion"/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6"/>
  <sheetViews>
    <sheetView workbookViewId="0">
      <pane xSplit="6" ySplit="1" topLeftCell="G2" activePane="bottomRight" state="frozen"/>
      <selection pane="topRight" activeCell="G1" sqref="G1"/>
      <selection pane="bottomLeft" activeCell="A2" sqref="A2"/>
      <selection pane="bottomRight" activeCell="H16" sqref="H16"/>
    </sheetView>
  </sheetViews>
  <sheetFormatPr defaultRowHeight="16.5" x14ac:dyDescent="0.3"/>
  <cols>
    <col min="2" max="2" width="9" style="4"/>
    <col min="5" max="5" width="8.625" style="6"/>
    <col min="6" max="6" width="9.125" style="5" bestFit="1" customWidth="1"/>
    <col min="8" max="8" width="9" style="10"/>
    <col min="21" max="21" width="9" style="9"/>
  </cols>
  <sheetData>
    <row r="1" spans="1:21" x14ac:dyDescent="0.3">
      <c r="A1" t="s">
        <v>102</v>
      </c>
      <c r="B1" s="4" t="s">
        <v>111</v>
      </c>
      <c r="C1" t="s">
        <v>112</v>
      </c>
      <c r="D1" t="s">
        <v>115</v>
      </c>
      <c r="E1" s="6" t="s">
        <v>124</v>
      </c>
      <c r="F1" s="5" t="s">
        <v>116</v>
      </c>
      <c r="G1" t="s">
        <v>103</v>
      </c>
      <c r="H1" s="10" t="s">
        <v>123</v>
      </c>
      <c r="I1" t="s">
        <v>117</v>
      </c>
      <c r="J1" t="s">
        <v>118</v>
      </c>
      <c r="K1" t="s">
        <v>119</v>
      </c>
      <c r="L1" t="s">
        <v>120</v>
      </c>
      <c r="M1" t="s">
        <v>121</v>
      </c>
      <c r="N1" t="s">
        <v>122</v>
      </c>
      <c r="O1" s="2" t="s">
        <v>109</v>
      </c>
      <c r="P1" s="2" t="s">
        <v>110</v>
      </c>
      <c r="Q1" s="2" t="s">
        <v>104</v>
      </c>
      <c r="R1" s="2" t="s">
        <v>105</v>
      </c>
      <c r="S1" s="2" t="s">
        <v>106</v>
      </c>
      <c r="T1" s="7" t="s">
        <v>114</v>
      </c>
      <c r="U1" s="8" t="s">
        <v>113</v>
      </c>
    </row>
    <row r="2" spans="1:21" x14ac:dyDescent="0.3">
      <c r="A2">
        <v>2018</v>
      </c>
      <c r="B2" s="4" t="str">
        <f t="shared" ref="B2:B10" si="0">INDEX(lstDistCode,MATCH(C2,lstDistName,0))</f>
        <v>11110</v>
      </c>
      <c r="C2" t="s">
        <v>0</v>
      </c>
      <c r="D2">
        <v>500</v>
      </c>
      <c r="E2" s="6">
        <f>$Q2/D2</f>
        <v>328.69600000000003</v>
      </c>
      <c r="F2" s="5">
        <f t="shared" ref="F2:F26" si="1">D2/Q2</f>
        <v>3.0423248229366952E-3</v>
      </c>
      <c r="G2" s="1">
        <v>3408</v>
      </c>
      <c r="H2" s="10">
        <f>$Q2/G2</f>
        <v>48.224178403755872</v>
      </c>
      <c r="I2">
        <v>4</v>
      </c>
      <c r="J2" s="1">
        <v>2970</v>
      </c>
      <c r="K2">
        <v>2</v>
      </c>
      <c r="L2">
        <v>225</v>
      </c>
      <c r="M2">
        <v>186</v>
      </c>
      <c r="N2">
        <v>170</v>
      </c>
      <c r="O2" s="3">
        <v>37.665860899999998</v>
      </c>
      <c r="P2" s="3">
        <v>127.03176740000001</v>
      </c>
      <c r="Q2">
        <f t="shared" ref="Q2:Q26" si="2">INDEX(lstPopNum,MATCH($B2,lstDistCode,0))</f>
        <v>164348</v>
      </c>
      <c r="R2">
        <f t="shared" ref="R2:R26" si="3">INDEX(lstEmpNum,MATCH($B2,lstDistCode,0))</f>
        <v>269106</v>
      </c>
      <c r="S2">
        <f t="shared" ref="S2:S26" si="4">INDEX(lstBizNum,MATCH($B2,lstDistCode,0))</f>
        <v>40871</v>
      </c>
      <c r="T2">
        <v>175296</v>
      </c>
      <c r="U2" s="9">
        <v>480.48</v>
      </c>
    </row>
    <row r="3" spans="1:21" x14ac:dyDescent="0.3">
      <c r="A3">
        <v>2018</v>
      </c>
      <c r="B3" s="4" t="str">
        <f t="shared" si="0"/>
        <v>11140</v>
      </c>
      <c r="C3" t="s">
        <v>2</v>
      </c>
      <c r="D3">
        <v>562</v>
      </c>
      <c r="E3" s="6">
        <f t="shared" ref="E3:E26" si="5">Q3/D3</f>
        <v>240.46085409252669</v>
      </c>
      <c r="F3" s="5">
        <f t="shared" si="1"/>
        <v>4.1586810617216348E-3</v>
      </c>
      <c r="G3" s="1">
        <v>1473</v>
      </c>
      <c r="H3" s="10">
        <f t="shared" ref="H3:H26" si="6">$Q3/G3</f>
        <v>91.744059742023083</v>
      </c>
      <c r="I3">
        <v>3</v>
      </c>
      <c r="J3">
        <v>974</v>
      </c>
      <c r="K3">
        <v>3</v>
      </c>
      <c r="L3">
        <v>261</v>
      </c>
      <c r="M3">
        <v>234</v>
      </c>
      <c r="N3">
        <v>185</v>
      </c>
      <c r="O3" s="3">
        <v>37.6176125</v>
      </c>
      <c r="P3" s="3">
        <v>126.9227004</v>
      </c>
      <c r="Q3">
        <f t="shared" si="2"/>
        <v>135139</v>
      </c>
      <c r="R3">
        <f t="shared" si="3"/>
        <v>423808</v>
      </c>
      <c r="S3">
        <f t="shared" si="4"/>
        <v>66190</v>
      </c>
      <c r="T3">
        <v>381660</v>
      </c>
      <c r="U3" s="9">
        <v>1046.1099999999999</v>
      </c>
    </row>
    <row r="4" spans="1:21" x14ac:dyDescent="0.3">
      <c r="A4">
        <v>2018</v>
      </c>
      <c r="B4" s="4" t="str">
        <f t="shared" si="0"/>
        <v>11170</v>
      </c>
      <c r="C4" t="s">
        <v>3</v>
      </c>
      <c r="D4">
        <v>309</v>
      </c>
      <c r="E4" s="6">
        <f t="shared" si="5"/>
        <v>794.21035598705498</v>
      </c>
      <c r="F4" s="5">
        <f t="shared" si="1"/>
        <v>1.2591122647314097E-3</v>
      </c>
      <c r="G4">
        <v>992</v>
      </c>
      <c r="H4" s="10">
        <f t="shared" si="6"/>
        <v>247.39012096774192</v>
      </c>
      <c r="I4">
        <v>1</v>
      </c>
      <c r="J4">
        <v>725</v>
      </c>
      <c r="K4">
        <v>2</v>
      </c>
      <c r="L4">
        <v>172</v>
      </c>
      <c r="M4">
        <v>131</v>
      </c>
      <c r="N4">
        <v>95</v>
      </c>
      <c r="O4" s="3">
        <v>37.583801200000003</v>
      </c>
      <c r="P4" s="3">
        <v>127.0507003</v>
      </c>
      <c r="Q4">
        <f t="shared" si="2"/>
        <v>245411</v>
      </c>
      <c r="R4">
        <f t="shared" si="3"/>
        <v>133446</v>
      </c>
      <c r="S4">
        <f t="shared" si="4"/>
        <v>21178</v>
      </c>
      <c r="T4">
        <v>45774</v>
      </c>
      <c r="U4" s="9">
        <v>125.46</v>
      </c>
    </row>
    <row r="5" spans="1:21" x14ac:dyDescent="0.3">
      <c r="A5">
        <v>2018</v>
      </c>
      <c r="B5" s="4" t="str">
        <f t="shared" si="0"/>
        <v>11200</v>
      </c>
      <c r="C5" t="s">
        <v>4</v>
      </c>
      <c r="D5">
        <v>433</v>
      </c>
      <c r="E5" s="6">
        <f t="shared" si="5"/>
        <v>726.44572748267899</v>
      </c>
      <c r="F5" s="5">
        <f t="shared" si="1"/>
        <v>1.3765653264494471E-3</v>
      </c>
      <c r="G5" s="1">
        <v>1874</v>
      </c>
      <c r="H5" s="10">
        <f t="shared" si="6"/>
        <v>167.85005336179296</v>
      </c>
      <c r="I5">
        <v>1</v>
      </c>
      <c r="J5">
        <v>845</v>
      </c>
      <c r="K5">
        <v>5</v>
      </c>
      <c r="L5">
        <v>403</v>
      </c>
      <c r="M5">
        <v>197</v>
      </c>
      <c r="N5">
        <v>119</v>
      </c>
      <c r="O5" s="3">
        <v>37.496503699999998</v>
      </c>
      <c r="P5" s="3">
        <v>126.94430730000001</v>
      </c>
      <c r="Q5">
        <f t="shared" si="2"/>
        <v>314551</v>
      </c>
      <c r="R5">
        <f t="shared" si="3"/>
        <v>162019</v>
      </c>
      <c r="S5">
        <f t="shared" si="4"/>
        <v>26130</v>
      </c>
      <c r="T5">
        <v>35625</v>
      </c>
      <c r="U5" s="9">
        <v>97.65</v>
      </c>
    </row>
    <row r="6" spans="1:21" x14ac:dyDescent="0.3">
      <c r="A6">
        <v>2018</v>
      </c>
      <c r="B6" s="4" t="str">
        <f t="shared" si="0"/>
        <v>11215</v>
      </c>
      <c r="C6" t="s">
        <v>5</v>
      </c>
      <c r="D6">
        <v>553</v>
      </c>
      <c r="E6" s="6">
        <f t="shared" si="5"/>
        <v>672.09945750452084</v>
      </c>
      <c r="F6" s="5">
        <f t="shared" si="1"/>
        <v>1.4878750292597485E-3</v>
      </c>
      <c r="G6" s="1">
        <v>2322</v>
      </c>
      <c r="H6" s="10">
        <f t="shared" si="6"/>
        <v>160.0650301464255</v>
      </c>
      <c r="I6">
        <v>2</v>
      </c>
      <c r="J6" s="1">
        <v>1097</v>
      </c>
      <c r="K6">
        <v>5</v>
      </c>
      <c r="L6">
        <v>438</v>
      </c>
      <c r="M6">
        <v>269</v>
      </c>
      <c r="N6">
        <v>519</v>
      </c>
      <c r="O6" s="3">
        <v>37.460096900000003</v>
      </c>
      <c r="P6" s="3">
        <v>126.90015459999999</v>
      </c>
      <c r="Q6">
        <f t="shared" si="2"/>
        <v>371671</v>
      </c>
      <c r="R6">
        <f t="shared" si="3"/>
        <v>123689</v>
      </c>
      <c r="S6">
        <f t="shared" si="4"/>
        <v>24531</v>
      </c>
      <c r="T6">
        <v>16273</v>
      </c>
      <c r="U6" s="9">
        <v>44.6</v>
      </c>
    </row>
    <row r="7" spans="1:21" x14ac:dyDescent="0.3">
      <c r="A7">
        <v>2018</v>
      </c>
      <c r="B7" s="4" t="str">
        <f t="shared" si="0"/>
        <v>11230</v>
      </c>
      <c r="C7" t="s">
        <v>6</v>
      </c>
      <c r="D7">
        <v>618</v>
      </c>
      <c r="E7" s="6">
        <f t="shared" si="5"/>
        <v>590.55339805825247</v>
      </c>
      <c r="F7" s="5">
        <f t="shared" si="1"/>
        <v>1.6933269765071431E-3</v>
      </c>
      <c r="G7" s="1">
        <v>5688</v>
      </c>
      <c r="H7" s="10">
        <f t="shared" si="6"/>
        <v>64.163502109704638</v>
      </c>
      <c r="I7">
        <v>5</v>
      </c>
      <c r="J7" s="1">
        <v>2002</v>
      </c>
      <c r="K7">
        <v>14</v>
      </c>
      <c r="L7" s="1">
        <v>1608</v>
      </c>
      <c r="M7">
        <v>252</v>
      </c>
      <c r="N7">
        <v>474</v>
      </c>
      <c r="O7" s="3">
        <v>37.495485600000002</v>
      </c>
      <c r="P7" s="3">
        <v>126.858121</v>
      </c>
      <c r="Q7">
        <f t="shared" si="2"/>
        <v>364962</v>
      </c>
      <c r="R7">
        <f t="shared" si="3"/>
        <v>143858</v>
      </c>
      <c r="S7">
        <f t="shared" si="4"/>
        <v>32994</v>
      </c>
      <c r="T7">
        <v>19844</v>
      </c>
      <c r="U7" s="9">
        <v>54.39</v>
      </c>
    </row>
    <row r="8" spans="1:21" x14ac:dyDescent="0.3">
      <c r="A8">
        <v>2018</v>
      </c>
      <c r="B8" s="4" t="str">
        <f t="shared" si="0"/>
        <v>11260</v>
      </c>
      <c r="C8" t="s">
        <v>7</v>
      </c>
      <c r="D8">
        <v>498</v>
      </c>
      <c r="E8" s="6">
        <f t="shared" si="5"/>
        <v>826.40963855421683</v>
      </c>
      <c r="F8" s="5">
        <f t="shared" si="1"/>
        <v>1.2100536505714951E-3</v>
      </c>
      <c r="G8" s="1">
        <v>3049</v>
      </c>
      <c r="H8" s="10">
        <f t="shared" si="6"/>
        <v>134.97933748770089</v>
      </c>
      <c r="I8">
        <v>3</v>
      </c>
      <c r="J8" s="1">
        <v>1041</v>
      </c>
      <c r="K8">
        <v>12</v>
      </c>
      <c r="L8">
        <v>831</v>
      </c>
      <c r="M8">
        <v>228</v>
      </c>
      <c r="N8">
        <v>667</v>
      </c>
      <c r="O8" s="3">
        <v>37.599099799999998</v>
      </c>
      <c r="P8" s="3">
        <v>126.98614929999999</v>
      </c>
      <c r="Q8">
        <f t="shared" si="2"/>
        <v>411552</v>
      </c>
      <c r="R8">
        <f t="shared" si="3"/>
        <v>99241</v>
      </c>
      <c r="S8">
        <f t="shared" si="4"/>
        <v>27287</v>
      </c>
      <c r="T8">
        <v>9968</v>
      </c>
      <c r="U8" s="9">
        <v>27.32</v>
      </c>
    </row>
    <row r="9" spans="1:21" x14ac:dyDescent="0.3">
      <c r="A9">
        <v>2018</v>
      </c>
      <c r="B9" s="4" t="str">
        <f t="shared" si="0"/>
        <v>11290</v>
      </c>
      <c r="C9" t="s">
        <v>8</v>
      </c>
      <c r="D9">
        <v>531</v>
      </c>
      <c r="E9" s="6">
        <f t="shared" si="5"/>
        <v>854.80602636534843</v>
      </c>
      <c r="F9" s="5">
        <f t="shared" si="1"/>
        <v>1.1698560482218629E-3</v>
      </c>
      <c r="G9" s="1">
        <v>3402</v>
      </c>
      <c r="H9" s="10">
        <f t="shared" si="6"/>
        <v>133.42210464432688</v>
      </c>
      <c r="I9">
        <v>1</v>
      </c>
      <c r="J9" s="1">
        <v>1048</v>
      </c>
      <c r="K9">
        <v>7</v>
      </c>
      <c r="L9">
        <v>511</v>
      </c>
      <c r="M9">
        <v>251</v>
      </c>
      <c r="N9">
        <v>451</v>
      </c>
      <c r="O9" s="3">
        <v>37.646995399999987</v>
      </c>
      <c r="P9" s="3">
        <v>127.0147158</v>
      </c>
      <c r="Q9">
        <f t="shared" si="2"/>
        <v>453902</v>
      </c>
      <c r="R9">
        <f t="shared" si="3"/>
        <v>113893</v>
      </c>
      <c r="S9">
        <f t="shared" si="4"/>
        <v>24690</v>
      </c>
      <c r="T9">
        <v>11527</v>
      </c>
      <c r="U9" s="9">
        <v>31.6</v>
      </c>
    </row>
    <row r="10" spans="1:21" x14ac:dyDescent="0.3">
      <c r="A10">
        <v>2018</v>
      </c>
      <c r="B10" s="4" t="str">
        <f t="shared" si="0"/>
        <v>11305</v>
      </c>
      <c r="C10" t="s">
        <v>9</v>
      </c>
      <c r="D10">
        <v>451</v>
      </c>
      <c r="E10" s="6">
        <f t="shared" si="5"/>
        <v>726.1884700665189</v>
      </c>
      <c r="F10" s="5">
        <f t="shared" si="1"/>
        <v>1.3770529844799105E-3</v>
      </c>
      <c r="G10" s="1">
        <v>2205</v>
      </c>
      <c r="H10" s="10">
        <f t="shared" si="6"/>
        <v>148.53106575963719</v>
      </c>
      <c r="I10">
        <v>1</v>
      </c>
      <c r="J10">
        <v>201</v>
      </c>
      <c r="K10">
        <v>8</v>
      </c>
      <c r="L10">
        <v>766</v>
      </c>
      <c r="M10">
        <v>223</v>
      </c>
      <c r="N10">
        <v>446</v>
      </c>
      <c r="O10" s="3">
        <v>37.5953795</v>
      </c>
      <c r="P10" s="3">
        <v>127.0939669</v>
      </c>
      <c r="Q10">
        <f t="shared" si="2"/>
        <v>327511</v>
      </c>
      <c r="R10">
        <f t="shared" si="3"/>
        <v>69787</v>
      </c>
      <c r="S10">
        <f t="shared" si="4"/>
        <v>18654</v>
      </c>
      <c r="T10">
        <v>8903</v>
      </c>
      <c r="U10" s="9">
        <v>24.4</v>
      </c>
    </row>
    <row r="11" spans="1:21" x14ac:dyDescent="0.3">
      <c r="A11">
        <v>2018</v>
      </c>
      <c r="B11" s="4" t="str">
        <f t="shared" ref="B11:B26" si="7">INDEX(lstDistCode,MATCH(C11,lstDistName,0))</f>
        <v>11320</v>
      </c>
      <c r="C11" t="s">
        <v>10</v>
      </c>
      <c r="D11">
        <v>364</v>
      </c>
      <c r="E11" s="6">
        <f t="shared" si="5"/>
        <v>947.91483516483515</v>
      </c>
      <c r="F11" s="5">
        <f t="shared" si="1"/>
        <v>1.0549470932439914E-3</v>
      </c>
      <c r="G11" s="1">
        <v>2988</v>
      </c>
      <c r="H11" s="10">
        <f t="shared" si="6"/>
        <v>115.47556894243641</v>
      </c>
      <c r="I11">
        <v>1</v>
      </c>
      <c r="J11">
        <v>417</v>
      </c>
      <c r="K11">
        <v>8</v>
      </c>
      <c r="L11" s="1">
        <v>1205</v>
      </c>
      <c r="M11">
        <v>156</v>
      </c>
      <c r="N11">
        <v>174</v>
      </c>
      <c r="O11" s="3">
        <v>37.495985400000002</v>
      </c>
      <c r="P11" s="3">
        <v>127.0664091</v>
      </c>
      <c r="Q11">
        <f t="shared" si="2"/>
        <v>345041</v>
      </c>
      <c r="R11">
        <f t="shared" si="3"/>
        <v>68669</v>
      </c>
      <c r="S11">
        <f t="shared" si="4"/>
        <v>18455</v>
      </c>
      <c r="T11">
        <v>8309</v>
      </c>
      <c r="U11" s="9">
        <v>22.77</v>
      </c>
    </row>
    <row r="12" spans="1:21" x14ac:dyDescent="0.3">
      <c r="A12">
        <v>2018</v>
      </c>
      <c r="B12" s="4" t="str">
        <f t="shared" si="7"/>
        <v>11350</v>
      </c>
      <c r="C12" t="s">
        <v>11</v>
      </c>
      <c r="D12">
        <v>721</v>
      </c>
      <c r="E12" s="6">
        <f t="shared" si="5"/>
        <v>770.87794729542304</v>
      </c>
      <c r="F12" s="5">
        <f t="shared" si="1"/>
        <v>1.2972222172244483E-3</v>
      </c>
      <c r="G12" s="1">
        <v>3773</v>
      </c>
      <c r="H12" s="10">
        <f t="shared" si="6"/>
        <v>147.31062814736285</v>
      </c>
      <c r="I12">
        <v>3</v>
      </c>
      <c r="J12" s="1">
        <v>1657</v>
      </c>
      <c r="K12">
        <v>6</v>
      </c>
      <c r="L12">
        <v>419</v>
      </c>
      <c r="M12">
        <v>352</v>
      </c>
      <c r="N12">
        <v>425</v>
      </c>
      <c r="O12" s="3">
        <v>37.565761700000003</v>
      </c>
      <c r="P12" s="3">
        <v>126.8226561</v>
      </c>
      <c r="Q12">
        <f t="shared" si="2"/>
        <v>555803</v>
      </c>
      <c r="R12">
        <f t="shared" si="3"/>
        <v>114736</v>
      </c>
      <c r="S12">
        <f t="shared" si="4"/>
        <v>25827</v>
      </c>
      <c r="T12">
        <v>9445</v>
      </c>
      <c r="U12" s="9">
        <v>25.89</v>
      </c>
    </row>
    <row r="13" spans="1:21" x14ac:dyDescent="0.3">
      <c r="A13">
        <v>2018</v>
      </c>
      <c r="B13" s="4" t="str">
        <f t="shared" si="7"/>
        <v>11380</v>
      </c>
      <c r="C13" t="s">
        <v>12</v>
      </c>
      <c r="D13">
        <v>646</v>
      </c>
      <c r="E13" s="6">
        <f t="shared" si="5"/>
        <v>758.90557275541801</v>
      </c>
      <c r="F13" s="5">
        <f t="shared" si="1"/>
        <v>1.3176869901866995E-3</v>
      </c>
      <c r="G13" s="1">
        <v>3013</v>
      </c>
      <c r="H13" s="10">
        <f t="shared" si="6"/>
        <v>162.71257882509127</v>
      </c>
      <c r="I13">
        <v>1</v>
      </c>
      <c r="J13">
        <v>200</v>
      </c>
      <c r="K13">
        <v>10</v>
      </c>
      <c r="L13">
        <v>842</v>
      </c>
      <c r="M13">
        <v>310</v>
      </c>
      <c r="N13">
        <v>446</v>
      </c>
      <c r="O13" s="3">
        <v>37.557945200000013</v>
      </c>
      <c r="P13" s="3">
        <v>126.99419039999999</v>
      </c>
      <c r="Q13">
        <f t="shared" si="2"/>
        <v>490253</v>
      </c>
      <c r="R13">
        <f t="shared" si="3"/>
        <v>87693</v>
      </c>
      <c r="S13">
        <f t="shared" si="4"/>
        <v>24179</v>
      </c>
      <c r="T13">
        <v>8277</v>
      </c>
      <c r="U13" s="9">
        <v>22.69</v>
      </c>
    </row>
    <row r="14" spans="1:21" x14ac:dyDescent="0.3">
      <c r="A14">
        <v>2018</v>
      </c>
      <c r="B14" s="4" t="str">
        <f t="shared" si="7"/>
        <v>11410</v>
      </c>
      <c r="C14" t="s">
        <v>13</v>
      </c>
      <c r="D14">
        <v>430</v>
      </c>
      <c r="E14" s="6">
        <f t="shared" si="5"/>
        <v>755.51395348837207</v>
      </c>
      <c r="F14" s="5">
        <f t="shared" si="1"/>
        <v>1.3236022913710366E-3</v>
      </c>
      <c r="G14" s="1">
        <v>3799</v>
      </c>
      <c r="H14" s="10">
        <f t="shared" si="6"/>
        <v>85.514872334824958</v>
      </c>
      <c r="I14">
        <v>2</v>
      </c>
      <c r="J14" s="1">
        <v>2659</v>
      </c>
      <c r="K14">
        <v>5</v>
      </c>
      <c r="L14">
        <v>265</v>
      </c>
      <c r="M14">
        <v>205</v>
      </c>
      <c r="N14">
        <v>307</v>
      </c>
      <c r="O14" s="3">
        <v>37.549207699999997</v>
      </c>
      <c r="P14" s="3">
        <v>127.1464824</v>
      </c>
      <c r="Q14">
        <f t="shared" si="2"/>
        <v>324871</v>
      </c>
      <c r="R14">
        <f t="shared" si="3"/>
        <v>111615</v>
      </c>
      <c r="S14">
        <f t="shared" si="4"/>
        <v>19612</v>
      </c>
      <c r="T14">
        <v>23408</v>
      </c>
      <c r="U14" s="9">
        <v>64.16</v>
      </c>
    </row>
    <row r="15" spans="1:21" x14ac:dyDescent="0.3">
      <c r="A15">
        <v>2018</v>
      </c>
      <c r="B15" s="4" t="str">
        <f t="shared" si="7"/>
        <v>11440</v>
      </c>
      <c r="C15" t="s">
        <v>14</v>
      </c>
      <c r="D15">
        <v>716</v>
      </c>
      <c r="E15" s="6">
        <f t="shared" si="5"/>
        <v>538.58100558659214</v>
      </c>
      <c r="F15" s="5">
        <f t="shared" si="1"/>
        <v>1.8567309088645934E-3</v>
      </c>
      <c r="G15">
        <v>694</v>
      </c>
      <c r="H15" s="10">
        <f t="shared" si="6"/>
        <v>555.65417867435156</v>
      </c>
      <c r="I15" t="s">
        <v>1</v>
      </c>
      <c r="J15" t="s">
        <v>1</v>
      </c>
      <c r="K15">
        <v>2</v>
      </c>
      <c r="L15">
        <v>202</v>
      </c>
      <c r="M15">
        <v>358</v>
      </c>
      <c r="N15">
        <v>202</v>
      </c>
      <c r="O15" s="3">
        <v>37.548144499999999</v>
      </c>
      <c r="P15" s="3">
        <v>127.08575279999999</v>
      </c>
      <c r="Q15">
        <f t="shared" si="2"/>
        <v>385624</v>
      </c>
      <c r="R15">
        <f t="shared" si="3"/>
        <v>252534</v>
      </c>
      <c r="S15">
        <f t="shared" si="4"/>
        <v>36504</v>
      </c>
      <c r="T15">
        <v>43428</v>
      </c>
      <c r="U15" s="9">
        <v>119.04</v>
      </c>
    </row>
    <row r="16" spans="1:21" x14ac:dyDescent="0.3">
      <c r="A16">
        <v>2018</v>
      </c>
      <c r="B16" s="4" t="str">
        <f t="shared" si="7"/>
        <v>11470</v>
      </c>
      <c r="C16" t="s">
        <v>15</v>
      </c>
      <c r="D16">
        <v>627</v>
      </c>
      <c r="E16" s="6">
        <f t="shared" si="5"/>
        <v>754.52472089314199</v>
      </c>
      <c r="F16" s="5">
        <f t="shared" si="1"/>
        <v>1.3253376228896587E-3</v>
      </c>
      <c r="G16" s="1">
        <v>2791</v>
      </c>
      <c r="H16" s="10">
        <f t="shared" si="6"/>
        <v>169.50447868147617</v>
      </c>
      <c r="I16">
        <v>2</v>
      </c>
      <c r="J16" s="1">
        <v>1074</v>
      </c>
      <c r="K16">
        <v>6</v>
      </c>
      <c r="L16">
        <v>777</v>
      </c>
      <c r="M16">
        <v>277</v>
      </c>
      <c r="N16">
        <v>379</v>
      </c>
      <c r="O16" s="3">
        <v>37.562290599999997</v>
      </c>
      <c r="P16" s="3">
        <v>126.9087803</v>
      </c>
      <c r="Q16">
        <f t="shared" si="2"/>
        <v>473087</v>
      </c>
      <c r="R16">
        <f t="shared" si="3"/>
        <v>119443</v>
      </c>
      <c r="S16">
        <f t="shared" si="4"/>
        <v>26297</v>
      </c>
      <c r="T16">
        <v>13008</v>
      </c>
      <c r="U16" s="9">
        <v>35.65</v>
      </c>
    </row>
    <row r="17" spans="1:21" x14ac:dyDescent="0.3">
      <c r="A17">
        <v>2018</v>
      </c>
      <c r="B17" s="4" t="str">
        <f t="shared" si="7"/>
        <v>11500</v>
      </c>
      <c r="C17" t="s">
        <v>16</v>
      </c>
      <c r="D17">
        <v>804</v>
      </c>
      <c r="E17" s="6">
        <f t="shared" si="5"/>
        <v>756.66791044776119</v>
      </c>
      <c r="F17" s="5">
        <f t="shared" si="1"/>
        <v>1.321583730712521E-3</v>
      </c>
      <c r="G17" s="1">
        <v>3616</v>
      </c>
      <c r="H17" s="10">
        <f t="shared" si="6"/>
        <v>168.24142699115043</v>
      </c>
      <c r="I17">
        <v>4</v>
      </c>
      <c r="J17">
        <v>816</v>
      </c>
      <c r="K17">
        <v>15</v>
      </c>
      <c r="L17" s="1">
        <v>1205</v>
      </c>
      <c r="M17">
        <v>369</v>
      </c>
      <c r="N17">
        <v>612</v>
      </c>
      <c r="O17" s="3">
        <v>37.476952799999999</v>
      </c>
      <c r="P17" s="3">
        <v>127.0378103</v>
      </c>
      <c r="Q17">
        <f t="shared" si="2"/>
        <v>608361</v>
      </c>
      <c r="R17">
        <f t="shared" si="3"/>
        <v>199289</v>
      </c>
      <c r="S17">
        <f t="shared" si="4"/>
        <v>33273</v>
      </c>
      <c r="T17">
        <v>18736</v>
      </c>
      <c r="U17" s="9">
        <v>51.35</v>
      </c>
    </row>
    <row r="18" spans="1:21" x14ac:dyDescent="0.3">
      <c r="A18">
        <v>2018</v>
      </c>
      <c r="B18" s="4" t="str">
        <f t="shared" si="7"/>
        <v>11530</v>
      </c>
      <c r="C18" t="s">
        <v>17</v>
      </c>
      <c r="D18">
        <v>557</v>
      </c>
      <c r="E18" s="6">
        <f t="shared" si="5"/>
        <v>790.65709156193896</v>
      </c>
      <c r="F18" s="5">
        <f t="shared" si="1"/>
        <v>1.2647707971916184E-3</v>
      </c>
      <c r="G18" s="1">
        <v>4403</v>
      </c>
      <c r="H18" s="10">
        <f t="shared" si="6"/>
        <v>100.02180331592096</v>
      </c>
      <c r="I18">
        <v>2</v>
      </c>
      <c r="J18" s="1">
        <v>1264</v>
      </c>
      <c r="K18">
        <v>8</v>
      </c>
      <c r="L18">
        <v>560</v>
      </c>
      <c r="M18">
        <v>259</v>
      </c>
      <c r="N18">
        <v>400</v>
      </c>
      <c r="O18" s="3">
        <v>37.606991000000001</v>
      </c>
      <c r="P18" s="3">
        <v>127.0232185</v>
      </c>
      <c r="Q18">
        <f t="shared" si="2"/>
        <v>440396</v>
      </c>
      <c r="R18">
        <f t="shared" si="3"/>
        <v>210506</v>
      </c>
      <c r="S18">
        <f t="shared" si="4"/>
        <v>37445</v>
      </c>
      <c r="T18">
        <v>27023</v>
      </c>
      <c r="U18" s="9">
        <v>74.069999999999993</v>
      </c>
    </row>
    <row r="19" spans="1:21" x14ac:dyDescent="0.3">
      <c r="A19">
        <v>2018</v>
      </c>
      <c r="B19" s="4" t="str">
        <f t="shared" si="7"/>
        <v>11545</v>
      </c>
      <c r="C19" t="s">
        <v>18</v>
      </c>
      <c r="D19">
        <v>340</v>
      </c>
      <c r="E19" s="6">
        <f t="shared" si="5"/>
        <v>745.12941176470588</v>
      </c>
      <c r="F19" s="5">
        <f t="shared" si="1"/>
        <v>1.3420487558418594E-3</v>
      </c>
      <c r="G19" s="1">
        <v>1911</v>
      </c>
      <c r="H19" s="10">
        <f t="shared" si="6"/>
        <v>132.57142857142858</v>
      </c>
      <c r="I19">
        <v>1</v>
      </c>
      <c r="J19">
        <v>225</v>
      </c>
      <c r="K19">
        <v>6</v>
      </c>
      <c r="L19">
        <v>626</v>
      </c>
      <c r="M19">
        <v>152</v>
      </c>
      <c r="N19">
        <v>342</v>
      </c>
      <c r="O19" s="3">
        <v>37.655264000000003</v>
      </c>
      <c r="P19" s="3">
        <v>127.0771201</v>
      </c>
      <c r="Q19">
        <f t="shared" si="2"/>
        <v>253344</v>
      </c>
      <c r="R19">
        <f t="shared" si="3"/>
        <v>223058</v>
      </c>
      <c r="S19">
        <f t="shared" si="4"/>
        <v>30080</v>
      </c>
      <c r="T19">
        <v>60304</v>
      </c>
      <c r="U19" s="9">
        <v>165.29</v>
      </c>
    </row>
    <row r="20" spans="1:21" x14ac:dyDescent="0.3">
      <c r="A20">
        <v>2018</v>
      </c>
      <c r="B20" s="4" t="str">
        <f t="shared" si="7"/>
        <v>11560</v>
      </c>
      <c r="C20" t="s">
        <v>19</v>
      </c>
      <c r="D20">
        <v>743</v>
      </c>
      <c r="E20" s="6">
        <f t="shared" si="5"/>
        <v>543.72543741588152</v>
      </c>
      <c r="F20" s="5">
        <f t="shared" si="1"/>
        <v>1.8391635395110745E-3</v>
      </c>
      <c r="G20" s="1">
        <v>5642</v>
      </c>
      <c r="H20" s="10">
        <f t="shared" si="6"/>
        <v>71.603686635944698</v>
      </c>
      <c r="I20">
        <v>7</v>
      </c>
      <c r="J20" s="1">
        <v>2128</v>
      </c>
      <c r="K20">
        <v>8</v>
      </c>
      <c r="L20">
        <v>851</v>
      </c>
      <c r="M20">
        <v>326</v>
      </c>
      <c r="N20">
        <v>392</v>
      </c>
      <c r="O20" s="3">
        <v>37.504853400000002</v>
      </c>
      <c r="P20" s="3">
        <v>127.1144822</v>
      </c>
      <c r="Q20">
        <f t="shared" si="2"/>
        <v>403988</v>
      </c>
      <c r="R20">
        <f t="shared" si="3"/>
        <v>362524</v>
      </c>
      <c r="S20">
        <f t="shared" si="4"/>
        <v>44512</v>
      </c>
      <c r="T20">
        <v>68672</v>
      </c>
      <c r="U20" s="9">
        <v>188.23</v>
      </c>
    </row>
    <row r="21" spans="1:21" x14ac:dyDescent="0.3">
      <c r="A21">
        <v>2018</v>
      </c>
      <c r="B21" s="4" t="str">
        <f t="shared" si="7"/>
        <v>11590</v>
      </c>
      <c r="C21" t="s">
        <v>20</v>
      </c>
      <c r="D21">
        <v>571</v>
      </c>
      <c r="E21" s="6">
        <f t="shared" si="5"/>
        <v>712.28546409807359</v>
      </c>
      <c r="F21" s="5">
        <f t="shared" si="1"/>
        <v>1.4039314999446787E-3</v>
      </c>
      <c r="G21" s="1">
        <v>2927</v>
      </c>
      <c r="H21" s="10">
        <f t="shared" si="6"/>
        <v>138.95285275025623</v>
      </c>
      <c r="I21">
        <v>2</v>
      </c>
      <c r="J21" s="1">
        <v>1599</v>
      </c>
      <c r="K21">
        <v>5</v>
      </c>
      <c r="L21">
        <v>393</v>
      </c>
      <c r="M21">
        <v>257</v>
      </c>
      <c r="N21">
        <v>323</v>
      </c>
      <c r="O21" s="3">
        <v>37.582036899999999</v>
      </c>
      <c r="P21" s="3">
        <v>126.9356665</v>
      </c>
      <c r="Q21">
        <f t="shared" si="2"/>
        <v>406715</v>
      </c>
      <c r="R21">
        <f t="shared" si="3"/>
        <v>103915</v>
      </c>
      <c r="S21">
        <f t="shared" si="4"/>
        <v>19609</v>
      </c>
      <c r="T21">
        <v>12707</v>
      </c>
      <c r="U21" s="9">
        <v>34.83</v>
      </c>
    </row>
    <row r="22" spans="1:21" x14ac:dyDescent="0.3">
      <c r="A22">
        <v>2018</v>
      </c>
      <c r="B22" s="4" t="str">
        <f t="shared" si="7"/>
        <v>11620</v>
      </c>
      <c r="C22" t="s">
        <v>21</v>
      </c>
      <c r="D22">
        <v>681</v>
      </c>
      <c r="E22" s="6">
        <f t="shared" si="5"/>
        <v>766.94860499265781</v>
      </c>
      <c r="F22" s="5">
        <f t="shared" si="1"/>
        <v>1.3038683341885383E-3</v>
      </c>
      <c r="G22" s="1">
        <v>2406</v>
      </c>
      <c r="H22" s="10">
        <f t="shared" si="6"/>
        <v>217.07896924355776</v>
      </c>
      <c r="I22">
        <v>2</v>
      </c>
      <c r="J22">
        <v>484</v>
      </c>
      <c r="K22">
        <v>9</v>
      </c>
      <c r="L22">
        <v>604</v>
      </c>
      <c r="M22">
        <v>306</v>
      </c>
      <c r="N22">
        <v>527</v>
      </c>
      <c r="O22" s="3">
        <v>37.527061600000003</v>
      </c>
      <c r="P22" s="3">
        <v>126.8561534</v>
      </c>
      <c r="Q22">
        <f t="shared" si="2"/>
        <v>522292</v>
      </c>
      <c r="R22">
        <f t="shared" si="3"/>
        <v>119180</v>
      </c>
      <c r="S22">
        <f t="shared" si="4"/>
        <v>26235</v>
      </c>
      <c r="T22">
        <v>10318</v>
      </c>
      <c r="U22" s="9">
        <v>28.28</v>
      </c>
    </row>
    <row r="23" spans="1:21" x14ac:dyDescent="0.3">
      <c r="A23">
        <v>2018</v>
      </c>
      <c r="B23" s="4" t="str">
        <f t="shared" si="7"/>
        <v>11650</v>
      </c>
      <c r="C23" t="s">
        <v>22</v>
      </c>
      <c r="D23" s="1">
        <v>1209</v>
      </c>
      <c r="E23" s="6">
        <f t="shared" si="5"/>
        <v>368.20843672456573</v>
      </c>
      <c r="F23" s="5">
        <f t="shared" si="1"/>
        <v>2.7158530339380545E-3</v>
      </c>
      <c r="G23" s="1">
        <v>3501</v>
      </c>
      <c r="H23" s="10">
        <f t="shared" si="6"/>
        <v>127.15338474721509</v>
      </c>
      <c r="I23">
        <v>1</v>
      </c>
      <c r="J23" s="1">
        <v>1356</v>
      </c>
      <c r="K23">
        <v>11</v>
      </c>
      <c r="L23">
        <v>948</v>
      </c>
      <c r="M23">
        <v>606</v>
      </c>
      <c r="N23">
        <v>324</v>
      </c>
      <c r="O23" s="3">
        <v>37.520640999999998</v>
      </c>
      <c r="P23" s="3">
        <v>126.9139242</v>
      </c>
      <c r="Q23">
        <f t="shared" si="2"/>
        <v>445164</v>
      </c>
      <c r="R23">
        <f t="shared" si="3"/>
        <v>439963</v>
      </c>
      <c r="S23">
        <f t="shared" si="4"/>
        <v>47061</v>
      </c>
      <c r="T23">
        <v>70523</v>
      </c>
      <c r="U23" s="9">
        <v>193.3</v>
      </c>
    </row>
    <row r="24" spans="1:21" x14ac:dyDescent="0.3">
      <c r="A24">
        <v>2018</v>
      </c>
      <c r="B24" s="4" t="str">
        <f t="shared" si="7"/>
        <v>11680</v>
      </c>
      <c r="C24" t="s">
        <v>23</v>
      </c>
      <c r="D24" s="1">
        <v>2619</v>
      </c>
      <c r="E24" s="6">
        <f t="shared" si="5"/>
        <v>213.00687285223367</v>
      </c>
      <c r="F24" s="5">
        <f t="shared" si="1"/>
        <v>4.6946841977897882E-3</v>
      </c>
      <c r="G24" s="1">
        <v>8368</v>
      </c>
      <c r="H24" s="10">
        <f t="shared" si="6"/>
        <v>66.666467495219891</v>
      </c>
      <c r="I24">
        <v>4</v>
      </c>
      <c r="J24" s="1">
        <v>3115</v>
      </c>
      <c r="K24">
        <v>33</v>
      </c>
      <c r="L24" s="1">
        <v>2099</v>
      </c>
      <c r="M24" s="1">
        <v>1604</v>
      </c>
      <c r="N24" s="1">
        <v>1449</v>
      </c>
      <c r="O24" s="3">
        <v>37.465399299999987</v>
      </c>
      <c r="P24" s="3">
        <v>126.9438071</v>
      </c>
      <c r="Q24">
        <f t="shared" si="2"/>
        <v>557865</v>
      </c>
      <c r="R24">
        <f t="shared" si="3"/>
        <v>711278</v>
      </c>
      <c r="S24">
        <f t="shared" si="4"/>
        <v>73590</v>
      </c>
      <c r="T24">
        <v>112138</v>
      </c>
      <c r="U24" s="9">
        <v>307.37</v>
      </c>
    </row>
    <row r="25" spans="1:21" x14ac:dyDescent="0.3">
      <c r="A25">
        <v>2018</v>
      </c>
      <c r="B25" s="4" t="str">
        <f t="shared" si="7"/>
        <v>11710</v>
      </c>
      <c r="C25" t="s">
        <v>24</v>
      </c>
      <c r="D25" s="1">
        <v>1132</v>
      </c>
      <c r="E25" s="6">
        <f t="shared" si="5"/>
        <v>593.63427561837455</v>
      </c>
      <c r="F25" s="5">
        <f t="shared" si="1"/>
        <v>1.6845388500492564E-3</v>
      </c>
      <c r="G25" s="1">
        <v>6513</v>
      </c>
      <c r="H25" s="10">
        <f t="shared" si="6"/>
        <v>103.17733763242745</v>
      </c>
      <c r="I25">
        <v>2</v>
      </c>
      <c r="J25" s="1">
        <v>3155</v>
      </c>
      <c r="K25">
        <v>16</v>
      </c>
      <c r="L25" s="1">
        <v>1324</v>
      </c>
      <c r="M25">
        <v>529</v>
      </c>
      <c r="N25">
        <v>704</v>
      </c>
      <c r="O25" s="3">
        <v>37.550675299999988</v>
      </c>
      <c r="P25" s="3">
        <v>127.0409622</v>
      </c>
      <c r="Q25">
        <f t="shared" si="2"/>
        <v>671994</v>
      </c>
      <c r="R25">
        <f t="shared" si="3"/>
        <v>302517</v>
      </c>
      <c r="S25">
        <f t="shared" si="4"/>
        <v>45375</v>
      </c>
      <c r="T25">
        <v>35084</v>
      </c>
      <c r="U25" s="9">
        <v>96.16</v>
      </c>
    </row>
    <row r="26" spans="1:21" x14ac:dyDescent="0.3">
      <c r="A26">
        <v>2018</v>
      </c>
      <c r="B26" s="4" t="str">
        <f t="shared" si="7"/>
        <v>11740</v>
      </c>
      <c r="C26" t="s">
        <v>25</v>
      </c>
      <c r="D26">
        <v>772</v>
      </c>
      <c r="E26" s="6">
        <f t="shared" si="5"/>
        <v>567.6489637305699</v>
      </c>
      <c r="F26" s="5">
        <f t="shared" si="1"/>
        <v>1.7616521193450853E-3</v>
      </c>
      <c r="G26" s="1">
        <v>5778</v>
      </c>
      <c r="H26" s="10">
        <f t="shared" si="6"/>
        <v>75.843717549325021</v>
      </c>
      <c r="I26">
        <v>3</v>
      </c>
      <c r="J26" s="1">
        <v>2266</v>
      </c>
      <c r="K26">
        <v>15</v>
      </c>
      <c r="L26">
        <v>949</v>
      </c>
      <c r="M26">
        <v>342</v>
      </c>
      <c r="N26">
        <v>618</v>
      </c>
      <c r="O26" s="3">
        <v>37.531100799999997</v>
      </c>
      <c r="P26" s="3">
        <v>126.98107419999999</v>
      </c>
      <c r="Q26">
        <f t="shared" si="2"/>
        <v>438225</v>
      </c>
      <c r="R26">
        <f t="shared" si="3"/>
        <v>143061</v>
      </c>
      <c r="S26">
        <f t="shared" si="4"/>
        <v>30079</v>
      </c>
      <c r="T26">
        <v>17071</v>
      </c>
      <c r="U26" s="9">
        <v>46.79</v>
      </c>
    </row>
  </sheetData>
  <phoneticPr fontId="18" type="noConversion"/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7"/>
  <sheetViews>
    <sheetView workbookViewId="0">
      <selection activeCell="G27" sqref="G2:G27"/>
    </sheetView>
  </sheetViews>
  <sheetFormatPr defaultRowHeight="16.5" x14ac:dyDescent="0.3"/>
  <cols>
    <col min="3" max="3" width="10.625" bestFit="1" customWidth="1"/>
    <col min="4" max="4" width="11.75" bestFit="1" customWidth="1"/>
    <col min="5" max="5" width="9.125" bestFit="1" customWidth="1"/>
  </cols>
  <sheetData>
    <row r="1" spans="1:7" x14ac:dyDescent="0.3">
      <c r="A1" s="2" t="s">
        <v>107</v>
      </c>
      <c r="B1" s="2" t="s">
        <v>108</v>
      </c>
      <c r="C1" s="2" t="s">
        <v>109</v>
      </c>
      <c r="D1" s="2" t="s">
        <v>110</v>
      </c>
      <c r="E1" s="2" t="s">
        <v>104</v>
      </c>
      <c r="F1" s="2" t="s">
        <v>105</v>
      </c>
      <c r="G1" s="2" t="s">
        <v>106</v>
      </c>
    </row>
    <row r="2" spans="1:7" x14ac:dyDescent="0.3">
      <c r="A2" s="3" t="s">
        <v>26</v>
      </c>
      <c r="B2" s="3" t="s">
        <v>10</v>
      </c>
      <c r="C2" s="3" t="s">
        <v>27</v>
      </c>
      <c r="D2" s="3" t="s">
        <v>28</v>
      </c>
      <c r="E2" s="3">
        <v>345041</v>
      </c>
      <c r="F2" s="3">
        <v>68669</v>
      </c>
      <c r="G2" s="3">
        <v>18455</v>
      </c>
    </row>
    <row r="3" spans="1:7" x14ac:dyDescent="0.3">
      <c r="A3" s="3" t="s">
        <v>29</v>
      </c>
      <c r="B3" s="3" t="s">
        <v>12</v>
      </c>
      <c r="C3" s="3" t="s">
        <v>30</v>
      </c>
      <c r="D3" s="3" t="s">
        <v>31</v>
      </c>
      <c r="E3" s="3">
        <v>490253</v>
      </c>
      <c r="F3" s="3">
        <v>87693</v>
      </c>
      <c r="G3" s="3">
        <v>24179</v>
      </c>
    </row>
    <row r="4" spans="1:7" x14ac:dyDescent="0.3">
      <c r="A4" s="3" t="s">
        <v>32</v>
      </c>
      <c r="B4" s="3" t="s">
        <v>6</v>
      </c>
      <c r="C4" s="3" t="s">
        <v>33</v>
      </c>
      <c r="D4" s="3" t="s">
        <v>34</v>
      </c>
      <c r="E4" s="3">
        <v>364962</v>
      </c>
      <c r="F4" s="3">
        <v>143858</v>
      </c>
      <c r="G4" s="3">
        <v>32994</v>
      </c>
    </row>
    <row r="5" spans="1:7" x14ac:dyDescent="0.3">
      <c r="A5" s="3" t="s">
        <v>35</v>
      </c>
      <c r="B5" s="3" t="s">
        <v>20</v>
      </c>
      <c r="C5" s="3" t="s">
        <v>36</v>
      </c>
      <c r="D5" s="3" t="s">
        <v>37</v>
      </c>
      <c r="E5" s="3">
        <v>406715</v>
      </c>
      <c r="F5" s="3">
        <v>103915</v>
      </c>
      <c r="G5" s="3">
        <v>19609</v>
      </c>
    </row>
    <row r="6" spans="1:7" x14ac:dyDescent="0.3">
      <c r="A6" s="3" t="s">
        <v>38</v>
      </c>
      <c r="B6" s="3" t="s">
        <v>18</v>
      </c>
      <c r="C6" s="3" t="s">
        <v>39</v>
      </c>
      <c r="D6" s="3" t="s">
        <v>40</v>
      </c>
      <c r="E6" s="3">
        <v>253344</v>
      </c>
      <c r="F6" s="3">
        <v>223058</v>
      </c>
      <c r="G6" s="3">
        <v>30080</v>
      </c>
    </row>
    <row r="7" spans="1:7" x14ac:dyDescent="0.3">
      <c r="A7" s="3" t="s">
        <v>41</v>
      </c>
      <c r="B7" s="3" t="s">
        <v>17</v>
      </c>
      <c r="C7" s="3" t="s">
        <v>42</v>
      </c>
      <c r="D7" s="3" t="s">
        <v>43</v>
      </c>
      <c r="E7" s="3">
        <v>440396</v>
      </c>
      <c r="F7" s="3">
        <v>210506</v>
      </c>
      <c r="G7" s="3">
        <v>37445</v>
      </c>
    </row>
    <row r="8" spans="1:7" x14ac:dyDescent="0.3">
      <c r="A8" s="3" t="s">
        <v>44</v>
      </c>
      <c r="B8" s="3" t="s">
        <v>0</v>
      </c>
      <c r="C8" s="3" t="s">
        <v>45</v>
      </c>
      <c r="D8" s="3" t="s">
        <v>46</v>
      </c>
      <c r="E8" s="3">
        <v>164348</v>
      </c>
      <c r="F8" s="3">
        <v>269106</v>
      </c>
      <c r="G8" s="3">
        <v>40871</v>
      </c>
    </row>
    <row r="9" spans="1:7" x14ac:dyDescent="0.3">
      <c r="A9" s="3" t="s">
        <v>47</v>
      </c>
      <c r="B9" s="3" t="s">
        <v>9</v>
      </c>
      <c r="C9" s="3" t="s">
        <v>48</v>
      </c>
      <c r="D9" s="3" t="s">
        <v>49</v>
      </c>
      <c r="E9" s="3">
        <v>327511</v>
      </c>
      <c r="F9" s="3">
        <v>69787</v>
      </c>
      <c r="G9" s="3">
        <v>18654</v>
      </c>
    </row>
    <row r="10" spans="1:7" x14ac:dyDescent="0.3">
      <c r="A10" s="3" t="s">
        <v>50</v>
      </c>
      <c r="B10" s="3" t="s">
        <v>7</v>
      </c>
      <c r="C10" s="3" t="s">
        <v>51</v>
      </c>
      <c r="D10" s="3" t="s">
        <v>52</v>
      </c>
      <c r="E10" s="3">
        <v>411552</v>
      </c>
      <c r="F10" s="3">
        <v>99241</v>
      </c>
      <c r="G10" s="3">
        <v>27287</v>
      </c>
    </row>
    <row r="11" spans="1:7" x14ac:dyDescent="0.3">
      <c r="A11" s="3" t="s">
        <v>53</v>
      </c>
      <c r="B11" s="3" t="s">
        <v>23</v>
      </c>
      <c r="C11" s="3" t="s">
        <v>54</v>
      </c>
      <c r="D11" s="3" t="s">
        <v>55</v>
      </c>
      <c r="E11" s="3">
        <v>557865</v>
      </c>
      <c r="F11" s="3">
        <v>711278</v>
      </c>
      <c r="G11" s="3">
        <v>73590</v>
      </c>
    </row>
    <row r="12" spans="1:7" x14ac:dyDescent="0.3">
      <c r="A12" s="3" t="s">
        <v>56</v>
      </c>
      <c r="B12" s="3" t="s">
        <v>16</v>
      </c>
      <c r="C12" s="3" t="s">
        <v>57</v>
      </c>
      <c r="D12" s="3" t="s">
        <v>58</v>
      </c>
      <c r="E12" s="3">
        <v>608361</v>
      </c>
      <c r="F12" s="3">
        <v>199289</v>
      </c>
      <c r="G12" s="3">
        <v>33273</v>
      </c>
    </row>
    <row r="13" spans="1:7" x14ac:dyDescent="0.3">
      <c r="A13" s="3" t="s">
        <v>59</v>
      </c>
      <c r="B13" s="3" t="s">
        <v>2</v>
      </c>
      <c r="C13" s="3" t="s">
        <v>60</v>
      </c>
      <c r="D13" s="3" t="s">
        <v>61</v>
      </c>
      <c r="E13" s="3">
        <v>135139</v>
      </c>
      <c r="F13" s="3">
        <v>423808</v>
      </c>
      <c r="G13" s="3">
        <v>66190</v>
      </c>
    </row>
    <row r="14" spans="1:7" x14ac:dyDescent="0.3">
      <c r="A14" s="3" t="s">
        <v>62</v>
      </c>
      <c r="B14" s="3" t="s">
        <v>25</v>
      </c>
      <c r="C14" s="3" t="s">
        <v>63</v>
      </c>
      <c r="D14" s="3" t="s">
        <v>64</v>
      </c>
      <c r="E14" s="3">
        <v>438225</v>
      </c>
      <c r="F14" s="3">
        <v>143061</v>
      </c>
      <c r="G14" s="3">
        <v>30079</v>
      </c>
    </row>
    <row r="15" spans="1:7" x14ac:dyDescent="0.3">
      <c r="A15" s="3" t="s">
        <v>65</v>
      </c>
      <c r="B15" s="3" t="s">
        <v>5</v>
      </c>
      <c r="C15" s="3" t="s">
        <v>66</v>
      </c>
      <c r="D15" s="3" t="s">
        <v>67</v>
      </c>
      <c r="E15" s="3">
        <v>371671</v>
      </c>
      <c r="F15" s="3">
        <v>123689</v>
      </c>
      <c r="G15" s="3">
        <v>24531</v>
      </c>
    </row>
    <row r="16" spans="1:7" x14ac:dyDescent="0.3">
      <c r="A16" s="3" t="s">
        <v>68</v>
      </c>
      <c r="B16" s="3" t="s">
        <v>14</v>
      </c>
      <c r="C16" s="3" t="s">
        <v>69</v>
      </c>
      <c r="D16" s="3" t="s">
        <v>70</v>
      </c>
      <c r="E16" s="3">
        <v>385624</v>
      </c>
      <c r="F16" s="3">
        <v>252534</v>
      </c>
      <c r="G16" s="3">
        <v>36504</v>
      </c>
    </row>
    <row r="17" spans="1:7" x14ac:dyDescent="0.3">
      <c r="A17" s="3" t="s">
        <v>71</v>
      </c>
      <c r="B17" s="3" t="s">
        <v>22</v>
      </c>
      <c r="C17" s="3" t="s">
        <v>72</v>
      </c>
      <c r="D17" s="3" t="s">
        <v>73</v>
      </c>
      <c r="E17" s="3">
        <v>445164</v>
      </c>
      <c r="F17" s="3">
        <v>439963</v>
      </c>
      <c r="G17" s="3">
        <v>47061</v>
      </c>
    </row>
    <row r="18" spans="1:7" x14ac:dyDescent="0.3">
      <c r="A18" s="3" t="s">
        <v>74</v>
      </c>
      <c r="B18" s="3" t="s">
        <v>8</v>
      </c>
      <c r="C18" s="3" t="s">
        <v>75</v>
      </c>
      <c r="D18" s="3" t="s">
        <v>76</v>
      </c>
      <c r="E18" s="3">
        <v>453902</v>
      </c>
      <c r="F18" s="3">
        <v>113893</v>
      </c>
      <c r="G18" s="3">
        <v>24690</v>
      </c>
    </row>
    <row r="19" spans="1:7" x14ac:dyDescent="0.3">
      <c r="A19" s="3" t="s">
        <v>77</v>
      </c>
      <c r="B19" s="3" t="s">
        <v>11</v>
      </c>
      <c r="C19" s="3" t="s">
        <v>78</v>
      </c>
      <c r="D19" s="3" t="s">
        <v>79</v>
      </c>
      <c r="E19" s="3">
        <v>555803</v>
      </c>
      <c r="F19" s="3">
        <v>114736</v>
      </c>
      <c r="G19" s="3">
        <v>25827</v>
      </c>
    </row>
    <row r="20" spans="1:7" x14ac:dyDescent="0.3">
      <c r="A20" s="3" t="s">
        <v>80</v>
      </c>
      <c r="B20" s="3" t="s">
        <v>24</v>
      </c>
      <c r="C20" s="3" t="s">
        <v>81</v>
      </c>
      <c r="D20" s="3" t="s">
        <v>82</v>
      </c>
      <c r="E20" s="3">
        <v>671994</v>
      </c>
      <c r="F20" s="3">
        <v>302517</v>
      </c>
      <c r="G20" s="3">
        <v>45375</v>
      </c>
    </row>
    <row r="21" spans="1:7" x14ac:dyDescent="0.3">
      <c r="A21" s="3" t="s">
        <v>83</v>
      </c>
      <c r="B21" s="3" t="s">
        <v>13</v>
      </c>
      <c r="C21" s="3" t="s">
        <v>84</v>
      </c>
      <c r="D21" s="3" t="s">
        <v>85</v>
      </c>
      <c r="E21" s="3">
        <v>324871</v>
      </c>
      <c r="F21" s="3">
        <v>111615</v>
      </c>
      <c r="G21" s="3">
        <v>19612</v>
      </c>
    </row>
    <row r="22" spans="1:7" x14ac:dyDescent="0.3">
      <c r="A22" s="3" t="s">
        <v>86</v>
      </c>
      <c r="B22" s="3" t="s">
        <v>15</v>
      </c>
      <c r="C22" s="3" t="s">
        <v>87</v>
      </c>
      <c r="D22" s="3" t="s">
        <v>88</v>
      </c>
      <c r="E22" s="3">
        <v>473087</v>
      </c>
      <c r="F22" s="3">
        <v>119443</v>
      </c>
      <c r="G22" s="3">
        <v>26297</v>
      </c>
    </row>
    <row r="23" spans="1:7" x14ac:dyDescent="0.3">
      <c r="A23" s="3" t="s">
        <v>89</v>
      </c>
      <c r="B23" s="3" t="s">
        <v>19</v>
      </c>
      <c r="C23" s="3" t="s">
        <v>90</v>
      </c>
      <c r="D23" s="3" t="s">
        <v>91</v>
      </c>
      <c r="E23" s="3">
        <v>403988</v>
      </c>
      <c r="F23" s="3">
        <v>362524</v>
      </c>
      <c r="G23" s="3">
        <v>44512</v>
      </c>
    </row>
    <row r="24" spans="1:7" x14ac:dyDescent="0.3">
      <c r="A24" s="3" t="s">
        <v>92</v>
      </c>
      <c r="B24" s="3" t="s">
        <v>21</v>
      </c>
      <c r="C24" s="3" t="s">
        <v>93</v>
      </c>
      <c r="D24" s="3" t="s">
        <v>94</v>
      </c>
      <c r="E24" s="3">
        <v>522292</v>
      </c>
      <c r="F24" s="3">
        <v>119180</v>
      </c>
      <c r="G24" s="3">
        <v>26235</v>
      </c>
    </row>
    <row r="25" spans="1:7" x14ac:dyDescent="0.3">
      <c r="A25" s="3" t="s">
        <v>95</v>
      </c>
      <c r="B25" s="3" t="s">
        <v>4</v>
      </c>
      <c r="C25" s="3" t="s">
        <v>96</v>
      </c>
      <c r="D25" s="3" t="s">
        <v>97</v>
      </c>
      <c r="E25" s="3">
        <v>314551</v>
      </c>
      <c r="F25" s="3">
        <v>162019</v>
      </c>
      <c r="G25" s="3">
        <v>26130</v>
      </c>
    </row>
    <row r="26" spans="1:7" x14ac:dyDescent="0.3">
      <c r="A26" s="3" t="s">
        <v>98</v>
      </c>
      <c r="B26" s="3" t="s">
        <v>3</v>
      </c>
      <c r="C26" s="3" t="s">
        <v>99</v>
      </c>
      <c r="D26" s="3" t="s">
        <v>100</v>
      </c>
      <c r="E26" s="3">
        <v>245411</v>
      </c>
      <c r="F26" s="3">
        <v>133446</v>
      </c>
      <c r="G26" s="3">
        <v>21178</v>
      </c>
    </row>
    <row r="27" spans="1:7" x14ac:dyDescent="0.3">
      <c r="A27" s="4">
        <v>10000</v>
      </c>
      <c r="B27" s="3" t="s">
        <v>101</v>
      </c>
      <c r="C27">
        <v>0</v>
      </c>
      <c r="D27">
        <v>0</v>
      </c>
      <c r="E27" s="3">
        <f>SUM(E2:E26)</f>
        <v>10112070</v>
      </c>
      <c r="F27" s="3">
        <f>SUM(F2:F26)</f>
        <v>5108828</v>
      </c>
      <c r="G27" s="3">
        <f>SUM(G2:G26)</f>
        <v>820658</v>
      </c>
    </row>
  </sheetData>
  <phoneticPr fontId="18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6</vt:i4>
      </vt:variant>
      <vt:variant>
        <vt:lpstr>이름 지정된 범위</vt:lpstr>
      </vt:variant>
      <vt:variant>
        <vt:i4>5</vt:i4>
      </vt:variant>
    </vt:vector>
  </HeadingPairs>
  <TitlesOfParts>
    <vt:vector size="11" baseType="lpstr">
      <vt:lpstr>Sheet2</vt:lpstr>
      <vt:lpstr>sortBy_전체병상수</vt:lpstr>
      <vt:lpstr>sortBy_인당병상수</vt:lpstr>
      <vt:lpstr>sortBy_사업체수</vt:lpstr>
      <vt:lpstr>report-서울시 의료기관 (구별) 통계-2011-20</vt:lpstr>
      <vt:lpstr>DistCode</vt:lpstr>
      <vt:lpstr>lstBizNum</vt:lpstr>
      <vt:lpstr>lstDistCode</vt:lpstr>
      <vt:lpstr>lstDistName</vt:lpstr>
      <vt:lpstr>lstEmpNum</vt:lpstr>
      <vt:lpstr>lstPopNum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 Nam</dc:creator>
  <cp:lastModifiedBy>KW Nam</cp:lastModifiedBy>
  <dcterms:created xsi:type="dcterms:W3CDTF">2020-08-02T14:53:51Z</dcterms:created>
  <dcterms:modified xsi:type="dcterms:W3CDTF">2020-08-08T12:31:32Z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42a2b36b-c1f9-41b4-9e83-e9806f9ec6ec</vt:lpwstr>
  </property>
</Properties>
</file>