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112.46022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<sst xmlns="http://schemas.openxmlformats.org/spreadsheetml/2006/main" count="32" uniqueCount="32">
  <si>
    <t>환율</t>
  </si>
  <si>
    <t>플러스일 때 상대적으로 선방</t>
  </si>
  <si>
    <t>보유종목</t>
  </si>
  <si>
    <t>보유갯수</t>
  </si>
  <si>
    <t>현재가격</t>
  </si>
  <si>
    <t>평단</t>
  </si>
  <si>
    <t>총 평가금액</t>
  </si>
  <si>
    <t>평가손익금</t>
  </si>
  <si>
    <t>평가손익률</t>
  </si>
  <si>
    <t>평가대비비중</t>
  </si>
  <si>
    <t>원금</t>
  </si>
  <si>
    <t>원금대비비중</t>
  </si>
  <si>
    <t>평가원금비중차</t>
  </si>
  <si>
    <t>운용보수</t>
  </si>
  <si>
    <t>배당률</t>
  </si>
  <si>
    <t>배당금</t>
  </si>
  <si>
    <t>연배당금</t>
  </si>
  <si>
    <t>배당금비중</t>
  </si>
  <si>
    <t>배당횟수</t>
  </si>
  <si>
    <t>비고</t>
  </si>
  <si>
    <t>JEPI</t>
  </si>
  <si>
    <t>S&amp;P 500, 대형주, 파생상품, 커버드콜, 패시브</t>
  </si>
  <si>
    <t>QYLD</t>
  </si>
  <si>
    <t>나스닥100, 고배당, 커버드콜</t>
  </si>
  <si>
    <t>SCHD</t>
  </si>
  <si>
    <t>배당성장, 부채비율-ROE-배당증가율 상위 100개, 리츠 제외</t>
  </si>
  <si>
    <t>DIA</t>
  </si>
  <si>
    <t>총 투자금액</t>
  </si>
  <si>
    <t>총 손익</t>
  </si>
  <si>
    <t>총 손익률</t>
  </si>
  <si>
    <t>총 배당금</t>
  </si>
  <si>
    <t>총 배당률</t>
  </si>
</sst>
</file>

<file path=xl/styles.xml><?xml version="1.0" encoding="utf-8"?>
<styleSheet xmlns="http://schemas.openxmlformats.org/spreadsheetml/2006/main">
  <numFmts count="1">
    <numFmt numFmtId="164" formatCode="0.0000"/>
  </numFmts>
  <fonts count="20">
    <font>
      <sz val="11.0"/>
      <name val="맑은 고딕"/>
      <color theme="1"/>
    </font>
    <font>
      <sz val="11.0"/>
      <name val="맑은 고딕"/>
      <color theme="10"/>
    </font>
    <font>
      <sz val="11.0"/>
      <name val="맑은 고딕"/>
      <color theme="11"/>
    </font>
    <font>
      <sz val="8.0"/>
      <name val="돋움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2" tint="-0.099980"/>
        <bgColor rgb="FF000000"/>
      </patternFill>
    </fill>
    <fill>
      <patternFill patternType="solid">
        <fgColor theme="7" tint="0.799950"/>
        <bgColor rgb="FF000000"/>
      </patternFill>
    </fill>
    <fill>
      <patternFill patternType="solid">
        <fgColor theme="4" tint="0.79995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 tint="-0.099980"/>
        <bgColor rgb="FF000000"/>
      </patternFill>
    </fill>
  </fills>
  <borders count="10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0" fillId="0" borderId="0">
      <alignment vertical="center"/>
    </xf>
    <xf numFmtId="7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5" fontId="0" fillId="0" borderId="0">
      <alignment vertical="center"/>
    </xf>
    <xf numFmtId="0" fontId="0" fillId="5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6" borderId="5">
      <alignment vertical="center"/>
    </xf>
    <xf numFmtId="0" fontId="10" fillId="7" borderId="6">
      <alignment vertical="center"/>
    </xf>
    <xf numFmtId="0" fontId="11" fillId="7" borderId="5">
      <alignment vertical="center"/>
    </xf>
    <xf numFmtId="0" fontId="12" fillId="8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9" borderId="0">
      <alignment vertical="center"/>
    </xf>
    <xf numFmtId="0" fontId="16" fillId="10" borderId="0">
      <alignment vertical="center"/>
    </xf>
    <xf numFmtId="0" fontId="17" fillId="11" borderId="0">
      <alignment vertical="center"/>
    </xf>
    <xf numFmtId="0" fontId="18" fillId="12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18" fillId="31" borderId="0">
      <alignment vertical="center"/>
    </xf>
    <xf numFmtId="0" fontId="18" fillId="32" borderId="0">
      <alignment vertical="center"/>
    </xf>
    <xf numFmtId="0" fontId="0" fillId="33" borderId="0">
      <alignment vertical="center"/>
    </xf>
    <xf numFmtId="0" fontId="0" fillId="34" borderId="0">
      <alignment vertical="center"/>
    </xf>
    <xf numFmtId="0" fontId="18" fillId="35" borderId="0">
      <alignment vertical="center"/>
    </xf>
    <xf numFmtId="0" fontId="19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2" borderId="0" xfId="0" applyAlignment="1">
      <alignment vertical="center"/>
    </xf>
    <xf numFmtId="0" fontId="0" fillId="3" borderId="0" xfId="0" applyAlignment="1">
      <alignment vertical="center"/>
    </xf>
    <xf numFmtId="0" fontId="0" fillId="4" borderId="0" xfId="0" applyAlignment="1">
      <alignment vertical="center"/>
    </xf>
    <xf numFmtId="2" fontId="0" fillId="4" borderId="0" xfId="0" applyAlignment="1">
      <alignment vertical="center"/>
    </xf>
    <xf numFmtId="0" fontId="0" fillId="0" borderId="0" xfId="0"/>
    <xf numFmtId="164" fontId="0" fillId="4" borderId="0" xfId="0" applyAlignment="1">
      <alignment vertical="center"/>
    </xf>
    <xf numFmtId="0" fontId="0" fillId="13" borderId="0" xfId="0" applyAlignment="1">
      <alignment vertical="center"/>
    </xf>
    <xf numFmtId="0" fontId="0" fillId="13" borderId="0" xfId="0"/>
    <xf numFmtId="0" fontId="0" fillId="20" borderId="0" xfId="0" applyFill="1" applyAlignment="1">
      <alignment vertical="center"/>
    </xf>
    <xf numFmtId="0" fontId="0" fillId="36" borderId="0" xfId="0" applyFill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tabSelected="1" workbookViewId="0">
      <selection activeCell="F10" sqref="F10"/>
    </sheetView>
  </sheetViews>
  <sheetFormatPr defaultRowHeight="16.500000"/>
  <cols>
    <col min="3" max="3" style="5" width="12.13000011" customWidth="1" outlineLevel="0"/>
    <col min="4" max="4" style="5" width="15.38000011" customWidth="1" outlineLevel="0"/>
    <col min="5" max="5" style="5" width="17.87999916" customWidth="1" outlineLevel="0"/>
    <col min="6" max="6" style="5" width="14.13000011" customWidth="1" outlineLevel="0"/>
    <col min="7" max="7" style="5" width="13.38000011" customWidth="1" outlineLevel="0"/>
    <col min="8" max="8" style="5" width="12.63000011" customWidth="1" outlineLevel="0"/>
    <col min="9" max="9" style="5" width="8.25500011" customWidth="1" outlineLevel="0"/>
    <col min="10" max="10" style="5" width="12.38000011" customWidth="1" outlineLevel="0"/>
    <col min="11" max="11" style="5" width="14.00500011" customWidth="1" outlineLevel="0"/>
    <col min="13" max="13" style="5" width="10.50500011" customWidth="1" outlineLevel="0"/>
    <col min="15" max="15" style="5" width="10.63000011" customWidth="1" outlineLevel="0"/>
    <col min="16" max="16" style="5" width="9.00500011" customWidth="1" outlineLevel="0"/>
    <col min="17" max="17" style="5" width="10.00500011" customWidth="1" outlineLevel="0"/>
  </cols>
  <sheetData>
    <row r="1" spans="1:18">
      <c r="A1" s="10" t="s">
        <v>0</v>
      </c>
      <c r="B1" s="0">
        <v>1263.38</v>
      </c>
      <c r="K1" s="0" t="s">
        <v>1</v>
      </c>
    </row>
    <row r="2" spans="1:1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>
      <c r="A3" s="2" t="s">
        <v>20</v>
      </c>
      <c r="B3" s="2">
        <v>17</v>
      </c>
      <c r="C3" s="2">
        <v>75141</v>
      </c>
      <c r="D3" s="7">
        <v>71633</v>
      </c>
      <c r="E3" s="3">
        <f>D3*B3</f>
        <v>1217761</v>
      </c>
      <c r="F3" s="3">
        <f>(D3-C3)*B3</f>
        <v>-59636</v>
      </c>
      <c r="G3" s="6" t="str">
        <f>ROUND((C3-D3)/C3*-100,2)&amp;"%"</f>
        <v>-4.67%</v>
      </c>
      <c r="H3" s="4" t="str">
        <f>ROUND(E3/SUM(E3:E11)*100,2)&amp;"%"</f>
        <v>41.28%</v>
      </c>
      <c r="I3" s="3">
        <f>C3*B3</f>
        <v>1277397</v>
      </c>
      <c r="J3" s="4" t="str">
        <f>ROUND(I3/SUM(I3:I11)*100,2)&amp;"%"</f>
        <v>41.29%</v>
      </c>
      <c r="K3" s="3">
        <f>H3-J3</f>
        <v>-9.9999999999989E-05</v>
      </c>
      <c r="L3" s="7">
        <v>0.35</v>
      </c>
      <c r="M3" s="7">
        <v>9.91</v>
      </c>
      <c r="N3" s="7">
        <v>7100.1956</v>
      </c>
      <c r="O3" s="3">
        <f>N3*B3</f>
        <v>120703.3252</v>
      </c>
      <c r="P3" s="4" t="str">
        <f>ROUND(O3/H22*100,2)&amp;"%"</f>
        <v>48.34%</v>
      </c>
      <c r="Q3" s="2">
        <v>12</v>
      </c>
      <c r="R3" s="2" t="s">
        <v>21</v>
      </c>
    </row>
    <row r="4" spans="1:18">
      <c r="A4" s="2" t="s">
        <v>22</v>
      </c>
      <c r="B4" s="2">
        <v>39</v>
      </c>
      <c r="C4" s="2">
        <v>23957</v>
      </c>
      <c r="D4" s="7">
        <v>22349</v>
      </c>
      <c r="E4" s="3">
        <f>D4*B4</f>
        <v>871611</v>
      </c>
      <c r="F4" s="3">
        <f>(D4-C4)*B4</f>
        <v>-62712</v>
      </c>
      <c r="G4" s="6" t="str">
        <f>ROUND((C4-D4)/C4*-100,2)&amp;"%"</f>
        <v>-6.71%</v>
      </c>
      <c r="H4" s="4" t="str">
        <f>ROUND(E4/SUM(E3:E11)*100,2)&amp;"%"</f>
        <v>29.55%</v>
      </c>
      <c r="I4" s="3">
        <f>C4*B4</f>
        <v>934323</v>
      </c>
      <c r="J4" s="4" t="str">
        <f>ROUND(I4/SUM(I3:I11)*100,2)&amp;"%"</f>
        <v>30.2%</v>
      </c>
      <c r="K4" s="6">
        <f>H4-J4</f>
        <v>-0.00650000000000001</v>
      </c>
      <c r="L4" s="7">
        <v>0.6</v>
      </c>
      <c r="M4" s="7">
        <v>12.11</v>
      </c>
      <c r="N4" s="7">
        <v>2703.6332</v>
      </c>
      <c r="O4" s="3">
        <f>N4*B4</f>
        <v>105441.6948</v>
      </c>
      <c r="P4" s="4" t="str">
        <f>ROUND(O4/H22*100,2)&amp;"%"</f>
        <v>42.23%</v>
      </c>
      <c r="Q4" s="2">
        <v>12</v>
      </c>
      <c r="R4" s="2" t="s">
        <v>23</v>
      </c>
    </row>
    <row r="5" spans="1:18">
      <c r="A5" s="2" t="s">
        <v>24</v>
      </c>
      <c r="B5" s="2">
        <v>9</v>
      </c>
      <c r="C5" s="2">
        <v>98021</v>
      </c>
      <c r="D5" s="7">
        <v>95599</v>
      </c>
      <c r="E5" s="3">
        <f>D5*B5</f>
        <v>860391</v>
      </c>
      <c r="F5" s="3">
        <f>(D5-C5)*B5</f>
        <v>-21798</v>
      </c>
      <c r="G5" s="6" t="str">
        <f>ROUND((C5-D5)/C5*-100,2)&amp;"%"</f>
        <v>-2.47%</v>
      </c>
      <c r="H5" s="4" t="str">
        <f>ROUND(E5/SUM(E3:E11)*100,2)&amp;"%"</f>
        <v>29.17%</v>
      </c>
      <c r="I5" s="3">
        <f>C5*B5</f>
        <v>882189</v>
      </c>
      <c r="J5" s="4" t="str">
        <f>ROUND(I5/SUM(I3:I11)*100,2)&amp;"%"</f>
        <v>28.51%</v>
      </c>
      <c r="K5" s="3">
        <f>H5-J5</f>
        <v>0.0066</v>
      </c>
      <c r="L5" s="7">
        <v>0.06</v>
      </c>
      <c r="M5" s="7">
        <v>2.74</v>
      </c>
      <c r="N5" s="7">
        <v>2615.1966</v>
      </c>
      <c r="O5" s="3">
        <f>N5*B5</f>
        <v>23536.7694</v>
      </c>
      <c r="P5" s="4" t="str">
        <f>ROUND(O5/H22*100,2)&amp;"%"</f>
        <v>9.43%</v>
      </c>
      <c r="Q5" s="2">
        <v>4</v>
      </c>
      <c r="R5" s="2" t="s">
        <v>25</v>
      </c>
    </row>
    <row r="6" spans="1:18">
      <c r="A6" s="0" t="s">
        <v>26</v>
      </c>
      <c r="B6" s="0">
        <v>0</v>
      </c>
      <c r="D6" s="7">
        <v>402816</v>
      </c>
      <c r="E6" s="8"/>
      <c r="F6" s="8"/>
      <c r="G6" s="8"/>
      <c r="H6" s="8"/>
      <c r="I6" s="8"/>
      <c r="J6" s="8"/>
      <c r="K6" s="8"/>
      <c r="L6" s="7">
        <v>0.16</v>
      </c>
      <c r="M6" s="7">
        <v>2.8</v>
      </c>
      <c r="N6" s="7">
        <v>11294.6172</v>
      </c>
      <c r="O6" s="3">
        <f>N6*B6</f>
        <v>0</v>
      </c>
      <c r="P6" s="4" t="str">
        <f>ROUND(O6/H22*100,2)&amp;"%"</f>
        <v>0%</v>
      </c>
    </row>
    <row r="21" spans="4:9">
      <c r="D21" s="1" t="s">
        <v>27</v>
      </c>
      <c r="E21" s="1" t="s">
        <v>6</v>
      </c>
      <c r="F21" s="1" t="s">
        <v>28</v>
      </c>
      <c r="G21" s="1" t="s">
        <v>29</v>
      </c>
      <c r="H21" s="1" t="s">
        <v>30</v>
      </c>
      <c r="I21" s="1" t="s">
        <v>31</v>
      </c>
    </row>
    <row r="22" spans="4:9">
      <c r="D22" s="3">
        <f>SUM(I3:I10)</f>
        <v>3093909</v>
      </c>
      <c r="E22" s="3">
        <f>SUM(E3:E10)</f>
        <v>2949763</v>
      </c>
      <c r="F22" s="3">
        <f>E22-D22</f>
        <v>-144146</v>
      </c>
      <c r="G22" s="4" t="str">
        <f>ROUND(F22/D22*100,2)&amp;"%"</f>
        <v>-4.66%</v>
      </c>
      <c r="H22" s="3">
        <f>SUM(O3:O10)</f>
        <v>249681.7894</v>
      </c>
      <c r="I22" s="3" t="str">
        <f>ROUND(E22/H22,2)&amp;"%"</f>
        <v>11.81%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이정수</dc:creator>
  <cp:lastModifiedBy>이정수</cp:lastModifiedBy>
  <cp:version>9.103.112.46022</cp:version>
  <dcterms:modified xsi:type="dcterms:W3CDTF">2022-05-23T17:32:58Z</dcterms:modified>
</cp:coreProperties>
</file>