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G:\"/>
    </mc:Choice>
  </mc:AlternateContent>
  <bookViews>
    <workbookView xWindow="-15" yWindow="-15" windowWidth="28830" windowHeight="6255" activeTab="1"/>
  </bookViews>
  <sheets>
    <sheet name="how to use" sheetId="10" r:id="rId1"/>
    <sheet name="capture_file_metadata_v1.0" sheetId="2" r:id="rId2"/>
    <sheet name="capture_column_metadata_v1.0" sheetId="9" r:id="rId3"/>
    <sheet name="ProMIS Active projs with locs" sheetId="13" state="hidden" r:id="rId4"/>
    <sheet name="ProMIS_Donors 2011-16" sheetId="12" state="hidden" r:id="rId5"/>
    <sheet name="List of activeProjects 20170719" sheetId="16" state="hidden" r:id="rId6"/>
    <sheet name="keys" sheetId="11" r:id="rId7"/>
    <sheet name="meta" sheetId="14" state="hidden" r:id="rId8"/>
    <sheet name="MyDefaults" sheetId="15" state="hidden" r:id="rId9"/>
  </sheets>
  <externalReferences>
    <externalReference r:id="rId10"/>
  </externalReferences>
  <definedNames>
    <definedName name="_xlnm._FilterDatabase" localSheetId="2" hidden="1">capture_column_metadata_v1.0!$B$1:$CM$20</definedName>
    <definedName name="_xlnm._FilterDatabase" localSheetId="1" hidden="1">capture_file_metadata_v1.0!$P$1:$R$142</definedName>
    <definedName name="_xlnm._FilterDatabase" localSheetId="6" hidden="1">keys!$A$1:$J$1649</definedName>
    <definedName name="_xlnm._FilterDatabase" localSheetId="3" hidden="1">'ProMIS Active projs with locs'!$B$1:$P$1</definedName>
    <definedName name="_xlnm._FilterDatabase" localSheetId="4" hidden="1">'ProMIS_Donors 2011-16'!$A$1:$M$1</definedName>
    <definedName name="Access_restriction_codes">keys!$C$727:$C$731</definedName>
    <definedName name="Adoption_rate_factors">keys!$C$1280:$C$1290</definedName>
    <definedName name="AEZ_West_Africa" localSheetId="7">[1]keys!$C$835:$C$847</definedName>
    <definedName name="AEZ_West_Africa" localSheetId="8">[1]keys!$C$835:$C$847</definedName>
    <definedName name="AEZ_West_Africa" localSheetId="3">[1]keys!$C$835:$C$847</definedName>
    <definedName name="AEZ_West_Africa" localSheetId="4">[1]keys!$C$835:$C$847</definedName>
    <definedName name="AEZ_West_Africa">keys!$C$835:$C$847</definedName>
    <definedName name="AEZones" localSheetId="7">[1]keys!$C$629:$C$642</definedName>
    <definedName name="AEZones" localSheetId="8">[1]keys!$C$629:$C$642</definedName>
    <definedName name="AEZones" localSheetId="3">[1]keys!$C$629:$C$642</definedName>
    <definedName name="AEZones" localSheetId="4">[1]keys!$C$629:$C$642</definedName>
    <definedName name="AEZones">keys!$C$629:$C$642</definedName>
    <definedName name="authorship_rank">keys!$C$457:$C$458</definedName>
    <definedName name="BibTeX_types">keys!$C$848:$C$861</definedName>
    <definedName name="cardinality">keys!$C$1265:$C$1268</definedName>
    <definedName name="cg.contributor.center" localSheetId="7">capture_file_metadata_v1.0!$C$178:$C$193</definedName>
    <definedName name="cg.contributor.center" localSheetId="8">[1]keys!$C$173:$C$188</definedName>
    <definedName name="cg.contributor.center" localSheetId="3">[1]keys!$C$173:$C$188</definedName>
    <definedName name="cg.contributor.center" localSheetId="4">[1]keys!$C$173:$C$188</definedName>
    <definedName name="cg.contributor.center">keys!$C$173:$C$188</definedName>
    <definedName name="cg.contributor.crp" comment="stand 2015" localSheetId="7">[1]keys!$C$189:$C$205</definedName>
    <definedName name="cg.contributor.crp" comment="stand 2015" localSheetId="8">[1]keys!$C$189:$C$205</definedName>
    <definedName name="cg.contributor.crp" comment="stand 2015" localSheetId="3">[1]keys!$C$189:$C$205</definedName>
    <definedName name="cg.contributor.crp" comment="stand 2015" localSheetId="4">[1]keys!$C$189:$C$205</definedName>
    <definedName name="cg.contributor.crp" comment="stand 2015">keys!$C$189:$C$205</definedName>
    <definedName name="CGSpace_IITA_Collections">keys!$C$921:$D$951</definedName>
    <definedName name="colectica_id__int.example_06192e12bad8446e8db74cbd373d6199_1" localSheetId="7" hidden="1">meta!$A$1</definedName>
    <definedName name="colectica_id__int.example_09daa1cb3e824bcd83c219da5f9e78fc_1" localSheetId="2" hidden="1">capture_column_metadata_v1.0!#REF!</definedName>
    <definedName name="colectica_id__int.example_0cb3729c2e3b4d78ac4e3cc5e0211062_1" localSheetId="6" hidden="1">keys!$H$1</definedName>
    <definedName name="colectica_id__int.example_129021ea22c441b794934ee62af3378c_1" localSheetId="2" hidden="1">capture_column_metadata_v1.0!#REF!</definedName>
    <definedName name="colectica_id__int.example_156d5c0f43f041bdadc11baca9e094b6_1" localSheetId="7" hidden="1">meta!$J$1</definedName>
    <definedName name="colectica_id__int.example_1917202e7a3f492e9f9a6ed50988abff_1" localSheetId="2" hidden="1">capture_column_metadata_v1.0!#REF!</definedName>
    <definedName name="colectica_id__int.example_291b23d0d375456ca672c0a6b2c17814_1" localSheetId="2" hidden="1">capture_column_metadata_v1.0!#REF!</definedName>
    <definedName name="colectica_id__int.example_30475fe829e945d0a28572b454cc6d4f_1" localSheetId="6" hidden="1">keys!$D$1</definedName>
    <definedName name="colectica_id__int.example_357e02156e35475389e7b9c356990616_1" localSheetId="6" hidden="1">keys!$E$1</definedName>
    <definedName name="colectica_id__int.example_36005c4da867461faf07e38d24b7b3cc_1" localSheetId="2" hidden="1">capture_column_metadata_v1.0!#REF!</definedName>
    <definedName name="colectica_id__int.example_40c0709c8f59492ca1bfb9085ea18242_1" localSheetId="2" hidden="1">capture_column_metadata_v1.0!$B$1</definedName>
    <definedName name="colectica_id__int.example_4a4d84df665b4dad8de6f00fd59b864b_1" localSheetId="2" hidden="1">capture_column_metadata_v1.0!$A$1</definedName>
    <definedName name="colectica_id__int.example_63a41a4d9df647e7a9febd8709a9b517_1" localSheetId="2" hidden="1">capture_column_metadata_v1.0!$C$1</definedName>
    <definedName name="colectica_id__int.example_6c52825e023542ddb279eaf73ceca500_1" localSheetId="2" hidden="1">capture_column_metadata_v1.0!$D$1</definedName>
    <definedName name="colectica_id__int.example_6cb7d308608640509fca7776b97d08c8_1" localSheetId="6" hidden="1">keys!$B$1</definedName>
    <definedName name="colectica_id__int.example_713e81181cc14fa8aeccd7ec3d10ff60_1" localSheetId="7" hidden="1">meta!$F$1</definedName>
    <definedName name="colectica_id__int.example_7711d357350d42c1bca0e04b7ab2d222_1" localSheetId="7" hidden="1">meta!$G$1</definedName>
    <definedName name="colectica_id__int.example_8fe085b6807a491d8cc73ffd49785a06_1" localSheetId="6" hidden="1">keys!$A$1</definedName>
    <definedName name="colectica_id__int.example_916ba7ca3e4e4b4e9c940a4acc01e0e3_1" localSheetId="2" hidden="1">capture_column_metadata_v1.0!#REF!</definedName>
    <definedName name="colectica_id__int.example_9dd81f5a136840f78c0751f7cb6b2052_1" localSheetId="2" hidden="1">capture_column_metadata_v1.0!#REF!</definedName>
    <definedName name="colectica_id__int.example_ac12a5232efd4ce1be0cad74bd42d70e_1" localSheetId="7" hidden="1">meta!$D$1</definedName>
    <definedName name="colectica_id__int.example_b7c3d5df50a64a70ae772c749738a105_1" localSheetId="2" hidden="1">capture_column_metadata_v1.0!#REF!</definedName>
    <definedName name="colectica_id__int.example_bc2eaebf640a472391a36d953020edb3_1" localSheetId="2" hidden="1">capture_column_metadata_v1.0!#REF!</definedName>
    <definedName name="colectica_id__int.example_bfd1f17e22334de3bc7cefe05965dc38_1" localSheetId="6" hidden="1">keys!$F$1</definedName>
    <definedName name="colectica_id__int.example_c3e57775a1d8435497c4484ea16155e9_1" localSheetId="7" hidden="1">meta!$C$1</definedName>
    <definedName name="colectica_id__int.example_cb8e79efcbfa4651b460f32f2de8b651_1" localSheetId="7" hidden="1">meta!$I$1</definedName>
    <definedName name="colectica_id__int.example_d8df166fc05c4162aab5cc802bcc2fa3_1" localSheetId="6" hidden="1">keys!$G$1</definedName>
    <definedName name="colectica_id__int.example_db47585b912a4df28f08702dc891dd78_1" localSheetId="2" hidden="1">capture_column_metadata_v1.0!$E$1</definedName>
    <definedName name="colectica_id__int.example_e06c00ba3b4141408654a3cba7994cb8_1" localSheetId="2" hidden="1">capture_column_metadata_v1.0!#REF!</definedName>
    <definedName name="colectica_id__int.example_e0f651f33c3e48129656e18f5801bf69_1" localSheetId="6" hidden="1">keys!$C$1</definedName>
    <definedName name="colectica_id__int.example_e19fda8101d2466681e3e4ebf56451d5_1" localSheetId="2" hidden="1">capture_column_metadata_v1.0!#REF!</definedName>
    <definedName name="colectica_id__int.example_ebdd19e7aba3421e882a1677ee086faf_1" localSheetId="7" hidden="1">meta!$E$1</definedName>
    <definedName name="colectica_id__int.example_ee71d69399134a799e242e933a60788a_1" localSheetId="7" hidden="1">meta!$B$1</definedName>
    <definedName name="colectica_id__int.example_f6c4434385a74506be03e015fa2956b9_1" localSheetId="2" hidden="1">capture_column_metadata_v1.0!#REF!</definedName>
    <definedName name="colectica_id__int.example_f7cbf30bdf8c4b5194fadeae43d3dc78_1" localSheetId="2" hidden="1">capture_column_metadata_v1.0!#REF!</definedName>
    <definedName name="colectica_id__int.example_fc373d8578fe46f28c2e453341bc2431_1" localSheetId="7" hidden="1">meta!$H$1</definedName>
    <definedName name="colectica_worksheet_id__int.example_2104265dc9ec49079ea57a31a3256c40_1" localSheetId="7" hidden="1">meta!$A$1</definedName>
    <definedName name="colectica_worksheet_id__int.example_2dbbb5bc44274097980e519edeca1695_1" localSheetId="6" hidden="1">keys!$A$1</definedName>
    <definedName name="colectica_worksheet_id__int.example_4c15d2712fac41fa9aa093b7173b227b_1" localSheetId="2" hidden="1">capture_column_metadata_v1.0!$A$1</definedName>
    <definedName name="colectica_worksheet_id__int.example_55d78b5032094d51aeecc5b1ead541c6_1" localSheetId="0" hidden="1">'how to use'!$A$1</definedName>
    <definedName name="Contributor_roles" comment="CASRAI concept">keys!$C$884:$C$897</definedName>
    <definedName name="contributorType" localSheetId="7">[1]keys!$C$862:$C$879</definedName>
    <definedName name="contributorType" localSheetId="8">[1]keys!$C$862:$C$879</definedName>
    <definedName name="contributorType" localSheetId="3">[1]keys!$C$862:$C$879</definedName>
    <definedName name="contributorType" localSheetId="4">[1]keys!$C$862:$C$879</definedName>
    <definedName name="contributorType">keys!$C$862:$C$879</definedName>
    <definedName name="contributorType_DataCite">'how to use'!$C$70:$M$92</definedName>
    <definedName name="Coordinates_decimal_places">keys!$B$1639:$E$1646</definedName>
    <definedName name="COUNTRY">keys!$C$82:$C$120</definedName>
    <definedName name="Cropontology_cropnames" localSheetId="7">[1]keys!$C$1291:$C$1315</definedName>
    <definedName name="Cropontology_cropnames" localSheetId="8">[1]keys!$C$1291:$C$1315</definedName>
    <definedName name="Cropontology_cropnames" localSheetId="3">[1]keys!$C$1291:$C$1315</definedName>
    <definedName name="Cropontology_cropnames" localSheetId="4">[1]keys!$C$1291:$C$1315</definedName>
    <definedName name="Cropontology_cropnames">keys!$C$1291:$C$1315</definedName>
    <definedName name="dc.type">keys!$C$121:$C$136</definedName>
    <definedName name="DDI_DataType_simple" localSheetId="7">[1]keys!$C$1635:$C$1638</definedName>
    <definedName name="DDI_DataType_simple" localSheetId="8">[1]keys!$C$1635:$C$1638</definedName>
    <definedName name="DDI_DataType_simple" localSheetId="3">[1]keys!$C$1635:$C$1638</definedName>
    <definedName name="DDI_DataType_simple" localSheetId="4">[1]keys!$C$1635:$C$1638</definedName>
    <definedName name="DDI_DataType_simple">keys!$C$1635:$C$1638</definedName>
    <definedName name="DDI_LifecycleEventType">keys!$C$1412:$C$1423</definedName>
    <definedName name="DDI_ModeOfCollection" localSheetId="7">[1]keys!$C$1424:$C$1475</definedName>
    <definedName name="DDI_ModeOfCollection" localSheetId="8">[1]keys!$C$1424:$C$1475</definedName>
    <definedName name="DDI_ModeOfCollection" localSheetId="3">[1]keys!$C$1424:$C$1475</definedName>
    <definedName name="DDI_ModeOfCollection" localSheetId="4">[1]keys!$C$1424:$C$1475</definedName>
    <definedName name="DDI_ModeOfCollection">keys!$C$1424:$C$1475</definedName>
    <definedName name="DDI_NumericType" localSheetId="7">[1]keys!$C$1476:$C$1485</definedName>
    <definedName name="DDI_NumericType" localSheetId="8">[1]keys!$C$1476:$C$1485</definedName>
    <definedName name="DDI_NumericType" localSheetId="3">[1]keys!$C$1476:$C$1485</definedName>
    <definedName name="DDI_NumericType" localSheetId="4">[1]keys!$C$1476:$C$1485</definedName>
    <definedName name="DDI_NumericType">keys!$C$1476:$C$1485</definedName>
    <definedName name="DDI_ResponseUnit" localSheetId="7">[1]keys!$C$1486:$C$1490</definedName>
    <definedName name="DDI_ResponseUnit" localSheetId="8">[1]keys!$C$1486:$C$1490</definedName>
    <definedName name="DDI_ResponseUnit" localSheetId="3">[1]keys!$C$1486:$C$1490</definedName>
    <definedName name="DDI_ResponseUnit" localSheetId="4">[1]keys!$C$1486:$C$1490</definedName>
    <definedName name="DDI_ResponseUnit">keys!$C$1486:$C$1490</definedName>
    <definedName name="DDI_SummaryStatisticType">keys!$C$1539:$C$1582</definedName>
    <definedName name="DDI_TimeMethod">keys!$C$1583:$C$1594</definedName>
    <definedName name="DDIx_AnalysisUnit" localSheetId="7">[1]keys!$C$1329:$C$1346</definedName>
    <definedName name="DDIx_AnalysisUnit" localSheetId="8">[1]keys!$C$1329:$C$1346</definedName>
    <definedName name="DDIx_AnalysisUnit" localSheetId="3">[1]keys!$C$1329:$C$1346</definedName>
    <definedName name="DDIx_AnalysisUnit" localSheetId="4">[1]keys!$C$1329:$C$1346</definedName>
    <definedName name="DDIx_AnalysisUnit">keys!$C$1329:$C$1346</definedName>
    <definedName name="demographic_group_LOC">keys!$C$719:$C$726</definedName>
    <definedName name="GENETIC_RESOURCE_CONSERVATION">keys!$C$1218</definedName>
    <definedName name="heading_content_type" localSheetId="7">[1]keys!$C$1316:$C$1320</definedName>
    <definedName name="heading_content_type" localSheetId="8">[1]keys!$C$1316:$C$1320</definedName>
    <definedName name="heading_content_type" localSheetId="3">[1]keys!$C$1316:$C$1320</definedName>
    <definedName name="heading_content_type" localSheetId="4">[1]keys!$C$1316:$C$1320</definedName>
    <definedName name="heading_content_type">keys!$C$1316:$C$1320</definedName>
    <definedName name="IITA_Agribusiness">keys!$C$1213:$C$1217</definedName>
    <definedName name="IITA_agronomy">keys!$C$1197:$C$1201</definedName>
    <definedName name="IITA_allType_collections">keys!$B$901:$C$917</definedName>
    <definedName name="IITA_audiovisual_collections" comment="links DataCite term &quot;Audiovisual&quot; with sublist &quot;IITA_AudiosVideos&quot;">keys!$C$901</definedName>
    <definedName name="IITA_Biodiversity">keys!$C$1206</definedName>
    <definedName name="IITA_Biofortification">keys!$C$1185</definedName>
    <definedName name="IITA_Books_Bookchapters">keys!$C$989:$C$990</definedName>
    <definedName name="IITA_Capacity_Development" comment="subdivision of IITA research area">keys!$D$1180:$D$1181</definedName>
    <definedName name="IITA_CG_Space">keys!$B$988:$C$1022</definedName>
    <definedName name="IITA_Collection">keys!$C$952:$C$968</definedName>
    <definedName name="IITA_event_type" comment="list to be extended">keys!$C$1252:$C$1264</definedName>
    <definedName name="IITA_Food_Science" comment="subdivision of IITA research area">keys!$D$1173:$D$1176</definedName>
    <definedName name="IITA_Forestry">keys!$C$1202</definedName>
    <definedName name="IITA_Genetic_Improvement" comment="subdivision of research area">keys!$D$1154:$D$1158</definedName>
    <definedName name="IITA_Hub" localSheetId="7">[1]keys!$C$1248:$C$1251</definedName>
    <definedName name="IITA_Hub" localSheetId="8">[1]keys!$C$1248:$C$1251</definedName>
    <definedName name="IITA_Hub" localSheetId="3">[1]keys!$C$1248:$C$1251</definedName>
    <definedName name="IITA_Hub" localSheetId="4">[1]keys!$C$1248:$C$1251</definedName>
    <definedName name="IITA_Hub">keys!$C$1248:$C$1251</definedName>
    <definedName name="IITA_image_collections">keys!$C$902:$C$903</definedName>
    <definedName name="IITA_ISFM">keys!$C$1193:$C$1196</definedName>
    <definedName name="IITA_Landuse">keys!$C$1205</definedName>
    <definedName name="IITA_mandate_crops">keys!$C$1086:$C$1086</definedName>
    <definedName name="IITA_metadata_type">keys!$C$1269:$C$1276</definedName>
    <definedName name="IITA_Meteorology_and_Climatology">keys!$C$1203:$C$1204</definedName>
    <definedName name="IITA_NRM" comment="subdivision of IITA research area">keys!$D$1162:$D$1168</definedName>
    <definedName name="IITA_on_CGSpace">keys!$C$952:$D$968</definedName>
    <definedName name="IITA_others">keys!$C$1006:$C$1012</definedName>
    <definedName name="IITA_Plant_Diseases">keys!$C$1225:$C$1226</definedName>
    <definedName name="IITA_Plant_Genetic_Resources">keys!$C$1183:$C$1184</definedName>
    <definedName name="IITA_Plant_Health">keys!$C$1186:$C$1189</definedName>
    <definedName name="IITA_Plant_Health_and_Plant_Prd">keys!$D$1159:$D$1161</definedName>
    <definedName name="IITA_Policies_and_Institutions">keys!$C$1218</definedName>
    <definedName name="IITA_press_releases">keys!$C$1019:$C$1022</definedName>
    <definedName name="IITA_reports">keys!$C$991:$C$995</definedName>
    <definedName name="IITA_research_areas" localSheetId="7">[1]keys!$C$1147:$C$1153</definedName>
    <definedName name="IITA_research_areas" localSheetId="8">[1]keys!$C$1147:$C$1153</definedName>
    <definedName name="IITA_research_areas" localSheetId="3">[1]keys!$C$1147:$C$1153</definedName>
    <definedName name="IITA_research_areas" localSheetId="4">[1]keys!$C$1147:$C$1153</definedName>
    <definedName name="IITA_research_areas">keys!$C$1147:$C$1153</definedName>
    <definedName name="IITA_research_areas_L2" localSheetId="7">[1]keys!$C$1147:$D$1153</definedName>
    <definedName name="IITA_research_areas_L2" localSheetId="8">[1]keys!$C$1147:$D$1153</definedName>
    <definedName name="IITA_research_areas_L2" localSheetId="3">[1]keys!$C$1147:$D$1153</definedName>
    <definedName name="IITA_research_areas_L2" localSheetId="4">[1]keys!$C$1147:$D$1153</definedName>
    <definedName name="IITA_research_areas_L2">keys!$C$1147:$D$1153</definedName>
    <definedName name="IITA_Research_Methods" comment="subdivision of IITA research area">keys!$D$1177:$D$1179</definedName>
    <definedName name="IITA_research_subject_terms">keys!$E$1096:$E$1147</definedName>
    <definedName name="IITA_Socioeconomy">keys!$C$1207:$C$1212</definedName>
    <definedName name="IITA_Socioeconomy_and_Agribusiness" comment="subdivision of IITA research area">keys!$D$1169:$D$1172</definedName>
    <definedName name="IITA_soil_information">keys!$C$1227:$C$1228</definedName>
    <definedName name="IITA_stations" localSheetId="7">[1]keys!$C$1229:$C$1247</definedName>
    <definedName name="IITA_stations" localSheetId="8">[1]keys!$C$1229:$C$1247</definedName>
    <definedName name="IITA_stations" localSheetId="3">[1]keys!$C$1229:$C$1247</definedName>
    <definedName name="IITA_stations" localSheetId="4">[1]keys!$C$1229:$C$1247</definedName>
    <definedName name="IITA_stations">keys!$C$1229:$C$1247</definedName>
    <definedName name="IITA_stations_CA">keys!$C$1236:$C$1241</definedName>
    <definedName name="IITA_stations_EA">keys!$C$1242:$C$1244</definedName>
    <definedName name="IITA_stations_SA">keys!$C$1245:$C$1247</definedName>
    <definedName name="IITA_stations_WA">keys!$C$1229:$C$1235</definedName>
    <definedName name="IITA_text_collections" comment="lists CGSpace collections from IITA which contain textual resource types">keys!$C$904:$C$917</definedName>
    <definedName name="IITA_working_papers">keys!$C$997:$C$1001</definedName>
    <definedName name="IITAInnovObject">keys!$C$578:$C$582</definedName>
    <definedName name="IITAmachineryCategory">keys!$C$583:$C$588</definedName>
    <definedName name="languages_WASHC" localSheetId="7">[1]keys!$C$137:$C$172</definedName>
    <definedName name="languages_WASHC" localSheetId="8">[1]keys!$C$137:$C$172</definedName>
    <definedName name="languages_WASHC" localSheetId="3">[1]keys!$C$137:$C$172</definedName>
    <definedName name="languages_WASHC" localSheetId="4">[1]keys!$C$137:$C$172</definedName>
    <definedName name="languages_WASHC">keys!$C$137:$C$172</definedName>
    <definedName name="latitudinalOrientation" localSheetId="7">[1]keys!$C$627:$C$628</definedName>
    <definedName name="latitudinalOrientation" localSheetId="8">[1]keys!$C$627:$C$628</definedName>
    <definedName name="latitudinalOrientation" localSheetId="3">[1]keys!$C$627:$C$628</definedName>
    <definedName name="latitudinalOrientation" localSheetId="4">[1]keys!$C$627:$C$628</definedName>
    <definedName name="latitudinalOrientation">keys!$C$627:$C$628</definedName>
    <definedName name="Licenses" localSheetId="7">[1]keys!$C$377:$C$387</definedName>
    <definedName name="Licenses" localSheetId="8">[1]keys!$C$377:$C$387</definedName>
    <definedName name="Licenses" localSheetId="3">[1]keys!$C$377:$C$387</definedName>
    <definedName name="Licenses" localSheetId="4">[1]keys!$C$377:$C$387</definedName>
    <definedName name="Licenses">keys!$C$377:$C$387</definedName>
    <definedName name="longitudinalOrientation" localSheetId="7">[1]keys!$C$625:$C$626</definedName>
    <definedName name="longitudinalOrientation" localSheetId="8">[1]keys!$C$625:$C$626</definedName>
    <definedName name="longitudinalOrientation" localSheetId="3">[1]keys!$C$625:$C$626</definedName>
    <definedName name="longitudinalOrientation" localSheetId="4">[1]keys!$C$625:$C$626</definedName>
    <definedName name="longitudinalOrientation">keys!$C$625:$C$626</definedName>
    <definedName name="MARC_audio_carrier">keys!$C$643:$C$650</definedName>
    <definedName name="MARC_carrier_and_groups" comment="relation table between carrier group and their elements (carriers)" localSheetId="7">[1]keys!$C$732:$D$738</definedName>
    <definedName name="MARC_carrier_and_groups" comment="relation table between carrier group and their elements (carriers)" localSheetId="8">[1]keys!$C$732:$D$738</definedName>
    <definedName name="MARC_carrier_and_groups" comment="relation table between carrier group and their elements (carriers)" localSheetId="3">[1]keys!$C$732:$D$738</definedName>
    <definedName name="MARC_carrier_and_groups" comment="relation table between carrier group and their elements (carriers)" localSheetId="4">[1]keys!$C$732:$D$738</definedName>
    <definedName name="MARC_carrier_and_groups" comment="relation table between carrier group and their elements (carriers)">keys!$C$732:$D$738</definedName>
    <definedName name="MARC_carrier_groups" localSheetId="7">[1]keys!$C$732:$C$738</definedName>
    <definedName name="MARC_carrier_groups" localSheetId="8">[1]keys!$C$732:$C$738</definedName>
    <definedName name="MARC_carrier_groups" localSheetId="3">[1]keys!$C$732:$C$738</definedName>
    <definedName name="MARC_carrier_groups" localSheetId="4">[1]keys!$C$732:$C$738</definedName>
    <definedName name="MARC_carrier_groups">keys!$C$732:$C$738</definedName>
    <definedName name="MARC_computer_carrier">keys!$C$651:$C$659</definedName>
    <definedName name="MARC_form_categories">keys!$C$698:$C$707</definedName>
    <definedName name="MARC_form_of_item">keys!$C$713:$C$715</definedName>
    <definedName name="MARC_microform_carrier">keys!$C$660:$C$669</definedName>
    <definedName name="MARC_microscopic_carrier">keys!$C$669:$C$670</definedName>
    <definedName name="MARC_projected_image_carrier">keys!$C$672:$C$681</definedName>
    <definedName name="MARC_stereographic_carrier">keys!$C$682:$C$684</definedName>
    <definedName name="MARC_unmediated_carrier">keys!$C$685:$C$691</definedName>
    <definedName name="MARC_unspecified_carrier">keys!$C$692</definedName>
    <definedName name="MARC_video_carrier">keys!$C$693:$C$697</definedName>
    <definedName name="MIME_type_ext">keys!$C$589:$F$610</definedName>
    <definedName name="MIMEtype" localSheetId="7">[1]keys!$C$589:$C$610</definedName>
    <definedName name="MIMEtype" localSheetId="8">[1]keys!$C$589:$C$610</definedName>
    <definedName name="MIMEtype" localSheetId="3">[1]keys!$C$589:$C$610</definedName>
    <definedName name="MIMEtype" localSheetId="4">[1]keys!$C$589:$C$610</definedName>
    <definedName name="MIMEtype">keys!$C$589:$C$610</definedName>
    <definedName name="no_further_subdivision">keys!$D$1154</definedName>
    <definedName name="no_special_subcollection">keys!$C$988</definedName>
    <definedName name="obligatoryLevel">keys!$C$535:$C$537</definedName>
    <definedName name="OccurenceCode">keys!$C$538:$C$541</definedName>
    <definedName name="Plant_Health_And_Plant_Production" comment="subdivision of IITA research area">keys!$D$1159:$D$1161</definedName>
    <definedName name="primaryAuthor" localSheetId="7">[1]keys!$C$459:$C$460</definedName>
    <definedName name="primaryAuthor" localSheetId="8">[1]keys!$C$459:$C$460</definedName>
    <definedName name="primaryAuthor" localSheetId="3">[1]keys!$C$459:$C$460</definedName>
    <definedName name="primaryAuthor" localSheetId="4">[1]keys!$C$459:$C$460</definedName>
    <definedName name="primaryAuthor">keys!$C$459:$C$460</definedName>
    <definedName name="ProMIS_activeProjects">'List of activeProjects 20170719'!$1:$178</definedName>
    <definedName name="ProMIS_activeProjectsWithLocs" localSheetId="7">'[1]ProMIS Active projs with locs'!$A$2:$P$236</definedName>
    <definedName name="ProMIS_activeProjectsWithLocs" localSheetId="8">'[1]ProMIS Active projs with locs'!$A$2:$P$236</definedName>
    <definedName name="ProMIS_activeProjectsWithLocs">'ProMIS Active projs with locs'!$A$2:$P$236</definedName>
    <definedName name="ProMIS_Prj_no" comment="Project Number as given in ProMIS" localSheetId="7">'[1]ProMIS Active projs with locs'!$A$2:$A$300</definedName>
    <definedName name="ProMIS_Prj_no" comment="Project Number as given in ProMIS" localSheetId="8">'[1]ProMIS Active projs with locs'!$A$2:$A$300</definedName>
    <definedName name="ProMIS_Prj_no">'ProMIS Active projs with locs'!$A$2:$A$300</definedName>
    <definedName name="Regions" localSheetId="7">[1]keys!$C$1023:$C$1085</definedName>
    <definedName name="Regions" localSheetId="8">[1]keys!$C$1023:$C$1085</definedName>
    <definedName name="Regions" localSheetId="3">[1]keys!$C$1023:$C$1085</definedName>
    <definedName name="Regions" localSheetId="4">[1]keys!$C$1023:$C$1085</definedName>
    <definedName name="Regions">keys!$C$1023:$C$1085</definedName>
    <definedName name="relatedIdentifierType">keys!$C$517:$C$534</definedName>
    <definedName name="relatedIdentifierType_choice">keys!$C$521:$C$534</definedName>
    <definedName name="relationType" localSheetId="7">[1]keys!$C$493:$C$516</definedName>
    <definedName name="relationType" localSheetId="8">[1]keys!$C$493:$C$516</definedName>
    <definedName name="relationType" localSheetId="3">[1]keys!$C$493:$C$516</definedName>
    <definedName name="relationType" localSheetId="4">[1]keys!$C$493:$C$516</definedName>
    <definedName name="relationType">keys!$C$493:$C$516</definedName>
    <definedName name="Resource_mode" comment="ONIX List 159">keys!$C$810:$C$815</definedName>
    <definedName name="resourceTypeGen" localSheetId="7">[1]keys!$C$611:$C$624</definedName>
    <definedName name="resourceTypeGen" localSheetId="8">[1]keys!$C$611:$C$624</definedName>
    <definedName name="resourceTypeGen" localSheetId="3">[1]keys!$C$611:$C$624</definedName>
    <definedName name="resourceTypeGen" localSheetId="4">[1]keys!$C$611:$C$624</definedName>
    <definedName name="resourceTypeGen">keys!$C$611:$C$624</definedName>
    <definedName name="resourceTypeGen_to_IITA_collection">keys!$C$918:$D$920</definedName>
    <definedName name="RIS_reprint_status">keys!$C$898:$C$900</definedName>
    <definedName name="RIS_type">keys!$C$399:$D$433</definedName>
    <definedName name="RIS_type_clear" localSheetId="7">[1]keys!$D$399:$D$433</definedName>
    <definedName name="RIS_type_clear" localSheetId="8">[1]keys!$D$399:$D$433</definedName>
    <definedName name="RIS_type_clear" localSheetId="3">[1]keys!$D$399:$D$433</definedName>
    <definedName name="RIS_type_clear" localSheetId="4">[1]keys!$D$399:$D$433</definedName>
    <definedName name="RIS_type_clear">keys!$D$399:$D$433</definedName>
    <definedName name="titleType">keys!$C$572:$C$574</definedName>
    <definedName name="yesNo">keys!$C$1647:$C$1648</definedName>
  </definedNames>
  <calcPr calcId="152511" iterate="1"/>
</workbook>
</file>

<file path=xl/calcChain.xml><?xml version="1.0" encoding="utf-8"?>
<calcChain xmlns="http://schemas.openxmlformats.org/spreadsheetml/2006/main">
  <c r="S49" i="2" l="1"/>
  <c r="X9" i="2" l="1"/>
  <c r="BA70" i="2"/>
  <c r="BB70" i="2"/>
  <c r="BC70" i="2"/>
  <c r="BD70" i="2"/>
  <c r="BE70" i="2"/>
  <c r="BF70" i="2"/>
  <c r="BG70" i="2"/>
  <c r="BH70" i="2"/>
  <c r="BI70" i="2"/>
  <c r="BJ70" i="2"/>
  <c r="BK70" i="2"/>
  <c r="BL70" i="2"/>
  <c r="BM70" i="2"/>
  <c r="BN70" i="2"/>
  <c r="AE96" i="2"/>
  <c r="BN136" i="2"/>
  <c r="BM136" i="2"/>
  <c r="BL136" i="2"/>
  <c r="BK136" i="2"/>
  <c r="BJ136" i="2"/>
  <c r="BI136" i="2"/>
  <c r="BN105" i="2"/>
  <c r="BM105" i="2"/>
  <c r="BL105" i="2"/>
  <c r="BK105" i="2"/>
  <c r="BJ105" i="2"/>
  <c r="BI105" i="2"/>
  <c r="BH105" i="2"/>
  <c r="BG105" i="2"/>
  <c r="BF105" i="2"/>
  <c r="BE105" i="2"/>
  <c r="BD105" i="2"/>
  <c r="BC105" i="2"/>
  <c r="BB105" i="2"/>
  <c r="BA105" i="2"/>
  <c r="BN104" i="2"/>
  <c r="BM104" i="2"/>
  <c r="BL104" i="2"/>
  <c r="BK104" i="2"/>
  <c r="BJ104" i="2"/>
  <c r="BI104" i="2"/>
  <c r="BH104" i="2"/>
  <c r="BG104" i="2"/>
  <c r="BF104" i="2"/>
  <c r="BE104" i="2"/>
  <c r="BD104" i="2"/>
  <c r="BC104" i="2"/>
  <c r="BB104" i="2"/>
  <c r="BA104" i="2"/>
  <c r="BN103" i="2"/>
  <c r="BM103" i="2"/>
  <c r="BL103" i="2"/>
  <c r="BK103" i="2"/>
  <c r="BJ103" i="2"/>
  <c r="BI103" i="2"/>
  <c r="BH103" i="2"/>
  <c r="BG103" i="2"/>
  <c r="BF103" i="2"/>
  <c r="BE103" i="2"/>
  <c r="BD103" i="2"/>
  <c r="BC103" i="2"/>
  <c r="BB103" i="2"/>
  <c r="BA103" i="2"/>
  <c r="BN91" i="2"/>
  <c r="BM91" i="2"/>
  <c r="BL91" i="2"/>
  <c r="BK91" i="2"/>
  <c r="BJ91" i="2"/>
  <c r="BI91" i="2"/>
  <c r="BH91" i="2"/>
  <c r="BG91" i="2"/>
  <c r="BF91" i="2"/>
  <c r="BE91" i="2"/>
  <c r="BD91" i="2"/>
  <c r="BC91" i="2"/>
  <c r="BB91" i="2"/>
  <c r="BA91" i="2"/>
  <c r="BN86" i="2"/>
  <c r="BM86" i="2"/>
  <c r="BL86" i="2"/>
  <c r="BK86" i="2"/>
  <c r="BJ86" i="2"/>
  <c r="BI86" i="2"/>
  <c r="BH86" i="2"/>
  <c r="BG86" i="2"/>
  <c r="BF86" i="2"/>
  <c r="BE86" i="2"/>
  <c r="BD86" i="2"/>
  <c r="BC86" i="2"/>
  <c r="BB86" i="2"/>
  <c r="BA86" i="2"/>
  <c r="BN84" i="2"/>
  <c r="BM84" i="2"/>
  <c r="BL84" i="2"/>
  <c r="BK84" i="2"/>
  <c r="BJ84" i="2"/>
  <c r="BI84" i="2"/>
  <c r="BH84" i="2"/>
  <c r="BG84" i="2"/>
  <c r="BF84" i="2"/>
  <c r="BE84" i="2"/>
  <c r="BD84" i="2"/>
  <c r="BC84" i="2"/>
  <c r="BB84" i="2"/>
  <c r="BA84" i="2"/>
  <c r="BN83" i="2"/>
  <c r="BM83" i="2"/>
  <c r="BL83" i="2"/>
  <c r="BK83" i="2"/>
  <c r="BJ83" i="2"/>
  <c r="BI83" i="2"/>
  <c r="BH83" i="2"/>
  <c r="BG83" i="2"/>
  <c r="BF83" i="2"/>
  <c r="BE83" i="2"/>
  <c r="BD83" i="2"/>
  <c r="BC83" i="2"/>
  <c r="BB83" i="2"/>
  <c r="BA83" i="2"/>
  <c r="BN82" i="2"/>
  <c r="BM82" i="2"/>
  <c r="BL82" i="2"/>
  <c r="BK82" i="2"/>
  <c r="BJ82" i="2"/>
  <c r="BI82" i="2"/>
  <c r="BH82" i="2"/>
  <c r="BG82" i="2"/>
  <c r="BF82" i="2"/>
  <c r="BE82" i="2"/>
  <c r="BD82" i="2"/>
  <c r="BC82" i="2"/>
  <c r="BB82" i="2"/>
  <c r="BA82" i="2"/>
  <c r="BN81" i="2"/>
  <c r="BM81" i="2"/>
  <c r="BL81" i="2"/>
  <c r="BK81" i="2"/>
  <c r="BJ81" i="2"/>
  <c r="BI81" i="2"/>
  <c r="BH81" i="2"/>
  <c r="BG81" i="2"/>
  <c r="BF81" i="2"/>
  <c r="BE81" i="2"/>
  <c r="BD81" i="2"/>
  <c r="BC81" i="2"/>
  <c r="BB81" i="2"/>
  <c r="BA81" i="2"/>
  <c r="BR80" i="2"/>
  <c r="BQ80" i="2"/>
  <c r="BP80" i="2"/>
  <c r="BO80" i="2"/>
  <c r="BN80" i="2"/>
  <c r="BM80" i="2"/>
  <c r="BL80" i="2"/>
  <c r="BK80" i="2"/>
  <c r="BJ80" i="2"/>
  <c r="BI80" i="2"/>
  <c r="BH80" i="2"/>
  <c r="BG80" i="2"/>
  <c r="BF80" i="2"/>
  <c r="BE80" i="2"/>
  <c r="BD80" i="2"/>
  <c r="BC80" i="2"/>
  <c r="BB80" i="2"/>
  <c r="BA80" i="2"/>
  <c r="BR79" i="2"/>
  <c r="BQ79" i="2"/>
  <c r="BP79" i="2"/>
  <c r="BO79" i="2"/>
  <c r="BN79" i="2"/>
  <c r="BM79" i="2"/>
  <c r="BL79" i="2"/>
  <c r="BK79" i="2"/>
  <c r="BJ79" i="2"/>
  <c r="BI79" i="2"/>
  <c r="BH79" i="2"/>
  <c r="BG79" i="2"/>
  <c r="BF79" i="2"/>
  <c r="BE79" i="2"/>
  <c r="BD79" i="2"/>
  <c r="BC79" i="2"/>
  <c r="BB79" i="2"/>
  <c r="BA79" i="2"/>
  <c r="BN76" i="2"/>
  <c r="BM76" i="2"/>
  <c r="BL76" i="2"/>
  <c r="BK76" i="2"/>
  <c r="BJ76" i="2"/>
  <c r="BI76" i="2"/>
  <c r="BH76" i="2"/>
  <c r="BG76" i="2"/>
  <c r="BF76" i="2"/>
  <c r="BE76" i="2"/>
  <c r="BD76" i="2"/>
  <c r="BC76" i="2"/>
  <c r="BB76" i="2"/>
  <c r="BA76" i="2"/>
  <c r="BN75" i="2"/>
  <c r="BM75" i="2"/>
  <c r="BL75" i="2"/>
  <c r="BK75" i="2"/>
  <c r="BJ75" i="2"/>
  <c r="BI75" i="2"/>
  <c r="BH75" i="2"/>
  <c r="BG75" i="2"/>
  <c r="BF75" i="2"/>
  <c r="BE75" i="2"/>
  <c r="BD75" i="2"/>
  <c r="BC75" i="2"/>
  <c r="BB75" i="2"/>
  <c r="BA75" i="2"/>
  <c r="BN71" i="2"/>
  <c r="BM71" i="2"/>
  <c r="BL71" i="2"/>
  <c r="BK71" i="2"/>
  <c r="BJ71" i="2"/>
  <c r="BI71" i="2"/>
  <c r="BH71" i="2"/>
  <c r="BG71" i="2"/>
  <c r="BF71" i="2"/>
  <c r="BE71" i="2"/>
  <c r="BD71" i="2"/>
  <c r="BC71" i="2"/>
  <c r="BB71" i="2"/>
  <c r="BA71" i="2"/>
  <c r="BN69" i="2"/>
  <c r="BM69" i="2"/>
  <c r="BL69" i="2"/>
  <c r="BK69" i="2"/>
  <c r="BJ69" i="2"/>
  <c r="BI69" i="2"/>
  <c r="BH69" i="2"/>
  <c r="BG69" i="2"/>
  <c r="BF69" i="2"/>
  <c r="BE69" i="2"/>
  <c r="BD69" i="2"/>
  <c r="BC69" i="2"/>
  <c r="BB69" i="2"/>
  <c r="BA69" i="2"/>
  <c r="BN68" i="2"/>
  <c r="BM68" i="2"/>
  <c r="BL68" i="2"/>
  <c r="BK68" i="2"/>
  <c r="BJ68" i="2"/>
  <c r="BI68" i="2"/>
  <c r="BH68" i="2"/>
  <c r="BG68" i="2"/>
  <c r="BF68" i="2"/>
  <c r="BE68" i="2"/>
  <c r="BD68" i="2"/>
  <c r="BC68" i="2"/>
  <c r="BB68" i="2"/>
  <c r="BA68" i="2"/>
  <c r="BN67" i="2"/>
  <c r="BM67" i="2"/>
  <c r="BL67" i="2"/>
  <c r="BK67" i="2"/>
  <c r="BJ67" i="2"/>
  <c r="BI67" i="2"/>
  <c r="BH67" i="2"/>
  <c r="BG67" i="2"/>
  <c r="BF67" i="2"/>
  <c r="BE67" i="2"/>
  <c r="BD67" i="2"/>
  <c r="BC67" i="2"/>
  <c r="BB67" i="2"/>
  <c r="BA67" i="2"/>
  <c r="BN66" i="2"/>
  <c r="BM66" i="2"/>
  <c r="BL66" i="2"/>
  <c r="BK66" i="2"/>
  <c r="BJ66" i="2"/>
  <c r="BI66" i="2"/>
  <c r="BH66" i="2"/>
  <c r="BG66" i="2"/>
  <c r="BF66" i="2"/>
  <c r="BE66" i="2"/>
  <c r="BD66" i="2"/>
  <c r="BC66" i="2"/>
  <c r="BB66" i="2"/>
  <c r="BA66" i="2"/>
  <c r="BN64" i="2"/>
  <c r="BM64" i="2"/>
  <c r="BL64" i="2"/>
  <c r="BK64" i="2"/>
  <c r="BJ64" i="2"/>
  <c r="BI64" i="2"/>
  <c r="BH64" i="2"/>
  <c r="BG64" i="2"/>
  <c r="BF64" i="2"/>
  <c r="BE64" i="2"/>
  <c r="BD64" i="2"/>
  <c r="BC64" i="2"/>
  <c r="BB64" i="2"/>
  <c r="BA64" i="2"/>
  <c r="BN62" i="2"/>
  <c r="BM62" i="2"/>
  <c r="BL62" i="2"/>
  <c r="BK62" i="2"/>
  <c r="BJ62" i="2"/>
  <c r="BI62" i="2"/>
  <c r="BH62" i="2"/>
  <c r="BG62" i="2"/>
  <c r="BF62" i="2"/>
  <c r="BE62" i="2"/>
  <c r="BD62" i="2"/>
  <c r="BC62" i="2"/>
  <c r="BB62" i="2"/>
  <c r="BA62" i="2"/>
  <c r="BN60" i="2"/>
  <c r="BM60" i="2"/>
  <c r="BL60" i="2"/>
  <c r="BK60" i="2"/>
  <c r="BJ60" i="2"/>
  <c r="BI60" i="2"/>
  <c r="BH60" i="2"/>
  <c r="BG60" i="2"/>
  <c r="BF60" i="2"/>
  <c r="BE60" i="2"/>
  <c r="BD60" i="2"/>
  <c r="BC60" i="2"/>
  <c r="BB60" i="2"/>
  <c r="BA60" i="2"/>
  <c r="BN53" i="2"/>
  <c r="BM53" i="2"/>
  <c r="BL53" i="2"/>
  <c r="BK53" i="2"/>
  <c r="BJ53" i="2"/>
  <c r="BI53" i="2"/>
  <c r="BH53" i="2"/>
  <c r="BG53" i="2"/>
  <c r="BF53" i="2"/>
  <c r="BE53" i="2"/>
  <c r="BD53" i="2"/>
  <c r="BC53" i="2"/>
  <c r="BB53" i="2"/>
  <c r="BA53" i="2"/>
  <c r="BN44" i="2"/>
  <c r="BM44" i="2"/>
  <c r="BL44" i="2"/>
  <c r="BK44" i="2"/>
  <c r="BJ44" i="2"/>
  <c r="BI44" i="2"/>
  <c r="BH44" i="2"/>
  <c r="BG44" i="2"/>
  <c r="BF44" i="2"/>
  <c r="BE44" i="2"/>
  <c r="BD44" i="2"/>
  <c r="BC44" i="2"/>
  <c r="BB44" i="2"/>
  <c r="BA44" i="2"/>
  <c r="BO43" i="2"/>
  <c r="BN43" i="2"/>
  <c r="BM43" i="2"/>
  <c r="BL43" i="2"/>
  <c r="BK43" i="2"/>
  <c r="BJ43" i="2"/>
  <c r="BI43" i="2"/>
  <c r="BH43" i="2"/>
  <c r="BG43" i="2"/>
  <c r="BF43" i="2"/>
  <c r="BE43" i="2"/>
  <c r="BD43" i="2"/>
  <c r="BC43" i="2"/>
  <c r="BB43" i="2"/>
  <c r="BA43" i="2"/>
  <c r="BN42" i="2"/>
  <c r="BM42" i="2"/>
  <c r="BL42" i="2"/>
  <c r="BK42" i="2"/>
  <c r="BJ42" i="2"/>
  <c r="BI42" i="2"/>
  <c r="BH42" i="2"/>
  <c r="BG42" i="2"/>
  <c r="BF42" i="2"/>
  <c r="BE42" i="2"/>
  <c r="BD42" i="2"/>
  <c r="BC42" i="2"/>
  <c r="BB42" i="2"/>
  <c r="BA42" i="2"/>
  <c r="BN41" i="2"/>
  <c r="BM41" i="2"/>
  <c r="BL41" i="2"/>
  <c r="BK41" i="2"/>
  <c r="BJ41" i="2"/>
  <c r="BI41" i="2"/>
  <c r="BH41" i="2"/>
  <c r="BG41" i="2"/>
  <c r="BF41" i="2"/>
  <c r="BE41" i="2"/>
  <c r="BD41" i="2"/>
  <c r="BC41" i="2"/>
  <c r="BB41" i="2"/>
  <c r="BA41" i="2"/>
  <c r="BN40" i="2"/>
  <c r="BM40" i="2"/>
  <c r="BL40" i="2"/>
  <c r="BK40" i="2"/>
  <c r="BJ40" i="2"/>
  <c r="BI40" i="2"/>
  <c r="BH40" i="2"/>
  <c r="BG40" i="2"/>
  <c r="BF40" i="2"/>
  <c r="BE40" i="2"/>
  <c r="BD40" i="2"/>
  <c r="BC40" i="2"/>
  <c r="BB40" i="2"/>
  <c r="BA40" i="2"/>
  <c r="BN35" i="2"/>
  <c r="BM35" i="2"/>
  <c r="BL35" i="2"/>
  <c r="BK35" i="2"/>
  <c r="BJ35" i="2"/>
  <c r="BI35" i="2"/>
  <c r="BH35" i="2"/>
  <c r="BG35" i="2"/>
  <c r="BF35" i="2"/>
  <c r="BE35" i="2"/>
  <c r="BD35" i="2"/>
  <c r="BC35" i="2"/>
  <c r="BB35" i="2"/>
  <c r="BA35" i="2"/>
  <c r="BN34" i="2"/>
  <c r="BM34" i="2"/>
  <c r="BL34" i="2"/>
  <c r="BK34" i="2"/>
  <c r="BJ34" i="2"/>
  <c r="BI34" i="2"/>
  <c r="BH34" i="2"/>
  <c r="BG34" i="2"/>
  <c r="BF34" i="2"/>
  <c r="BE34" i="2"/>
  <c r="BD34" i="2"/>
  <c r="BC34" i="2"/>
  <c r="BB34" i="2"/>
  <c r="BA34" i="2"/>
  <c r="BN31" i="2"/>
  <c r="BM31" i="2"/>
  <c r="BL31" i="2"/>
  <c r="BK31" i="2"/>
  <c r="BJ31" i="2"/>
  <c r="BI31" i="2"/>
  <c r="BH31" i="2"/>
  <c r="BG31" i="2"/>
  <c r="BF31" i="2"/>
  <c r="BE31" i="2"/>
  <c r="BD31" i="2"/>
  <c r="BC31" i="2"/>
  <c r="BB31" i="2"/>
  <c r="BA31" i="2"/>
  <c r="BR30" i="2"/>
  <c r="BQ30" i="2"/>
  <c r="BP30" i="2"/>
  <c r="BO30" i="2"/>
  <c r="BN30" i="2"/>
  <c r="BM30" i="2"/>
  <c r="BL30" i="2"/>
  <c r="BK30" i="2"/>
  <c r="BJ30" i="2"/>
  <c r="BI30" i="2"/>
  <c r="BH30" i="2"/>
  <c r="BG30" i="2"/>
  <c r="BF30" i="2"/>
  <c r="BE30" i="2"/>
  <c r="BD30" i="2"/>
  <c r="BC30" i="2"/>
  <c r="BB30" i="2"/>
  <c r="BA30" i="2"/>
  <c r="BN29" i="2"/>
  <c r="BM29" i="2"/>
  <c r="BL29" i="2"/>
  <c r="BK29" i="2"/>
  <c r="BJ29" i="2"/>
  <c r="BI29" i="2"/>
  <c r="BH29" i="2"/>
  <c r="BG29" i="2"/>
  <c r="BF29" i="2"/>
  <c r="BE29" i="2"/>
  <c r="BD29" i="2"/>
  <c r="BC29" i="2"/>
  <c r="BB29" i="2"/>
  <c r="BA29" i="2"/>
  <c r="BN28" i="2"/>
  <c r="BM28" i="2"/>
  <c r="BL28" i="2"/>
  <c r="BK28" i="2"/>
  <c r="BJ28" i="2"/>
  <c r="BI28" i="2"/>
  <c r="BH28" i="2"/>
  <c r="BG28" i="2"/>
  <c r="BF28" i="2"/>
  <c r="BE28" i="2"/>
  <c r="BD28" i="2"/>
  <c r="BC28" i="2"/>
  <c r="BB28" i="2"/>
  <c r="BA28" i="2"/>
  <c r="BN27" i="2"/>
  <c r="BM27" i="2"/>
  <c r="BL27" i="2"/>
  <c r="BK27" i="2"/>
  <c r="BJ27" i="2"/>
  <c r="BI27" i="2"/>
  <c r="BH27" i="2"/>
  <c r="BG27" i="2"/>
  <c r="BF27" i="2"/>
  <c r="BE27" i="2"/>
  <c r="BD27" i="2"/>
  <c r="BC27" i="2"/>
  <c r="BB27" i="2"/>
  <c r="BA27" i="2"/>
  <c r="T6" i="2"/>
  <c r="R69" i="2" l="1"/>
  <c r="R42" i="2"/>
  <c r="R43" i="2"/>
  <c r="R28" i="2"/>
  <c r="R30" i="2" l="1"/>
  <c r="AA93" i="2" l="1"/>
  <c r="AA92" i="2"/>
  <c r="AA96" i="2" s="1"/>
  <c r="Z113" i="2" l="1"/>
  <c r="AC89" i="2"/>
  <c r="Y89" i="2" s="1"/>
  <c r="AB89" i="2"/>
  <c r="X89" i="2" s="1"/>
  <c r="AA89" i="2"/>
  <c r="W89" i="2" s="1"/>
  <c r="Z89" i="2"/>
  <c r="V89" i="2" s="1"/>
  <c r="V78" i="2"/>
  <c r="X20" i="2"/>
  <c r="X16" i="2"/>
  <c r="Q8" i="13"/>
  <c r="Q7" i="13"/>
  <c r="Q6" i="13"/>
  <c r="Q5" i="13"/>
  <c r="Q4" i="13"/>
  <c r="Q3" i="13"/>
  <c r="Q2" i="13"/>
  <c r="E1264" i="11"/>
  <c r="E1263" i="11"/>
  <c r="E1262" i="11"/>
  <c r="E1261" i="11"/>
  <c r="E1260" i="11"/>
  <c r="E1259" i="11"/>
  <c r="E1258" i="11"/>
  <c r="E1257" i="11"/>
  <c r="E1256" i="11"/>
  <c r="E1255" i="11"/>
  <c r="E1254" i="11"/>
  <c r="E1253" i="11"/>
  <c r="E1252" i="11"/>
  <c r="E1251" i="11"/>
  <c r="E1250" i="11"/>
  <c r="E1249" i="11"/>
  <c r="E1248" i="11"/>
  <c r="E1247" i="11"/>
  <c r="E1246" i="11"/>
  <c r="E1245" i="11"/>
  <c r="E1244" i="11"/>
  <c r="E1243" i="11"/>
  <c r="E1242" i="11"/>
  <c r="E1241" i="11"/>
  <c r="E1240" i="11"/>
  <c r="E1239" i="11"/>
  <c r="E1238" i="11"/>
  <c r="E1237" i="11"/>
  <c r="E1236" i="11"/>
  <c r="E1235" i="11"/>
  <c r="E1234" i="11"/>
  <c r="E1233" i="11"/>
  <c r="E1232" i="11"/>
  <c r="E1231" i="11"/>
  <c r="E1230" i="11"/>
  <c r="E1229" i="11"/>
  <c r="E1228" i="11"/>
  <c r="E1227" i="11"/>
  <c r="E1226" i="11"/>
  <c r="E1225" i="11"/>
  <c r="E1224" i="11"/>
  <c r="E1223" i="11"/>
  <c r="E1222" i="11"/>
  <c r="E1221" i="11"/>
  <c r="E1220" i="11"/>
  <c r="E1219" i="11"/>
  <c r="E1218" i="11"/>
  <c r="E1217" i="11"/>
  <c r="E1216" i="11"/>
  <c r="E1215" i="11"/>
  <c r="E1214" i="11"/>
  <c r="E1213" i="11"/>
  <c r="E1212" i="11"/>
  <c r="E1211" i="11"/>
  <c r="E1210" i="11"/>
  <c r="E1209" i="11"/>
  <c r="E1208" i="11"/>
  <c r="E1207" i="11"/>
  <c r="E1206" i="11"/>
  <c r="E1205" i="11"/>
  <c r="E1204" i="11"/>
  <c r="E1203" i="11"/>
  <c r="E1202" i="11"/>
  <c r="E1201" i="11"/>
  <c r="E1200" i="11"/>
  <c r="E1199" i="11"/>
  <c r="E1198" i="11"/>
  <c r="E1197" i="11"/>
  <c r="E1196" i="11"/>
  <c r="E1195" i="11"/>
  <c r="E1194" i="11"/>
  <c r="E1193" i="11"/>
  <c r="E1192" i="11"/>
  <c r="E1191" i="11"/>
  <c r="E1190" i="11"/>
  <c r="E1189" i="11"/>
  <c r="E1188" i="11"/>
  <c r="E1187" i="11"/>
  <c r="E1186" i="11"/>
  <c r="E1185" i="11"/>
  <c r="E1184" i="11"/>
  <c r="E1183" i="11"/>
  <c r="E120" i="11"/>
  <c r="E119" i="11"/>
  <c r="E118" i="11"/>
  <c r="E117" i="11"/>
  <c r="E116" i="11"/>
  <c r="E115" i="11"/>
  <c r="E114" i="11"/>
  <c r="E113" i="11"/>
  <c r="E112" i="11"/>
  <c r="E111" i="11"/>
  <c r="E110" i="11"/>
  <c r="E109" i="11"/>
  <c r="E108" i="11"/>
  <c r="E107" i="11"/>
  <c r="E106" i="11"/>
  <c r="E105" i="11"/>
  <c r="E104" i="11"/>
  <c r="E103" i="11"/>
  <c r="E102" i="11"/>
  <c r="E101" i="11"/>
  <c r="E100" i="11"/>
  <c r="E99" i="11"/>
  <c r="E98" i="11"/>
  <c r="E97" i="11"/>
  <c r="E96" i="11"/>
  <c r="E95" i="11"/>
  <c r="E94" i="11"/>
  <c r="E93" i="11"/>
  <c r="E92" i="11"/>
  <c r="E91" i="11"/>
  <c r="E90" i="11"/>
  <c r="E89" i="11"/>
  <c r="E88" i="11"/>
  <c r="E87" i="11"/>
  <c r="E86" i="11"/>
  <c r="E85" i="11"/>
  <c r="E84" i="11"/>
  <c r="E83" i="11"/>
  <c r="E82" i="11"/>
  <c r="DB19" i="9"/>
  <c r="DA19" i="9"/>
  <c r="CZ19" i="9"/>
  <c r="CY19" i="9"/>
  <c r="CX19" i="9"/>
  <c r="CW19" i="9"/>
  <c r="CV19" i="9"/>
  <c r="CU19" i="9"/>
  <c r="CT19" i="9"/>
  <c r="CS19" i="9"/>
  <c r="CR19" i="9"/>
  <c r="CQ19" i="9"/>
  <c r="CP19" i="9"/>
  <c r="CO19" i="9"/>
  <c r="CH19" i="9"/>
  <c r="CG19" i="9"/>
  <c r="CF19" i="9"/>
  <c r="CE19" i="9"/>
  <c r="CD19" i="9"/>
  <c r="CC19" i="9"/>
  <c r="CB19" i="9"/>
  <c r="CA19" i="9"/>
  <c r="BZ19" i="9"/>
  <c r="BY19" i="9"/>
  <c r="BX19" i="9"/>
  <c r="BW19" i="9"/>
  <c r="BV19" i="9"/>
  <c r="BU19" i="9"/>
  <c r="E19" i="9" s="1"/>
  <c r="DB18" i="9"/>
  <c r="DA18" i="9"/>
  <c r="CZ18" i="9"/>
  <c r="CY18" i="9"/>
  <c r="CX18" i="9"/>
  <c r="CW18" i="9"/>
  <c r="CV18" i="9"/>
  <c r="CU18" i="9"/>
  <c r="CT18" i="9"/>
  <c r="CS18" i="9"/>
  <c r="CR18" i="9"/>
  <c r="CQ18" i="9"/>
  <c r="CP18" i="9"/>
  <c r="CO18" i="9"/>
  <c r="CH18" i="9"/>
  <c r="CG18" i="9"/>
  <c r="CF18" i="9"/>
  <c r="CE18" i="9"/>
  <c r="CD18" i="9"/>
  <c r="CC18" i="9"/>
  <c r="CB18" i="9"/>
  <c r="CA18" i="9"/>
  <c r="BZ18" i="9"/>
  <c r="BY18" i="9"/>
  <c r="BX18" i="9"/>
  <c r="BW18" i="9"/>
  <c r="BV18" i="9"/>
  <c r="BU18" i="9"/>
  <c r="DB17" i="9"/>
  <c r="DA17" i="9"/>
  <c r="CZ17" i="9"/>
  <c r="CY17" i="9"/>
  <c r="CX17" i="9"/>
  <c r="CW17" i="9"/>
  <c r="CV17" i="9"/>
  <c r="CU17" i="9"/>
  <c r="CT17" i="9"/>
  <c r="CS17" i="9"/>
  <c r="CR17" i="9"/>
  <c r="CQ17" i="9"/>
  <c r="CP17" i="9"/>
  <c r="CO17" i="9"/>
  <c r="CH17" i="9"/>
  <c r="CG17" i="9"/>
  <c r="CF17" i="9"/>
  <c r="CE17" i="9"/>
  <c r="CD17" i="9"/>
  <c r="CC17" i="9"/>
  <c r="CB17" i="9"/>
  <c r="CA17" i="9"/>
  <c r="BZ17" i="9"/>
  <c r="BY17" i="9"/>
  <c r="BX17" i="9"/>
  <c r="BW17" i="9"/>
  <c r="BV17" i="9"/>
  <c r="BU17" i="9"/>
  <c r="DB16" i="9"/>
  <c r="DA16" i="9"/>
  <c r="CZ16" i="9"/>
  <c r="CY16" i="9"/>
  <c r="CX16" i="9"/>
  <c r="CW16" i="9"/>
  <c r="CV16" i="9"/>
  <c r="CU16" i="9"/>
  <c r="CT16" i="9"/>
  <c r="CS16" i="9"/>
  <c r="CR16" i="9"/>
  <c r="CQ16" i="9"/>
  <c r="CP16" i="9"/>
  <c r="CO16" i="9"/>
  <c r="CH16" i="9"/>
  <c r="CG16" i="9"/>
  <c r="CF16" i="9"/>
  <c r="CE16" i="9"/>
  <c r="CD16" i="9"/>
  <c r="CC16" i="9"/>
  <c r="CB16" i="9"/>
  <c r="CA16" i="9"/>
  <c r="BZ16" i="9"/>
  <c r="BY16" i="9"/>
  <c r="BX16" i="9"/>
  <c r="BW16" i="9"/>
  <c r="BV16" i="9"/>
  <c r="BU16" i="9"/>
  <c r="DB15" i="9"/>
  <c r="DA15" i="9"/>
  <c r="CZ15" i="9"/>
  <c r="CY15" i="9"/>
  <c r="CX15" i="9"/>
  <c r="CW15" i="9"/>
  <c r="CV15" i="9"/>
  <c r="CU15" i="9"/>
  <c r="CT15" i="9"/>
  <c r="CS15" i="9"/>
  <c r="CR15" i="9"/>
  <c r="CQ15" i="9"/>
  <c r="CP15" i="9"/>
  <c r="CO15" i="9"/>
  <c r="CH15" i="9"/>
  <c r="CG15" i="9"/>
  <c r="CF15" i="9"/>
  <c r="CE15" i="9"/>
  <c r="CD15" i="9"/>
  <c r="CC15" i="9"/>
  <c r="CB15" i="9"/>
  <c r="CA15" i="9"/>
  <c r="BZ15" i="9"/>
  <c r="BY15" i="9"/>
  <c r="BX15" i="9"/>
  <c r="BW15" i="9"/>
  <c r="BV15" i="9"/>
  <c r="BU15" i="9"/>
  <c r="DB14" i="9"/>
  <c r="DA14" i="9"/>
  <c r="CZ14" i="9"/>
  <c r="CY14" i="9"/>
  <c r="CX14" i="9"/>
  <c r="CW14" i="9"/>
  <c r="CV14" i="9"/>
  <c r="CU14" i="9"/>
  <c r="CT14" i="9"/>
  <c r="CS14" i="9"/>
  <c r="CR14" i="9"/>
  <c r="CQ14" i="9"/>
  <c r="CP14" i="9"/>
  <c r="CO14" i="9"/>
  <c r="CH14" i="9"/>
  <c r="CG14" i="9"/>
  <c r="CF14" i="9"/>
  <c r="CE14" i="9"/>
  <c r="CD14" i="9"/>
  <c r="CC14" i="9"/>
  <c r="CB14" i="9"/>
  <c r="CA14" i="9"/>
  <c r="BZ14" i="9"/>
  <c r="BY14" i="9"/>
  <c r="BX14" i="9"/>
  <c r="BW14" i="9"/>
  <c r="BV14" i="9"/>
  <c r="BU14" i="9"/>
  <c r="DB13" i="9"/>
  <c r="DA13" i="9"/>
  <c r="CZ13" i="9"/>
  <c r="CY13" i="9"/>
  <c r="CX13" i="9"/>
  <c r="CW13" i="9"/>
  <c r="CV13" i="9"/>
  <c r="CU13" i="9"/>
  <c r="CT13" i="9"/>
  <c r="CS13" i="9"/>
  <c r="CR13" i="9"/>
  <c r="CQ13" i="9"/>
  <c r="CP13" i="9"/>
  <c r="CO13" i="9"/>
  <c r="CH13" i="9"/>
  <c r="CG13" i="9"/>
  <c r="CF13" i="9"/>
  <c r="CE13" i="9"/>
  <c r="CD13" i="9"/>
  <c r="CC13" i="9"/>
  <c r="CB13" i="9"/>
  <c r="CA13" i="9"/>
  <c r="BZ13" i="9"/>
  <c r="BY13" i="9"/>
  <c r="BX13" i="9"/>
  <c r="BW13" i="9"/>
  <c r="BV13" i="9"/>
  <c r="BU13" i="9"/>
  <c r="DB7" i="9"/>
  <c r="DA7" i="9"/>
  <c r="CZ7" i="9"/>
  <c r="CY7" i="9"/>
  <c r="CX7" i="9"/>
  <c r="CW7" i="9"/>
  <c r="CV7" i="9"/>
  <c r="CU7" i="9"/>
  <c r="CT7" i="9"/>
  <c r="CS7" i="9"/>
  <c r="CR7" i="9"/>
  <c r="CQ7" i="9"/>
  <c r="CP7" i="9"/>
  <c r="CO7" i="9"/>
  <c r="CH7" i="9"/>
  <c r="CG7" i="9"/>
  <c r="CF7" i="9"/>
  <c r="CE7" i="9"/>
  <c r="CD7" i="9"/>
  <c r="CC7" i="9"/>
  <c r="CB7" i="9"/>
  <c r="CA7" i="9"/>
  <c r="BZ7" i="9"/>
  <c r="BY7" i="9"/>
  <c r="BX7" i="9"/>
  <c r="BW7" i="9"/>
  <c r="BV7" i="9"/>
  <c r="BU7" i="9"/>
  <c r="DB6" i="9"/>
  <c r="DA6" i="9"/>
  <c r="CZ6" i="9"/>
  <c r="CY6" i="9"/>
  <c r="CX6" i="9"/>
  <c r="CW6" i="9"/>
  <c r="CV6" i="9"/>
  <c r="CU6" i="9"/>
  <c r="CT6" i="9"/>
  <c r="CS6" i="9"/>
  <c r="CR6" i="9"/>
  <c r="CQ6" i="9"/>
  <c r="CP6" i="9"/>
  <c r="CO6" i="9"/>
  <c r="CH6" i="9"/>
  <c r="CG6" i="9"/>
  <c r="CF6" i="9"/>
  <c r="CE6" i="9"/>
  <c r="CD6" i="9"/>
  <c r="CC6" i="9"/>
  <c r="CB6" i="9"/>
  <c r="CA6" i="9"/>
  <c r="BZ6" i="9"/>
  <c r="BY6" i="9"/>
  <c r="BX6" i="9"/>
  <c r="BW6" i="9"/>
  <c r="BV6" i="9"/>
  <c r="BU6" i="9"/>
  <c r="DB4" i="9"/>
  <c r="DA4" i="9"/>
  <c r="CZ4" i="9"/>
  <c r="CY4" i="9"/>
  <c r="CX4" i="9"/>
  <c r="CW4" i="9"/>
  <c r="CV4" i="9"/>
  <c r="CU4" i="9"/>
  <c r="CT4" i="9"/>
  <c r="CS4" i="9"/>
  <c r="CR4" i="9"/>
  <c r="CQ4" i="9"/>
  <c r="CP4" i="9"/>
  <c r="CO4" i="9"/>
  <c r="CH4" i="9"/>
  <c r="CG4" i="9"/>
  <c r="CF4" i="9"/>
  <c r="CE4" i="9"/>
  <c r="CD4" i="9"/>
  <c r="CC4" i="9"/>
  <c r="CB4" i="9"/>
  <c r="CA4" i="9"/>
  <c r="BZ4" i="9"/>
  <c r="BY4" i="9"/>
  <c r="BX4" i="9"/>
  <c r="BW4" i="9"/>
  <c r="BV4" i="9"/>
  <c r="BU4" i="9"/>
  <c r="DB3" i="9"/>
  <c r="DA3" i="9"/>
  <c r="CZ3" i="9"/>
  <c r="CY3" i="9"/>
  <c r="CX3" i="9"/>
  <c r="CW3" i="9"/>
  <c r="CV3" i="9"/>
  <c r="CU3" i="9"/>
  <c r="CT3" i="9"/>
  <c r="CS3" i="9"/>
  <c r="CR3" i="9"/>
  <c r="CQ3" i="9"/>
  <c r="CP3" i="9"/>
  <c r="CO3" i="9"/>
  <c r="CH3" i="9"/>
  <c r="CG3" i="9"/>
  <c r="CF3" i="9"/>
  <c r="CE3" i="9"/>
  <c r="CD3" i="9"/>
  <c r="CC3" i="9"/>
  <c r="CB3" i="9"/>
  <c r="CA3" i="9"/>
  <c r="BZ3" i="9"/>
  <c r="BY3" i="9"/>
  <c r="BX3" i="9"/>
  <c r="BW3" i="9"/>
  <c r="BV3" i="9"/>
  <c r="BU3" i="9"/>
  <c r="E2" i="9"/>
  <c r="R139" i="2"/>
  <c r="R137" i="2"/>
  <c r="AA136" i="2"/>
  <c r="BH136" i="2" s="1"/>
  <c r="Z136" i="2"/>
  <c r="BG136" i="2" s="1"/>
  <c r="Y136" i="2"/>
  <c r="BF136" i="2" s="1"/>
  <c r="X136" i="2"/>
  <c r="BE136" i="2" s="1"/>
  <c r="W136" i="2"/>
  <c r="BD136" i="2" s="1"/>
  <c r="V136" i="2"/>
  <c r="BC136" i="2" s="1"/>
  <c r="U136" i="2"/>
  <c r="BB136" i="2" s="1"/>
  <c r="T136" i="2"/>
  <c r="BA136" i="2" s="1"/>
  <c r="S136" i="2"/>
  <c r="R117" i="2"/>
  <c r="R116" i="2"/>
  <c r="R115" i="2"/>
  <c r="R114" i="2"/>
  <c r="R112" i="2"/>
  <c r="R111" i="2"/>
  <c r="W96" i="2"/>
  <c r="S93" i="2"/>
  <c r="R52" i="2"/>
  <c r="R51" i="2"/>
  <c r="R131" i="2"/>
  <c r="R41" i="2"/>
  <c r="AG38" i="2"/>
  <c r="BN38" i="2" s="1"/>
  <c r="AF38" i="2"/>
  <c r="BM38" i="2" s="1"/>
  <c r="AE38" i="2"/>
  <c r="BL38" i="2" s="1"/>
  <c r="AD38" i="2"/>
  <c r="BK38" i="2" s="1"/>
  <c r="AC38" i="2"/>
  <c r="BJ38" i="2" s="1"/>
  <c r="AB38" i="2"/>
  <c r="BI38" i="2" s="1"/>
  <c r="AA38" i="2"/>
  <c r="BH38" i="2" s="1"/>
  <c r="Z38" i="2"/>
  <c r="BG38" i="2" s="1"/>
  <c r="Y38" i="2"/>
  <c r="BF38" i="2" s="1"/>
  <c r="X38" i="2"/>
  <c r="BE38" i="2" s="1"/>
  <c r="W38" i="2"/>
  <c r="BD38" i="2" s="1"/>
  <c r="V38" i="2"/>
  <c r="BC38" i="2" s="1"/>
  <c r="U38" i="2"/>
  <c r="BB38" i="2" s="1"/>
  <c r="T38" i="2"/>
  <c r="BA38" i="2" s="1"/>
  <c r="S38" i="2"/>
  <c r="AG26" i="2"/>
  <c r="BN26" i="2" s="1"/>
  <c r="AF26" i="2"/>
  <c r="BM26" i="2" s="1"/>
  <c r="AE26" i="2"/>
  <c r="BL26" i="2" s="1"/>
  <c r="AD26" i="2"/>
  <c r="BK26" i="2" s="1"/>
  <c r="AC26" i="2"/>
  <c r="BJ26" i="2" s="1"/>
  <c r="AB26" i="2"/>
  <c r="BI26" i="2" s="1"/>
  <c r="AA26" i="2"/>
  <c r="BH26" i="2" s="1"/>
  <c r="Z26" i="2"/>
  <c r="BG26" i="2" s="1"/>
  <c r="Y26" i="2"/>
  <c r="BF26" i="2" s="1"/>
  <c r="X26" i="2"/>
  <c r="BE26" i="2" s="1"/>
  <c r="W26" i="2"/>
  <c r="BD26" i="2" s="1"/>
  <c r="V26" i="2"/>
  <c r="BC26" i="2" s="1"/>
  <c r="U26" i="2"/>
  <c r="BB26" i="2" s="1"/>
  <c r="T26" i="2"/>
  <c r="BA26" i="2" s="1"/>
  <c r="S26" i="2"/>
  <c r="R32" i="2" s="1"/>
  <c r="U22" i="2"/>
  <c r="T22" i="2"/>
  <c r="E6" i="9" l="1"/>
  <c r="E15" i="9"/>
  <c r="E16" i="9"/>
  <c r="E17" i="9"/>
  <c r="E18" i="9"/>
  <c r="R29" i="2"/>
  <c r="R27" i="2"/>
  <c r="R86" i="2"/>
  <c r="R68" i="2"/>
  <c r="R71" i="2"/>
  <c r="R77" i="2"/>
  <c r="R76" i="2" s="1"/>
  <c r="R60" i="2"/>
  <c r="R59" i="2" s="1"/>
  <c r="R31" i="2"/>
  <c r="R64" i="2"/>
  <c r="R63" i="2" s="1"/>
  <c r="R75" i="2"/>
  <c r="R35" i="2"/>
  <c r="R40" i="2"/>
  <c r="R19" i="2"/>
  <c r="R45" i="2"/>
  <c r="R103" i="2"/>
  <c r="R67" i="2"/>
  <c r="R80" i="2"/>
  <c r="R79" i="2" s="1"/>
  <c r="R84" i="2"/>
  <c r="R83" i="2" s="1"/>
  <c r="R82" i="2"/>
  <c r="R81" i="2" s="1"/>
  <c r="R62" i="2"/>
  <c r="R61" i="2" s="1"/>
  <c r="R66" i="2"/>
  <c r="R91" i="2"/>
  <c r="E3" i="9"/>
  <c r="E4" i="9"/>
  <c r="E7" i="9"/>
  <c r="E13" i="9"/>
  <c r="E14" i="9"/>
  <c r="R26" i="2"/>
  <c r="Z52" i="2" s="1"/>
  <c r="U53" i="2" s="1"/>
  <c r="R38" i="2"/>
  <c r="R136" i="2"/>
  <c r="Y96" i="2"/>
  <c r="U96" i="2"/>
  <c r="R65" i="2" l="1"/>
  <c r="R96" i="2"/>
  <c r="S92" i="2"/>
  <c r="R94" i="2"/>
</calcChain>
</file>

<file path=xl/comments1.xml><?xml version="1.0" encoding="utf-8"?>
<comments xmlns="http://schemas.openxmlformats.org/spreadsheetml/2006/main">
  <authors>
    <author>Mueller, Martin (IITA)</author>
  </authors>
  <commentList>
    <comment ref="F1" authorId="0" shapeId="0">
      <text>
        <r>
          <rPr>
            <b/>
            <sz val="9"/>
            <color indexed="81"/>
            <rFont val="Tahoma"/>
            <family val="2"/>
          </rPr>
          <t>Library of Congress</t>
        </r>
      </text>
    </comment>
    <comment ref="G1" authorId="0" shapeId="0">
      <text>
        <r>
          <rPr>
            <b/>
            <sz val="9"/>
            <color indexed="81"/>
            <rFont val="Tahoma"/>
            <family val="2"/>
          </rPr>
          <t xml:space="preserve">Citation Structured Language
</t>
        </r>
      </text>
    </comment>
    <comment ref="H1" authorId="0" shapeId="0">
      <text>
        <r>
          <rPr>
            <b/>
            <sz val="9"/>
            <color indexed="81"/>
            <rFont val="Tahoma"/>
            <family val="2"/>
          </rPr>
          <t>BibTex</t>
        </r>
      </text>
    </comment>
    <comment ref="L1" authorId="0" shapeId="0">
      <text>
        <r>
          <rPr>
            <b/>
            <sz val="9"/>
            <color indexed="81"/>
            <rFont val="Tahoma"/>
            <family val="2"/>
          </rPr>
          <t>RIS abbreviation</t>
        </r>
      </text>
    </comment>
    <comment ref="M1" authorId="0" shapeId="0">
      <text>
        <r>
          <rPr>
            <b/>
            <sz val="9"/>
            <color indexed="81"/>
            <rFont val="Tahoma"/>
            <family val="2"/>
          </rPr>
          <t>RIS full field name</t>
        </r>
      </text>
    </comment>
    <comment ref="N1" authorId="0" shapeId="0">
      <text>
        <r>
          <rPr>
            <b/>
            <sz val="9"/>
            <color indexed="81"/>
            <rFont val="Tahoma"/>
            <family val="2"/>
          </rPr>
          <t>Microsoft Windows</t>
        </r>
      </text>
    </comment>
    <comment ref="O1" authorId="0" shapeId="0">
      <text>
        <r>
          <rPr>
            <b/>
            <sz val="9"/>
            <color indexed="81"/>
            <rFont val="Tahoma"/>
            <family val="2"/>
          </rPr>
          <t>SharePoint</t>
        </r>
      </text>
    </comment>
    <comment ref="Q1" authorId="0" shapeId="0">
      <text>
        <r>
          <rPr>
            <b/>
            <sz val="9"/>
            <color indexed="81"/>
            <rFont val="Tahoma"/>
            <family val="2"/>
          </rPr>
          <t>red</t>
        </r>
        <r>
          <rPr>
            <sz val="9"/>
            <color indexed="81"/>
            <rFont val="Tahoma"/>
            <family val="2"/>
          </rPr>
          <t xml:space="preserve">=required; </t>
        </r>
        <r>
          <rPr>
            <b/>
            <sz val="9"/>
            <color indexed="81"/>
            <rFont val="Tahoma"/>
            <family val="2"/>
          </rPr>
          <t>yellow</t>
        </r>
        <r>
          <rPr>
            <sz val="9"/>
            <color indexed="81"/>
            <rFont val="Tahoma"/>
            <family val="2"/>
          </rPr>
          <t xml:space="preserve">=required when applicable;
</t>
        </r>
        <r>
          <rPr>
            <b/>
            <sz val="9"/>
            <color indexed="81"/>
            <rFont val="Tahoma"/>
            <family val="2"/>
          </rPr>
          <t>green</t>
        </r>
        <r>
          <rPr>
            <sz val="9"/>
            <color indexed="81"/>
            <rFont val="Tahoma"/>
            <family val="2"/>
          </rPr>
          <t xml:space="preserve">=strongly recommended; </t>
        </r>
        <r>
          <rPr>
            <b/>
            <sz val="9"/>
            <color indexed="81"/>
            <rFont val="Tahoma"/>
            <family val="2"/>
          </rPr>
          <t>blue</t>
        </r>
        <r>
          <rPr>
            <sz val="9"/>
            <color indexed="81"/>
            <rFont val="Tahoma"/>
            <family val="2"/>
          </rPr>
          <t>=optional</t>
        </r>
      </text>
    </comment>
    <comment ref="R1" authorId="0" shapeId="0">
      <text>
        <r>
          <rPr>
            <sz val="9"/>
            <color indexed="81"/>
            <rFont val="Tahoma"/>
            <family val="2"/>
          </rPr>
          <t xml:space="preserve">values in this column will be stored as the files metadata no matter of the cell's color. Gray color indicate that you have to use the yellow cells to the right.
</t>
        </r>
      </text>
    </comment>
    <comment ref="P6" authorId="0" shapeId="0">
      <text>
        <r>
          <rPr>
            <sz val="9"/>
            <color indexed="81"/>
            <rFont val="Tahoma"/>
            <family val="2"/>
          </rPr>
          <t xml:space="preserve">A designation of a particular physical presentation of a resource.
(DataCite categorizes practically identical with DCMI Dublin core)
</t>
        </r>
      </text>
    </comment>
    <comment ref="P8" authorId="0" shapeId="0">
      <text>
        <r>
          <rPr>
            <sz val="9"/>
            <color indexed="81"/>
            <rFont val="Tahoma"/>
            <family val="2"/>
          </rPr>
          <t>this field helps reference software to convert into RIS metadata</t>
        </r>
      </text>
    </comment>
    <comment ref="P9" authorId="0" shapeId="0">
      <text>
        <r>
          <rPr>
            <sz val="9"/>
            <color indexed="81"/>
            <rFont val="Tahoma"/>
            <family val="2"/>
          </rPr>
          <t xml:space="preserve">these data come from an obligatory codelist storing the file format as "MIME types". </t>
        </r>
      </text>
    </comment>
    <comment ref="P29" authorId="0" shapeId="0">
      <text>
        <r>
          <rPr>
            <sz val="9"/>
            <color indexed="81"/>
            <rFont val="Tahoma"/>
            <family val="2"/>
          </rPr>
          <t>field for the affiliation of those authors which are part of CGIAR at the time of data submission.</t>
        </r>
      </text>
    </comment>
    <comment ref="P30" authorId="0" shapeId="0">
      <text>
        <r>
          <rPr>
            <sz val="9"/>
            <color indexed="81"/>
            <rFont val="Tahoma"/>
            <family val="2"/>
          </rPr>
          <t>field for the affiliation of those authors which are NOT part of CGIAR at the time of data submission.</t>
        </r>
      </text>
    </comment>
    <comment ref="P31" authorId="0" shapeId="0">
      <text>
        <r>
          <rPr>
            <sz val="9"/>
            <color indexed="81"/>
            <rFont val="Tahoma"/>
            <family val="2"/>
          </rPr>
          <t>if the dataset was created under a CGIAR Research Program (CRP), please specify which one.</t>
        </r>
      </text>
    </comment>
    <comment ref="P32" authorId="0" shapeId="0">
      <text>
        <r>
          <rPr>
            <sz val="9"/>
            <color indexed="81"/>
            <rFont val="Tahoma"/>
            <family val="2"/>
          </rPr>
          <t>this field is to identify which of the given authors are "primary author".</t>
        </r>
      </text>
    </comment>
    <comment ref="P42" authorId="0" shapeId="0">
      <text>
        <r>
          <rPr>
            <sz val="9"/>
            <color indexed="81"/>
            <rFont val="Tahoma"/>
            <family val="2"/>
          </rPr>
          <t>Partner Organization outside CGIAR</t>
        </r>
      </text>
    </comment>
    <comment ref="P45" authorId="0" shapeId="0">
      <text>
        <r>
          <rPr>
            <sz val="9"/>
            <color indexed="81"/>
            <rFont val="Tahoma"/>
            <family val="2"/>
          </rPr>
          <t>Partner Organization which is as an institution partnering in publishing these data without that a certain person is specified.</t>
        </r>
      </text>
    </comment>
    <comment ref="P48" authorId="0" shapeId="0">
      <text>
        <r>
          <rPr>
            <sz val="9"/>
            <color indexed="81"/>
            <rFont val="Tahoma"/>
            <family val="2"/>
          </rPr>
          <t>creation date means the date when the data collection was finished.</t>
        </r>
      </text>
    </comment>
    <comment ref="J53" authorId="0" shapeId="0">
      <text>
        <r>
          <rPr>
            <b/>
            <sz val="9"/>
            <color indexed="81"/>
            <rFont val="Tahoma"/>
            <family val="2"/>
          </rPr>
          <t>Mueller, Martin (IITA):</t>
        </r>
        <r>
          <rPr>
            <sz val="9"/>
            <color indexed="81"/>
            <rFont val="Tahoma"/>
            <family val="2"/>
          </rPr>
          <t xml:space="preserve">
needs a suggestion for copy-paste(values): Author names from R29, Year from R36, Title from R9,</t>
        </r>
      </text>
    </comment>
    <comment ref="P64" authorId="0" shapeId="0">
      <text>
        <r>
          <rPr>
            <sz val="9"/>
            <color indexed="81"/>
            <rFont val="Tahoma"/>
            <family val="2"/>
          </rPr>
          <t>could not only the species of crops but of insects, trees or other taxons.</t>
        </r>
      </text>
    </comment>
    <comment ref="P68" authorId="0" shapeId="0">
      <text>
        <r>
          <rPr>
            <b/>
            <sz val="9"/>
            <color indexed="81"/>
            <rFont val="Tahoma"/>
            <family val="2"/>
          </rPr>
          <t>Mueller, Martin (IITA):</t>
        </r>
        <r>
          <rPr>
            <sz val="9"/>
            <color indexed="81"/>
            <rFont val="Tahoma"/>
            <family val="2"/>
          </rPr>
          <t xml:space="preserve">
could also be CRP's research subject</t>
        </r>
      </text>
    </comment>
    <comment ref="P69" authorId="0" shapeId="0">
      <text>
        <r>
          <rPr>
            <sz val="9"/>
            <color indexed="81"/>
            <rFont val="Tahoma"/>
            <family val="2"/>
          </rPr>
          <t>AGROVOC is the Thesaurus of agricultural terms from FAO. As an international standard reference, it serves much better for keyword processing than free-text keywords, because it relates the terms to each other and to translated terms.
Find the thesaurus under: 
http://artemide.art.uniroma2.it:8081/agrovoc/agrovoc/en/
or click the link below.
You can use two lines of keywords, altogether a maximum of 30.</t>
        </r>
      </text>
    </comment>
    <comment ref="P73" authorId="0" shapeId="0">
      <text>
        <r>
          <rPr>
            <sz val="9"/>
            <color indexed="81"/>
            <rFont val="Tahoma"/>
            <family val="2"/>
          </rPr>
          <t xml:space="preserve">room for a free text description of the spatial coverage. </t>
        </r>
      </text>
    </comment>
    <comment ref="P77" authorId="0" shapeId="0">
      <text>
        <r>
          <rPr>
            <sz val="9"/>
            <color indexed="81"/>
            <rFont val="Tahoma"/>
            <family val="2"/>
          </rPr>
          <t>if the 15 cells are not enough to specify all countries, please write the additional ones in the "description of spatial coverage" field.</t>
        </r>
      </text>
    </comment>
    <comment ref="P84" authorId="0" shapeId="0">
      <text>
        <r>
          <rPr>
            <sz val="9"/>
            <color indexed="81"/>
            <rFont val="Tahoma"/>
            <family val="2"/>
          </rPr>
          <t>AEZ's delineate all areas of roughly similar growing conditions. A great help to fill is the CG-CSI web map:
http://csi.maps.arcgis.com/home/webmap/viewer.html?webmap=32442d6dc80c4bb0b95e30e6cfbf2570
There, you can search by location name and use the "measure" tool to receive coordinates when clicking on an identfied location.</t>
        </r>
      </text>
    </comment>
    <comment ref="P86" authorId="0" shapeId="0">
      <text>
        <r>
          <rPr>
            <sz val="9"/>
            <color indexed="81"/>
            <rFont val="Tahoma"/>
            <family val="2"/>
          </rPr>
          <t>there is a AEZoning for West-africa which is finer. Unfortunately there is not yet a web-map tool to help identifying. We are working on it to have it on our future IITA Geospatial repository.</t>
        </r>
      </text>
    </comment>
    <comment ref="P92" authorId="0" shapeId="0">
      <text>
        <r>
          <rPr>
            <sz val="9"/>
            <color indexed="81"/>
            <rFont val="Tahoma"/>
            <family val="2"/>
          </rPr>
          <t>if the file speaks about many locations, choose the most represenative point, probably the most centered point.
You may consider http://csi.maps.arcgis.com/home/webmap/viewer.html?webmap=32442d6dc80c4bb0b95e30e6cfbf2570 to search for locations.</t>
        </r>
      </text>
    </comment>
    <comment ref="P93" authorId="0" shapeId="0">
      <text>
        <r>
          <rPr>
            <sz val="9"/>
            <color indexed="81"/>
            <rFont val="Tahoma"/>
            <family val="2"/>
          </rPr>
          <t>if the file speaks about many locations, choose the most represenative point, probably the most centered point.
You may consider http://csi.maps.arcgis.com/home/webmap/viewer.html?webmap=32442d6dc80c4bb0b95e30e6cfbf2570 to search for locations.</t>
        </r>
      </text>
    </comment>
    <comment ref="P96" authorId="0" shapeId="0">
      <text>
        <r>
          <rPr>
            <sz val="9"/>
            <color indexed="81"/>
            <rFont val="Tahoma"/>
            <family val="2"/>
          </rPr>
          <t>Use the cell in column AC to specify the diameter of the quadrangle bounding box. For example 0.3 for an quadrangle spatial area with a side length of 300m.</t>
        </r>
      </text>
    </comment>
    <comment ref="P99" authorId="0" shapeId="0">
      <text>
        <r>
          <rPr>
            <sz val="9"/>
            <color indexed="81"/>
            <rFont val="Tahoma"/>
            <family val="2"/>
          </rPr>
          <t>here you can, adding on the start and end date of the data collection, give textual description of the temporal coverage of the dataset. Example: "2nd rainy season 2015".</t>
        </r>
      </text>
    </comment>
    <comment ref="P100" authorId="0" shapeId="0">
      <text>
        <r>
          <rPr>
            <sz val="9"/>
            <color indexed="81"/>
            <rFont val="Tahoma"/>
            <family val="2"/>
          </rPr>
          <t xml:space="preserve">new technologies are not only new crop varieties but also new methodologies of preparing soil, new experiment methods, new machinery, etc. </t>
        </r>
      </text>
    </comment>
    <comment ref="P102" authorId="0" shapeId="0">
      <text>
        <r>
          <rPr>
            <sz val="9"/>
            <color indexed="81"/>
            <rFont val="Tahoma"/>
            <family val="2"/>
          </rPr>
          <t>despite these meta-information are all "optional", please consider filling them, because they can be of great help, giving vital information from other resources. So, any "surroundig" docs and data increase visibility and impact.
You can add your metadata on related docs even later. For example you can your journal article that is based on this article later to increase your articles visibility.</t>
        </r>
      </text>
    </comment>
    <comment ref="P106" authorId="0" shapeId="0">
      <text>
        <r>
          <rPr>
            <sz val="9"/>
            <color indexed="81"/>
            <rFont val="Tahoma"/>
            <family val="2"/>
          </rPr>
          <t>to fully understand the relation types, please check on the "how to use"-tab where everything is described in detail.</t>
        </r>
      </text>
    </comment>
    <comment ref="P111" authorId="0" shapeId="0">
      <text>
        <r>
          <rPr>
            <sz val="9"/>
            <color indexed="81"/>
            <rFont val="Tahoma"/>
            <family val="2"/>
          </rPr>
          <t>if a license was specified, the access restrictions are controlled by the license, so you leave it as is. Only if there is no or "other license" the access restrictions should be filled using the rightern cells.</t>
        </r>
      </text>
    </comment>
    <comment ref="P112" authorId="0" shapeId="0">
      <text>
        <r>
          <rPr>
            <sz val="9"/>
            <color indexed="81"/>
            <rFont val="Tahoma"/>
            <family val="2"/>
          </rPr>
          <t>if a license was specified, the access restrictions are governed by that license, so you leave this field as is. 
Only if there is no or "other license" the access restrictions should be filled using the rightern cells.</t>
        </r>
      </text>
    </comment>
    <comment ref="P114" authorId="0" shapeId="0">
      <text>
        <r>
          <rPr>
            <sz val="9"/>
            <color indexed="81"/>
            <rFont val="Tahoma"/>
            <family val="2"/>
          </rPr>
          <t>This may include information regarding access or restrictions based on privacy, security, or other policies.</t>
        </r>
      </text>
    </comment>
    <comment ref="P119" authorId="0" shapeId="0">
      <text>
        <r>
          <rPr>
            <sz val="9"/>
            <color indexed="81"/>
            <rFont val="Tahoma"/>
            <family val="2"/>
          </rPr>
          <t xml:space="preserve">in case the data were stored in a database, for example "ACAI database".
</t>
        </r>
      </text>
    </comment>
    <comment ref="P121" authorId="0" shapeId="0">
      <text>
        <r>
          <rPr>
            <sz val="9"/>
            <color indexed="81"/>
            <rFont val="Tahoma"/>
            <family val="2"/>
          </rPr>
          <t>A description of the level of the audience for which the resource is intended.</t>
        </r>
      </text>
    </comment>
  </commentList>
</comments>
</file>

<file path=xl/comments2.xml><?xml version="1.0" encoding="utf-8"?>
<comments xmlns="http://schemas.openxmlformats.org/spreadsheetml/2006/main">
  <authors>
    <author>Mueller, Martin (IITA)</author>
  </authors>
  <commentList>
    <comment ref="D1" authorId="0" shapeId="0">
      <text>
        <r>
          <rPr>
            <b/>
            <sz val="9"/>
            <color indexed="81"/>
            <rFont val="Tahoma"/>
            <family val="2"/>
          </rPr>
          <t>red</t>
        </r>
        <r>
          <rPr>
            <sz val="9"/>
            <color indexed="81"/>
            <rFont val="Tahoma"/>
            <family val="2"/>
          </rPr>
          <t xml:space="preserve">=required; </t>
        </r>
        <r>
          <rPr>
            <b/>
            <sz val="9"/>
            <color indexed="81"/>
            <rFont val="Tahoma"/>
            <family val="2"/>
          </rPr>
          <t>yellow</t>
        </r>
        <r>
          <rPr>
            <sz val="9"/>
            <color indexed="81"/>
            <rFont val="Tahoma"/>
            <family val="2"/>
          </rPr>
          <t xml:space="preserve">=required when applicable;
</t>
        </r>
        <r>
          <rPr>
            <b/>
            <sz val="9"/>
            <color indexed="81"/>
            <rFont val="Tahoma"/>
            <family val="2"/>
          </rPr>
          <t>green</t>
        </r>
        <r>
          <rPr>
            <sz val="9"/>
            <color indexed="81"/>
            <rFont val="Tahoma"/>
            <family val="2"/>
          </rPr>
          <t xml:space="preserve">=strongly recommended; </t>
        </r>
        <r>
          <rPr>
            <b/>
            <sz val="9"/>
            <color indexed="81"/>
            <rFont val="Tahoma"/>
            <family val="2"/>
          </rPr>
          <t>blue</t>
        </r>
        <r>
          <rPr>
            <sz val="9"/>
            <color indexed="81"/>
            <rFont val="Tahoma"/>
            <family val="2"/>
          </rPr>
          <t>=optional</t>
        </r>
      </text>
    </comment>
  </commentList>
</comments>
</file>

<file path=xl/sharedStrings.xml><?xml version="1.0" encoding="utf-8"?>
<sst xmlns="http://schemas.openxmlformats.org/spreadsheetml/2006/main" count="25149" uniqueCount="8256">
  <si>
    <t>heading1</t>
  </si>
  <si>
    <t>heading2</t>
  </si>
  <si>
    <t>column</t>
  </si>
  <si>
    <t>source</t>
  </si>
  <si>
    <t>title</t>
  </si>
  <si>
    <t>date</t>
  </si>
  <si>
    <t>subject</t>
  </si>
  <si>
    <t>type</t>
  </si>
  <si>
    <t>language</t>
  </si>
  <si>
    <t>relation</t>
  </si>
  <si>
    <t>publisher</t>
  </si>
  <si>
    <t>Other</t>
  </si>
  <si>
    <t>CC</t>
  </si>
  <si>
    <t>Year</t>
  </si>
  <si>
    <t>authorized values</t>
  </si>
  <si>
    <t>qualifier</t>
  </si>
  <si>
    <t>label</t>
  </si>
  <si>
    <t>Separator</t>
  </si>
  <si>
    <t>IITA relevance</t>
  </si>
  <si>
    <t>domain</t>
  </si>
  <si>
    <t>Format</t>
  </si>
  <si>
    <t>Poster</t>
  </si>
  <si>
    <t>||</t>
  </si>
  <si>
    <t>info product</t>
  </si>
  <si>
    <t>Brochure</t>
  </si>
  <si>
    <t>Booklet</t>
  </si>
  <si>
    <t>Research paper</t>
  </si>
  <si>
    <t>Book</t>
  </si>
  <si>
    <t>Technical report</t>
  </si>
  <si>
    <t>Manual</t>
  </si>
  <si>
    <t>Audio document</t>
  </si>
  <si>
    <t>Video document</t>
  </si>
  <si>
    <t xml:space="preserve">E publication </t>
  </si>
  <si>
    <t>Training other (e.g. ppts)</t>
  </si>
  <si>
    <t>Type of information</t>
  </si>
  <si>
    <t>Instruction</t>
  </si>
  <si>
    <t>WAHSC project</t>
  </si>
  <si>
    <t>R4D</t>
  </si>
  <si>
    <t>Recommendation</t>
  </si>
  <si>
    <t>Good agronomic practice</t>
  </si>
  <si>
    <t>Good economic Practice</t>
  </si>
  <si>
    <t>Product information</t>
  </si>
  <si>
    <t>Explanatory</t>
  </si>
  <si>
    <t xml:space="preserve">Evaluative / comparative </t>
  </si>
  <si>
    <t>Diagnostic</t>
  </si>
  <si>
    <t>Illustration</t>
  </si>
  <si>
    <t xml:space="preserve">Traget Audience </t>
  </si>
  <si>
    <t>Farmers</t>
  </si>
  <si>
    <t>Women farmers</t>
  </si>
  <si>
    <t xml:space="preserve">Youth and children </t>
  </si>
  <si>
    <t>Agrodealers</t>
  </si>
  <si>
    <t>Extension and knowledge workers</t>
  </si>
  <si>
    <t>Technicians / practitioners</t>
  </si>
  <si>
    <t>Researchers</t>
  </si>
  <si>
    <t>Decision makers</t>
  </si>
  <si>
    <t>Unspecified</t>
  </si>
  <si>
    <t>ISFM component</t>
  </si>
  <si>
    <t>Straight N, P or K</t>
  </si>
  <si>
    <t>Chemical/mineral Fertilizer Use</t>
  </si>
  <si>
    <t>Multinutrient</t>
  </si>
  <si>
    <t>Rock phosphate</t>
  </si>
  <si>
    <t>Briquettes &amp; slow release</t>
  </si>
  <si>
    <t>Secondary nutrients</t>
  </si>
  <si>
    <t>Micronutrients</t>
  </si>
  <si>
    <t>Crop residues</t>
  </si>
  <si>
    <t>Organic Resource Use</t>
  </si>
  <si>
    <t>Compost</t>
  </si>
  <si>
    <t>Manure</t>
  </si>
  <si>
    <t>Green manure</t>
  </si>
  <si>
    <t>N/A</t>
  </si>
  <si>
    <t>Rhizobium inoculants</t>
  </si>
  <si>
    <t>Biofertilizers</t>
  </si>
  <si>
    <t>Nitrogen fixing free living</t>
  </si>
  <si>
    <t>AMF</t>
  </si>
  <si>
    <t>P-solubilizing micro-organisms</t>
  </si>
  <si>
    <t>Plant growth promoters</t>
  </si>
  <si>
    <t xml:space="preserve">Other </t>
  </si>
  <si>
    <t>Better response to nutrients</t>
  </si>
  <si>
    <t>improved seeds</t>
  </si>
  <si>
    <t>Better adapted</t>
  </si>
  <si>
    <t>Better resistance</t>
  </si>
  <si>
    <t>Specific traits</t>
  </si>
  <si>
    <t>Local Adaptation</t>
  </si>
  <si>
    <t>Mulching</t>
  </si>
  <si>
    <t>Planting</t>
  </si>
  <si>
    <t>Liming</t>
  </si>
  <si>
    <t>Tillage</t>
  </si>
  <si>
    <t>Water harvesting</t>
  </si>
  <si>
    <t>Soil conservation</t>
  </si>
  <si>
    <t>Cropping system</t>
  </si>
  <si>
    <t>Sole</t>
  </si>
  <si>
    <t>Annual crops</t>
  </si>
  <si>
    <t>Intercropping</t>
  </si>
  <si>
    <t>Crop rotation</t>
  </si>
  <si>
    <t>Relay cropping</t>
  </si>
  <si>
    <t>Ag Systems</t>
  </si>
  <si>
    <t>Fallow systems</t>
  </si>
  <si>
    <t>Agroforestry</t>
  </si>
  <si>
    <t>Conservation agric</t>
  </si>
  <si>
    <t>Organic agriculture</t>
  </si>
  <si>
    <t>Intergrated</t>
  </si>
  <si>
    <t>dc.rights</t>
  </si>
  <si>
    <t>cg.coverage.region</t>
  </si>
  <si>
    <t>geo</t>
  </si>
  <si>
    <t>cg.coverage.country</t>
  </si>
  <si>
    <t>Benin</t>
  </si>
  <si>
    <t>BEN</t>
  </si>
  <si>
    <t>ISO 3166</t>
  </si>
  <si>
    <t>Burkina Faso</t>
  </si>
  <si>
    <t>BFA</t>
  </si>
  <si>
    <t>Côte D'ivoire</t>
  </si>
  <si>
    <t>CIV</t>
  </si>
  <si>
    <t>Ghana</t>
  </si>
  <si>
    <t>GHA</t>
  </si>
  <si>
    <t>Liberia</t>
  </si>
  <si>
    <t>LBR</t>
  </si>
  <si>
    <t>Mali</t>
  </si>
  <si>
    <t>MLI</t>
  </si>
  <si>
    <t>Nigeria</t>
  </si>
  <si>
    <t>NGA</t>
  </si>
  <si>
    <t>Sierra Leone</t>
  </si>
  <si>
    <t>SLE</t>
  </si>
  <si>
    <t>Togo</t>
  </si>
  <si>
    <t>TGO</t>
  </si>
  <si>
    <t>---------------</t>
  </si>
  <si>
    <t>Burundi</t>
  </si>
  <si>
    <t>BDI</t>
  </si>
  <si>
    <t>Cameroon</t>
  </si>
  <si>
    <t>CMR</t>
  </si>
  <si>
    <t>Democratic Republic of the Congo</t>
  </si>
  <si>
    <t>COD</t>
  </si>
  <si>
    <t>Rwanda</t>
  </si>
  <si>
    <t>RWA</t>
  </si>
  <si>
    <t>Ethiopia</t>
  </si>
  <si>
    <t>ETH</t>
  </si>
  <si>
    <t>Kenya</t>
  </si>
  <si>
    <t>KEN</t>
  </si>
  <si>
    <t>Uganda</t>
  </si>
  <si>
    <t>UGA</t>
  </si>
  <si>
    <t>United Republic of Tanzania</t>
  </si>
  <si>
    <t>TZA</t>
  </si>
  <si>
    <t>Malawi</t>
  </si>
  <si>
    <t>MWI</t>
  </si>
  <si>
    <t>Mozambique</t>
  </si>
  <si>
    <t>MOZ</t>
  </si>
  <si>
    <t>Swaziland</t>
  </si>
  <si>
    <t>SWZ</t>
  </si>
  <si>
    <t>Zambia</t>
  </si>
  <si>
    <t>ZMB</t>
  </si>
  <si>
    <t>Lao People's Democratic Republic</t>
  </si>
  <si>
    <t>LAO</t>
  </si>
  <si>
    <t>Cambodia</t>
  </si>
  <si>
    <t>KHM</t>
  </si>
  <si>
    <t>Viet Nam</t>
  </si>
  <si>
    <t>VNM</t>
  </si>
  <si>
    <t>Niger</t>
  </si>
  <si>
    <t>NER</t>
  </si>
  <si>
    <t>Madagascar</t>
  </si>
  <si>
    <t>MDG</t>
  </si>
  <si>
    <t>Central African Republic</t>
  </si>
  <si>
    <t>CAF</t>
  </si>
  <si>
    <t>Zimbabwe</t>
  </si>
  <si>
    <t>ZWE</t>
  </si>
  <si>
    <t>Congo</t>
  </si>
  <si>
    <t>COG</t>
  </si>
  <si>
    <t>Gambia</t>
  </si>
  <si>
    <t>GMB</t>
  </si>
  <si>
    <t>Senegal</t>
  </si>
  <si>
    <t>SEN</t>
  </si>
  <si>
    <t>Equatorial Guinea</t>
  </si>
  <si>
    <t>GNQ</t>
  </si>
  <si>
    <t>Gabon</t>
  </si>
  <si>
    <t>GAB</t>
  </si>
  <si>
    <t>Guinea-Bissau</t>
  </si>
  <si>
    <t>GNB</t>
  </si>
  <si>
    <t>Guinea</t>
  </si>
  <si>
    <t>GIN</t>
  </si>
  <si>
    <t>dc.type</t>
  </si>
  <si>
    <t>Peer-reviewed journal article</t>
  </si>
  <si>
    <t>CGIAR Office</t>
  </si>
  <si>
    <t>Book Chapter</t>
  </si>
  <si>
    <t>Report</t>
  </si>
  <si>
    <t>Thesis</t>
  </si>
  <si>
    <t>Training Material</t>
  </si>
  <si>
    <t>Policy Brief</t>
  </si>
  <si>
    <t>Software</t>
  </si>
  <si>
    <t>Source Code</t>
  </si>
  <si>
    <t>Image</t>
  </si>
  <si>
    <t>Audio</t>
  </si>
  <si>
    <t>Video</t>
  </si>
  <si>
    <t>Extension Material</t>
  </si>
  <si>
    <t>Map</t>
  </si>
  <si>
    <t>Model</t>
  </si>
  <si>
    <t>Dataset</t>
  </si>
  <si>
    <t>dc.language</t>
  </si>
  <si>
    <t>eng</t>
  </si>
  <si>
    <t>English</t>
  </si>
  <si>
    <t>World</t>
  </si>
  <si>
    <t>ISO 639-2</t>
  </si>
  <si>
    <t>fre</t>
  </si>
  <si>
    <t>French</t>
  </si>
  <si>
    <t>spa</t>
  </si>
  <si>
    <t>Spanish</t>
  </si>
  <si>
    <t>por</t>
  </si>
  <si>
    <t>Portuguese</t>
  </si>
  <si>
    <t>hau</t>
  </si>
  <si>
    <t>Hausa</t>
  </si>
  <si>
    <t>ibo</t>
  </si>
  <si>
    <t>Igbo</t>
  </si>
  <si>
    <t>yor</t>
  </si>
  <si>
    <t>Yoruba</t>
  </si>
  <si>
    <t>fon</t>
  </si>
  <si>
    <t>Fon</t>
  </si>
  <si>
    <t>dyu</t>
  </si>
  <si>
    <t>Dyula</t>
  </si>
  <si>
    <t>mos</t>
  </si>
  <si>
    <t>Mossi</t>
  </si>
  <si>
    <t>aka</t>
  </si>
  <si>
    <t>Akan</t>
  </si>
  <si>
    <t>nzi</t>
  </si>
  <si>
    <t>Nzima</t>
  </si>
  <si>
    <t>twi</t>
  </si>
  <si>
    <t>Twi</t>
  </si>
  <si>
    <t>bam</t>
  </si>
  <si>
    <t>Bambara</t>
  </si>
  <si>
    <t>snk</t>
  </si>
  <si>
    <t>Soninke</t>
  </si>
  <si>
    <t>kau</t>
  </si>
  <si>
    <t>Kanuri</t>
  </si>
  <si>
    <t>son</t>
  </si>
  <si>
    <t>Songhai languages</t>
  </si>
  <si>
    <t>cpe</t>
  </si>
  <si>
    <t>Creoles and pidgins, English based</t>
  </si>
  <si>
    <t>bin</t>
  </si>
  <si>
    <t>Edo</t>
  </si>
  <si>
    <t>efi</t>
  </si>
  <si>
    <t>Efik</t>
  </si>
  <si>
    <t>tiv</t>
  </si>
  <si>
    <t>Tiv</t>
  </si>
  <si>
    <t>ewe</t>
  </si>
  <si>
    <t>Ewe</t>
  </si>
  <si>
    <t>bai</t>
  </si>
  <si>
    <t>Bamileke languages</t>
  </si>
  <si>
    <t>ewo</t>
  </si>
  <si>
    <t>Ewondo</t>
  </si>
  <si>
    <t>dua</t>
  </si>
  <si>
    <t>Duala</t>
  </si>
  <si>
    <t>kon</t>
  </si>
  <si>
    <t>kongo</t>
  </si>
  <si>
    <t>DR Congo</t>
  </si>
  <si>
    <t>lub</t>
  </si>
  <si>
    <t>Luba-Katanga</t>
  </si>
  <si>
    <t>lua</t>
  </si>
  <si>
    <t>Luba-Lulua</t>
  </si>
  <si>
    <t>lol</t>
  </si>
  <si>
    <t>Mongo</t>
  </si>
  <si>
    <t>kpe</t>
  </si>
  <si>
    <t>Kpelle</t>
  </si>
  <si>
    <t>wol</t>
  </si>
  <si>
    <t>Wolof</t>
  </si>
  <si>
    <t>man</t>
  </si>
  <si>
    <t>Mandingo</t>
  </si>
  <si>
    <t>men</t>
  </si>
  <si>
    <t>Mende</t>
  </si>
  <si>
    <t>ara</t>
  </si>
  <si>
    <t>Arabic</t>
  </si>
  <si>
    <t>world</t>
  </si>
  <si>
    <t>mis</t>
  </si>
  <si>
    <t>Uncoded languages</t>
  </si>
  <si>
    <t>zxx</t>
  </si>
  <si>
    <t>Not applicable</t>
  </si>
  <si>
    <t>cg.contributor.center</t>
  </si>
  <si>
    <t>Not Applicable</t>
  </si>
  <si>
    <t>center</t>
  </si>
  <si>
    <t>agent</t>
  </si>
  <si>
    <t>International Institute of Tropical Agriculture (IITA)</t>
  </si>
  <si>
    <t>IITA</t>
  </si>
  <si>
    <t>AfricaRice</t>
  </si>
  <si>
    <t>Bioversity International</t>
  </si>
  <si>
    <t>Center for International Forestry Research (CIFOR)</t>
  </si>
  <si>
    <t>CIFOR</t>
  </si>
  <si>
    <t>International Center for Agricultural Research in the Dry Areas (ICARDA)</t>
  </si>
  <si>
    <t>ICARDA</t>
  </si>
  <si>
    <t>International Center for Tropical Agriculture (CIAT)</t>
  </si>
  <si>
    <t>CIAT</t>
  </si>
  <si>
    <t>International Crops Research Institute for the Semi-Arid Tropics (ICRISAT)</t>
  </si>
  <si>
    <t>ICRISAT</t>
  </si>
  <si>
    <t>International Food Policy Research Institute (IFPRI)</t>
  </si>
  <si>
    <t>IFPRI</t>
  </si>
  <si>
    <t>International Livestock Research Institute (ILRI)</t>
  </si>
  <si>
    <t>ILRI</t>
  </si>
  <si>
    <t>International Maize and Wheat Improvement Center (CIMMYT)</t>
  </si>
  <si>
    <t>CIMMYT</t>
  </si>
  <si>
    <t>International Potato Center (CIP)</t>
  </si>
  <si>
    <t>CIP</t>
  </si>
  <si>
    <t>International Rice Research Institute (IRRI)</t>
  </si>
  <si>
    <t>IRRI</t>
  </si>
  <si>
    <t>International Water Management Institute (IWMI)</t>
  </si>
  <si>
    <t>IWMI</t>
  </si>
  <si>
    <t>World Agroforestry Centre (ICRAF)</t>
  </si>
  <si>
    <t>ICRAF</t>
  </si>
  <si>
    <t>WorldFish</t>
  </si>
  <si>
    <t>cg.contributor.crp</t>
  </si>
  <si>
    <t>CGIAR Research Program on Agriculture for Nutrition and Health (A4NH)</t>
  </si>
  <si>
    <t>CGIAR Research Program on Aquatic Agricultural Systems (AAS)</t>
  </si>
  <si>
    <t>CGIAR Research Program on Climate Change, Agriculture and Food Security (CCAFS)</t>
  </si>
  <si>
    <t>CGIAR Research Program on Dryland Cereals (Dryland Cereals)</t>
  </si>
  <si>
    <t>CGIAR Research Program on Dryland Systems (Dryland Systems)</t>
  </si>
  <si>
    <t>CGIAR Research Program on Forests, Trees and Agroforestry (ForestsTreesAgroforestry)</t>
  </si>
  <si>
    <t>CGIAR Research Program for Managing and Sustaining Crop Collections (Genebanks)</t>
  </si>
  <si>
    <t>CGIAR Research Program on Grain Legumes (Grain Legumes)</t>
  </si>
  <si>
    <t>CGIAR Research Program on Rice (GRiSP)</t>
  </si>
  <si>
    <t>CGIAR Research Program on Integrated Systems for the Humid Tropics (Humidtropics)</t>
  </si>
  <si>
    <t>CGIAR Research Program on Livestock and Fish (Livestock and Fish)</t>
  </si>
  <si>
    <t>CGIAR Research Program on Maize (MAIZE)</t>
  </si>
  <si>
    <t>CGIAR Research Program on Policies, Institutions and Markets (Policies, Institutions and Markets)</t>
  </si>
  <si>
    <t>CGIAR Research Program on Roots, Tubers and Bananas (RTB)</t>
  </si>
  <si>
    <t>CGIAR Research Program on Wheat (WHEAT)</t>
  </si>
  <si>
    <t>CGIAR Research Program on Water, Land and Ecosystems (WLE)</t>
  </si>
  <si>
    <t>Location Type</t>
  </si>
  <si>
    <t>Point</t>
  </si>
  <si>
    <t>Countries</t>
  </si>
  <si>
    <t>AlternateLevelOneAdminUnits</t>
  </si>
  <si>
    <t>AlternateLevelTwoAdminUnits</t>
  </si>
  <si>
    <t>AlternateLevelThreeAdminUnits</t>
  </si>
  <si>
    <t>AlternateLevelFourAdminUnits</t>
  </si>
  <si>
    <t>AlternateLevelFiveAdminUnits</t>
  </si>
  <si>
    <t>Time Increments</t>
  </si>
  <si>
    <t>Day</t>
  </si>
  <si>
    <t>units</t>
  </si>
  <si>
    <t>Decade</t>
  </si>
  <si>
    <t>Hour</t>
  </si>
  <si>
    <t>Minute</t>
  </si>
  <si>
    <t>Month</t>
  </si>
  <si>
    <t>Quarter</t>
  </si>
  <si>
    <t>Second</t>
  </si>
  <si>
    <t>Week</t>
  </si>
  <si>
    <t>Weekday</t>
  </si>
  <si>
    <t>Units</t>
  </si>
  <si>
    <t>Acres (a)</t>
  </si>
  <si>
    <t>Centimeters (cm)</t>
  </si>
  <si>
    <t>Count</t>
  </si>
  <si>
    <t>Cubic Meters</t>
  </si>
  <si>
    <t>Date</t>
  </si>
  <si>
    <t>Days</t>
  </si>
  <si>
    <t>Degrees (Decimal)</t>
  </si>
  <si>
    <t>Degrees (Centigrade)</t>
  </si>
  <si>
    <t>Degrees (Fahrenheit)</t>
  </si>
  <si>
    <t>Grams (g)</t>
  </si>
  <si>
    <t>Hectares (ha)</t>
  </si>
  <si>
    <t>Hours (hr)</t>
  </si>
  <si>
    <t>Integer</t>
  </si>
  <si>
    <t>Kilograms (Kg)</t>
  </si>
  <si>
    <t>Kg/Acre</t>
  </si>
  <si>
    <t>Kilometers (Km)</t>
  </si>
  <si>
    <t>Meters (m)</t>
  </si>
  <si>
    <t>Metric Tons (MT)</t>
  </si>
  <si>
    <t>Millimeters (mm)</t>
  </si>
  <si>
    <t>Minutes</t>
  </si>
  <si>
    <t>Months</t>
  </si>
  <si>
    <t>Percent (%)</t>
  </si>
  <si>
    <t>Quantil (Qtl)</t>
  </si>
  <si>
    <t>Ranking</t>
  </si>
  <si>
    <t>Ratio</t>
  </si>
  <si>
    <t>Rupes (Rs)</t>
  </si>
  <si>
    <t>Seconds</t>
  </si>
  <si>
    <t>Sq Km</t>
  </si>
  <si>
    <t>Text</t>
  </si>
  <si>
    <t>Tons</t>
  </si>
  <si>
    <t>USD ($)</t>
  </si>
  <si>
    <t>Years</t>
  </si>
  <si>
    <t>Scale</t>
  </si>
  <si>
    <t>(000's)</t>
  </si>
  <si>
    <t>(000,000's)</t>
  </si>
  <si>
    <t>(000,000,000's)</t>
  </si>
  <si>
    <t>thousands</t>
  </si>
  <si>
    <t>millions</t>
  </si>
  <si>
    <t>billions</t>
  </si>
  <si>
    <t>hundredths</t>
  </si>
  <si>
    <t>thousandths</t>
  </si>
  <si>
    <t>millionths</t>
  </si>
  <si>
    <t>billionths</t>
  </si>
  <si>
    <t>Attribute Type</t>
  </si>
  <si>
    <t>Yield</t>
  </si>
  <si>
    <t>Precipitation</t>
  </si>
  <si>
    <t>Production</t>
  </si>
  <si>
    <t>Area</t>
  </si>
  <si>
    <t>Height</t>
  </si>
  <si>
    <t>Weight</t>
  </si>
  <si>
    <t>Length</t>
  </si>
  <si>
    <t>Volume</t>
  </si>
  <si>
    <t>Mass</t>
  </si>
  <si>
    <t>Effectiveness</t>
  </si>
  <si>
    <t>Rate</t>
  </si>
  <si>
    <t>Temperature</t>
  </si>
  <si>
    <t>Speed</t>
  </si>
  <si>
    <t>Time</t>
  </si>
  <si>
    <t>Security</t>
  </si>
  <si>
    <t>Confidential</t>
  </si>
  <si>
    <t>processes</t>
  </si>
  <si>
    <t>Non-Confidential</t>
  </si>
  <si>
    <t>Yes/No</t>
  </si>
  <si>
    <t>Yes</t>
  </si>
  <si>
    <t>No</t>
  </si>
  <si>
    <t>UnitID</t>
  </si>
  <si>
    <t>UnitAbbreviation</t>
  </si>
  <si>
    <t>UnitName</t>
  </si>
  <si>
    <t>angular</t>
  </si>
  <si>
    <t>DD</t>
  </si>
  <si>
    <t>Decimal Degree</t>
  </si>
  <si>
    <t>deg</t>
  </si>
  <si>
    <t>Degrees</t>
  </si>
  <si>
    <t>area</t>
  </si>
  <si>
    <t>ac</t>
  </si>
  <si>
    <t>Acre</t>
  </si>
  <si>
    <t>ha</t>
  </si>
  <si>
    <t>Hectare</t>
  </si>
  <si>
    <t>km²</t>
  </si>
  <si>
    <t>Square Kilometer</t>
  </si>
  <si>
    <t>currency</t>
  </si>
  <si>
    <t>LCU</t>
  </si>
  <si>
    <t>Local Currency Unit</t>
  </si>
  <si>
    <t>LCU/kg</t>
  </si>
  <si>
    <t>Local Currency Unit per kg</t>
  </si>
  <si>
    <t>LCU/ton</t>
  </si>
  <si>
    <t>Local Currency Unit per ton</t>
  </si>
  <si>
    <t>LCU/acre</t>
  </si>
  <si>
    <t>Local Currency Unit per acre</t>
  </si>
  <si>
    <t>LCU/ha</t>
  </si>
  <si>
    <t>Local Currency Unit per hectar</t>
  </si>
  <si>
    <t>LCU/sqkm</t>
  </si>
  <si>
    <t>Local Currency Unit per square kilometer</t>
  </si>
  <si>
    <t>USD</t>
  </si>
  <si>
    <t>US Dollars</t>
  </si>
  <si>
    <t>USD/kg</t>
  </si>
  <si>
    <t>US Dollars per Ton</t>
  </si>
  <si>
    <t>USD/Ton</t>
  </si>
  <si>
    <t>USD/acre</t>
  </si>
  <si>
    <t>USD/ha</t>
  </si>
  <si>
    <t>USD/sqkm</t>
  </si>
  <si>
    <t>data</t>
  </si>
  <si>
    <t>int</t>
  </si>
  <si>
    <t>number</t>
  </si>
  <si>
    <t>Number</t>
  </si>
  <si>
    <t>%</t>
  </si>
  <si>
    <t>Percent</t>
  </si>
  <si>
    <t>qtl</t>
  </si>
  <si>
    <t>Quantil</t>
  </si>
  <si>
    <t>qtl/ac</t>
  </si>
  <si>
    <t>Quantils per Acre</t>
  </si>
  <si>
    <t>ql</t>
  </si>
  <si>
    <t>Quintals</t>
  </si>
  <si>
    <t>rank</t>
  </si>
  <si>
    <t>Rank</t>
  </si>
  <si>
    <t>ratio</t>
  </si>
  <si>
    <t>str</t>
  </si>
  <si>
    <t>String</t>
  </si>
  <si>
    <t>Value List</t>
  </si>
  <si>
    <t>economic</t>
  </si>
  <si>
    <t>cost</t>
  </si>
  <si>
    <t>Cost</t>
  </si>
  <si>
    <t>Households</t>
  </si>
  <si>
    <t>people</t>
  </si>
  <si>
    <t>People</t>
  </si>
  <si>
    <t>people/km²</t>
  </si>
  <si>
    <t>People per Square Kilometer</t>
  </si>
  <si>
    <t>persons</t>
  </si>
  <si>
    <t>Persons</t>
  </si>
  <si>
    <t>general</t>
  </si>
  <si>
    <t>cases</t>
  </si>
  <si>
    <t>Cases</t>
  </si>
  <si>
    <t>cases/people</t>
  </si>
  <si>
    <t>Cases/people</t>
  </si>
  <si>
    <t>cases/Person</t>
  </si>
  <si>
    <t>Cases/Person</t>
  </si>
  <si>
    <t>count</t>
  </si>
  <si>
    <t>length</t>
  </si>
  <si>
    <t>cm</t>
  </si>
  <si>
    <t>Centimeter</t>
  </si>
  <si>
    <t>1/100 in</t>
  </si>
  <si>
    <t>Hundredth of an Inch</t>
  </si>
  <si>
    <t>in</t>
  </si>
  <si>
    <t>Inches</t>
  </si>
  <si>
    <t>m</t>
  </si>
  <si>
    <t>Meters</t>
  </si>
  <si>
    <t>m/s</t>
  </si>
  <si>
    <t>Meters per Second</t>
  </si>
  <si>
    <t>mi</t>
  </si>
  <si>
    <t>Miles</t>
  </si>
  <si>
    <t>mm</t>
  </si>
  <si>
    <t>Millimeters</t>
  </si>
  <si>
    <t>mm/yr</t>
  </si>
  <si>
    <t>Millimeters per Year</t>
  </si>
  <si>
    <t>1/10 mm</t>
  </si>
  <si>
    <t>Tenth of a Millimeter</t>
  </si>
  <si>
    <t>period</t>
  </si>
  <si>
    <t>age</t>
  </si>
  <si>
    <t>Age</t>
  </si>
  <si>
    <t>power</t>
  </si>
  <si>
    <t>kWh</t>
  </si>
  <si>
    <t>Kilowatt hours</t>
  </si>
  <si>
    <t>MJ/m²</t>
  </si>
  <si>
    <t>Megajoules per SquareMeter</t>
  </si>
  <si>
    <t>Wh/m²</t>
  </si>
  <si>
    <t>Watt-hours per Square Meter</t>
  </si>
  <si>
    <t>W/m²</t>
  </si>
  <si>
    <t>Watts per Square Meter</t>
  </si>
  <si>
    <t>pressure</t>
  </si>
  <si>
    <t>mb</t>
  </si>
  <si>
    <t>Millibars</t>
  </si>
  <si>
    <t>scale</t>
  </si>
  <si>
    <t>decimal</t>
  </si>
  <si>
    <t>Decimal</t>
  </si>
  <si>
    <t>space</t>
  </si>
  <si>
    <t>b m³</t>
  </si>
  <si>
    <t>Billion Cubic Meters</t>
  </si>
  <si>
    <t>m³</t>
  </si>
  <si>
    <t>Cubic meters</t>
  </si>
  <si>
    <t>L</t>
  </si>
  <si>
    <t>Litre</t>
  </si>
  <si>
    <t>speed</t>
  </si>
  <si>
    <t>kn</t>
  </si>
  <si>
    <t>Knots</t>
  </si>
  <si>
    <t>temperature</t>
  </si>
  <si>
    <t>°C</t>
  </si>
  <si>
    <t>Celsius</t>
  </si>
  <si>
    <t>°F</t>
  </si>
  <si>
    <t>Fahrenheit</t>
  </si>
  <si>
    <t>temporal</t>
  </si>
  <si>
    <t>day</t>
  </si>
  <si>
    <t>h</t>
  </si>
  <si>
    <t>Hours</t>
  </si>
  <si>
    <t>mins</t>
  </si>
  <si>
    <t>month</t>
  </si>
  <si>
    <t>Seasons</t>
  </si>
  <si>
    <t>secs</t>
  </si>
  <si>
    <t>weeks</t>
  </si>
  <si>
    <t>Weeks</t>
  </si>
  <si>
    <t>yrs</t>
  </si>
  <si>
    <t>weight</t>
  </si>
  <si>
    <t>g</t>
  </si>
  <si>
    <t>Grams</t>
  </si>
  <si>
    <t>kg</t>
  </si>
  <si>
    <t>Kilograms</t>
  </si>
  <si>
    <t>kg/ac</t>
  </si>
  <si>
    <t>Kilograms per Acre</t>
  </si>
  <si>
    <t>kg/ha</t>
  </si>
  <si>
    <t>Kilograms per Hectare</t>
  </si>
  <si>
    <t>kg/L</t>
  </si>
  <si>
    <t>Kilograms per Liter</t>
  </si>
  <si>
    <t>kg/ton</t>
  </si>
  <si>
    <t>Kilograms per Ton</t>
  </si>
  <si>
    <t>km</t>
  </si>
  <si>
    <t>Kilometers</t>
  </si>
  <si>
    <t>km/h</t>
  </si>
  <si>
    <t>Kilometers per Hour</t>
  </si>
  <si>
    <t>kt oil eqv</t>
  </si>
  <si>
    <t>Kilotonnes of Oil Equivalent</t>
  </si>
  <si>
    <t>kt</t>
  </si>
  <si>
    <t>Kilotons</t>
  </si>
  <si>
    <t>mt</t>
  </si>
  <si>
    <t>Metric Tons</t>
  </si>
  <si>
    <t>mt/c</t>
  </si>
  <si>
    <t>Metric Tons per Capita</t>
  </si>
  <si>
    <t>µg/m³</t>
  </si>
  <si>
    <t>Micrograms per Cubic Meter</t>
  </si>
  <si>
    <t>Tons/ac</t>
  </si>
  <si>
    <t>Tons per Acre</t>
  </si>
  <si>
    <t>Tons/ha</t>
  </si>
  <si>
    <t>Tons per Hectare</t>
  </si>
  <si>
    <t>Tons/ha/h</t>
  </si>
  <si>
    <t>Tons per Hectare per Hour of labor</t>
  </si>
  <si>
    <t>Survey</t>
  </si>
  <si>
    <t>Study</t>
  </si>
  <si>
    <t>Live</t>
  </si>
  <si>
    <t>Trials</t>
  </si>
  <si>
    <t>Licenses</t>
  </si>
  <si>
    <t>CC-0</t>
  </si>
  <si>
    <t>creativecommons.org</t>
  </si>
  <si>
    <t>regulatory</t>
  </si>
  <si>
    <t>CC-BY 4.0</t>
  </si>
  <si>
    <t>CC-BY-NC 4.0</t>
  </si>
  <si>
    <t>CC-BY-SA 4.0</t>
  </si>
  <si>
    <t>CC-BY-SA-NC 4.0</t>
  </si>
  <si>
    <t>CC-BY-ND 4.0</t>
  </si>
  <si>
    <t>CC-BY-ND-NC 4.0</t>
  </si>
  <si>
    <t>GNU</t>
  </si>
  <si>
    <t>other license</t>
  </si>
  <si>
    <t>no license</t>
  </si>
  <si>
    <t>not applicable</t>
  </si>
  <si>
    <t>permissions</t>
  </si>
  <si>
    <t>non-commercial</t>
  </si>
  <si>
    <t>non-commercial educational use only</t>
  </si>
  <si>
    <t>self-archive copy only</t>
  </si>
  <si>
    <t>share alike</t>
  </si>
  <si>
    <t>access unrestricted</t>
  </si>
  <si>
    <t>re-use unrestricted</t>
  </si>
  <si>
    <t>no translations</t>
  </si>
  <si>
    <t>no derivates</t>
  </si>
  <si>
    <t>AuthorDevCon</t>
  </si>
  <si>
    <t>yes</t>
  </si>
  <si>
    <t>no</t>
  </si>
  <si>
    <t>RIS_type</t>
  </si>
  <si>
    <t>ABST</t>
  </si>
  <si>
    <t>Abstract</t>
  </si>
  <si>
    <t>RIS</t>
  </si>
  <si>
    <t>ADVS</t>
  </si>
  <si>
    <t>Audiovisual material</t>
  </si>
  <si>
    <t>ART</t>
  </si>
  <si>
    <t>Art Work</t>
  </si>
  <si>
    <t>BILL</t>
  </si>
  <si>
    <t>Bill/Resolution</t>
  </si>
  <si>
    <t>BOOK</t>
  </si>
  <si>
    <t>Book, Whole</t>
  </si>
  <si>
    <t>CASE</t>
  </si>
  <si>
    <t>Case</t>
  </si>
  <si>
    <t>CHAP</t>
  </si>
  <si>
    <t>Book chapter</t>
  </si>
  <si>
    <t>COMP</t>
  </si>
  <si>
    <t>Computer program</t>
  </si>
  <si>
    <t>CONF</t>
  </si>
  <si>
    <t>Conference proceeding</t>
  </si>
  <si>
    <t>CTLG</t>
  </si>
  <si>
    <t>Catalog</t>
  </si>
  <si>
    <t>DATA</t>
  </si>
  <si>
    <t>Data file</t>
  </si>
  <si>
    <t>ELEC</t>
  </si>
  <si>
    <t>Electronic Citation</t>
  </si>
  <si>
    <t>GEN</t>
  </si>
  <si>
    <t>Generic</t>
  </si>
  <si>
    <t>HEAR</t>
  </si>
  <si>
    <t>Hearing</t>
  </si>
  <si>
    <t>ICOMM</t>
  </si>
  <si>
    <t>Internet Communication</t>
  </si>
  <si>
    <t>INPR</t>
  </si>
  <si>
    <t>In Press</t>
  </si>
  <si>
    <t>JFULL</t>
  </si>
  <si>
    <t>Journal (full)</t>
  </si>
  <si>
    <t>JOUR</t>
  </si>
  <si>
    <t>Journal</t>
  </si>
  <si>
    <t>MAP</t>
  </si>
  <si>
    <t>MGZN</t>
  </si>
  <si>
    <t>Magazine article</t>
  </si>
  <si>
    <t>MPCT</t>
  </si>
  <si>
    <t>Motion picture</t>
  </si>
  <si>
    <t>MUSIC</t>
  </si>
  <si>
    <t>Music score</t>
  </si>
  <si>
    <t>NEWS</t>
  </si>
  <si>
    <t>Newspaper</t>
  </si>
  <si>
    <t>PAMP</t>
  </si>
  <si>
    <t>Pamphlet</t>
  </si>
  <si>
    <t>PAT</t>
  </si>
  <si>
    <t>Patent</t>
  </si>
  <si>
    <t>PCOMM</t>
  </si>
  <si>
    <t>Personal communication</t>
  </si>
  <si>
    <t>RPRT</t>
  </si>
  <si>
    <t>SER</t>
  </si>
  <si>
    <t>Serial (Book, Monograph)</t>
  </si>
  <si>
    <t>SLIDE</t>
  </si>
  <si>
    <t>Slide</t>
  </si>
  <si>
    <t>SOUND</t>
  </si>
  <si>
    <t>Sound recording</t>
  </si>
  <si>
    <t>STAT</t>
  </si>
  <si>
    <t>Statute</t>
  </si>
  <si>
    <t>THES</t>
  </si>
  <si>
    <t>Thesis/Dissertation</t>
  </si>
  <si>
    <t>UNBILl</t>
  </si>
  <si>
    <t>Unenacted bill/resolution</t>
  </si>
  <si>
    <t>UNPB</t>
  </si>
  <si>
    <t>Unpublished work</t>
  </si>
  <si>
    <t>VIDEO</t>
  </si>
  <si>
    <t>Video recording</t>
  </si>
  <si>
    <t>GeographicalPrecision</t>
  </si>
  <si>
    <t>Exact location</t>
  </si>
  <si>
    <t>IATI Code list</t>
  </si>
  <si>
    <t>Near exact location</t>
  </si>
  <si>
    <t>Second order administrative division</t>
  </si>
  <si>
    <t>First order administrative division</t>
  </si>
  <si>
    <t>Estimated coordinates</t>
  </si>
  <si>
    <t>Independent political entity</t>
  </si>
  <si>
    <t>Unclear - capital</t>
  </si>
  <si>
    <t>Local or national capital</t>
  </si>
  <si>
    <t>Unclear - country</t>
  </si>
  <si>
    <t>GeographicalExactness</t>
  </si>
  <si>
    <t>Exact</t>
  </si>
  <si>
    <t>Approximate</t>
  </si>
  <si>
    <t>GeographicalLocationClass</t>
  </si>
  <si>
    <t>Administrative Region</t>
  </si>
  <si>
    <t>Populated Place</t>
  </si>
  <si>
    <t>Structure</t>
  </si>
  <si>
    <t>Other Topographical Feature</t>
  </si>
  <si>
    <t>GeographicalLocationReach</t>
  </si>
  <si>
    <t>Activity</t>
  </si>
  <si>
    <t>Intended Beneficiaries</t>
  </si>
  <si>
    <t>GeographicVocabulary</t>
  </si>
  <si>
    <t>Global Admininistrative Unit Layers</t>
  </si>
  <si>
    <t>A1</t>
  </si>
  <si>
    <t>UN Second Administrative Level Boundary Project</t>
  </si>
  <si>
    <t>A2</t>
  </si>
  <si>
    <t>Global Administrative Areas</t>
  </si>
  <si>
    <t>A3</t>
  </si>
  <si>
    <t>ISO Country (3166-1 alpha-2)</t>
  </si>
  <si>
    <t>A4</t>
  </si>
  <si>
    <t>Geonames</t>
  </si>
  <si>
    <t>G1</t>
  </si>
  <si>
    <t>OpenStreetMap</t>
  </si>
  <si>
    <t>G2</t>
  </si>
  <si>
    <t>authorshipRank</t>
  </si>
  <si>
    <t>primary</t>
  </si>
  <si>
    <t>secondary</t>
  </si>
  <si>
    <t>primaryAuthor</t>
  </si>
  <si>
    <t>StdValuesUnknownInfo</t>
  </si>
  <si>
    <t xml:space="preserve">temporarily inaccessible </t>
  </si>
  <si>
    <t xml:space="preserve">(:unac) </t>
  </si>
  <si>
    <t>DataCite</t>
  </si>
  <si>
    <t xml:space="preserve">unallowed, suppressed intentionally </t>
  </si>
  <si>
    <t xml:space="preserve">(:unal) </t>
  </si>
  <si>
    <t xml:space="preserve">not applicable, makes no sense </t>
  </si>
  <si>
    <t xml:space="preserve">(:unap) </t>
  </si>
  <si>
    <t xml:space="preserve">value unassigned (e.g., Untitled) </t>
  </si>
  <si>
    <t xml:space="preserve">(:unas) </t>
  </si>
  <si>
    <t xml:space="preserve">value unavailable, possibly unknown </t>
  </si>
  <si>
    <t xml:space="preserve">(:unav) </t>
  </si>
  <si>
    <t>known to be unknown (e.g., Anonymous, Inconnue)</t>
  </si>
  <si>
    <t xml:space="preserve">(:unkn) </t>
  </si>
  <si>
    <t xml:space="preserve">never had a value, never will </t>
  </si>
  <si>
    <t xml:space="preserve">(:none) </t>
  </si>
  <si>
    <t xml:space="preserve">explicitly and meaningfully empty </t>
  </si>
  <si>
    <t xml:space="preserve">(:null) </t>
  </si>
  <si>
    <t xml:space="preserve">to be assigned or announced later </t>
  </si>
  <si>
    <t xml:space="preserve">(:tba) </t>
  </si>
  <si>
    <t xml:space="preserve">too numerous to list (et alia) </t>
  </si>
  <si>
    <t xml:space="preserve">(:etal) </t>
  </si>
  <si>
    <t>contributorType</t>
  </si>
  <si>
    <t xml:space="preserve">ContactPerson </t>
  </si>
  <si>
    <t xml:space="preserve">Person with knowledge of how to access, troubleshoot, or otherwise field issues related to the resource </t>
  </si>
  <si>
    <t xml:space="preserve">DataCollector </t>
  </si>
  <si>
    <t xml:space="preserve">Person/institution responsible for finding, gathering/collecting data under the guidelines of the author(s) or Principal Investigator (PI) </t>
  </si>
  <si>
    <t xml:space="preserve">DataCurator </t>
  </si>
  <si>
    <t xml:space="preserve">Person tasked with reviewing, enhancing, cleaning, or standardizing metadata and the associated data submitted for storage, use, and maintenance within a data center or repository </t>
  </si>
  <si>
    <t xml:space="preserve">﻿DataManager </t>
  </si>
  <si>
    <t xml:space="preserve">Person (or organization with a staff of data managers, such as a data centre) responsible for maintaining the finished resource. </t>
  </si>
  <si>
    <t xml:space="preserve">Distributor </t>
  </si>
  <si>
    <t xml:space="preserve">Institution tasked with responsibility to generate/disseminate copies of the resource in either electronic or print form. </t>
  </si>
  <si>
    <t xml:space="preserve">Editor </t>
  </si>
  <si>
    <t xml:space="preserve">A person who oversees the details related to the publication format of the resource. </t>
  </si>
  <si>
    <t xml:space="preserve">Funder </t>
  </si>
  <si>
    <t xml:space="preserve">Institution that provided financial support for the development of the resource. </t>
  </si>
  <si>
    <t xml:space="preserve">HostingInstitution </t>
  </si>
  <si>
    <t xml:space="preserve">Typically, the organization allowing the resource to be available on the internet through the provision of its hardware/software/operating support. </t>
  </si>
  <si>
    <t xml:space="preserve">Producer </t>
  </si>
  <si>
    <t xml:space="preserve">Typically a person or organization responsible for the artistry and form of a media product. </t>
  </si>
  <si>
    <t xml:space="preserve">ProjectLeader </t>
  </si>
  <si>
    <t xml:space="preserve">Person officially designated as head of project team or sub‐project team instrumental in the work necessary to development of the resource. </t>
  </si>
  <si>
    <t xml:space="preserve">ProjectManager </t>
  </si>
  <si>
    <t xml:space="preserve">Person officially designated as manager of a project. Project may consist of one or many project teams and sub‐teams. </t>
  </si>
  <si>
    <t xml:space="preserve">﻿ProjectMember </t>
  </si>
  <si>
    <t xml:space="preserve">Person on the membership list of a designated project/project team. </t>
  </si>
  <si>
    <t xml:space="preserve">RegistrationAgency </t>
  </si>
  <si>
    <t xml:space="preserve">Institution/organization officially appointed by a Registration Authority to handle specific tasks within a defined area of responsibility. </t>
  </si>
  <si>
    <t xml:space="preserve">RegistrationAuthority </t>
  </si>
  <si>
    <t xml:space="preserve">A standards‐setting body from which Registration Agencies obtain official recognition and guidance. </t>
  </si>
  <si>
    <t xml:space="preserve">RelatedPerson </t>
  </si>
  <si>
    <t xml:space="preserve">A person without a specifically defined role in the development of the resource, but who is someone the author wishes to recognize. </t>
  </si>
  <si>
    <t xml:space="preserve">Researcher </t>
  </si>
  <si>
    <t xml:space="preserve">A person involved in analyzing data or the results of an experiment or formal study. May indicate an intern or assistant to one of the authors who helped with research but who was not so “key” as to be listed as an author. </t>
  </si>
  <si>
    <t xml:space="preserve">ResearchGroup </t>
  </si>
  <si>
    <t xml:space="preserve">Typically refers to a group of individuals with a lab, department, or division; the group has a particular, defined focus of activity. </t>
  </si>
  <si>
    <t xml:space="preserve">RightsHolder </t>
  </si>
  <si>
    <t xml:space="preserve">Person or institution owning or managing property rights, including intellectual property rights over the resource. </t>
  </si>
  <si>
    <t xml:space="preserve">Sponsor </t>
  </si>
  <si>
    <t xml:space="preserve">Person or organization that issued a contract or under the auspices of which a work has been written, printed, published, developed, etc. </t>
  </si>
  <si>
    <t xml:space="preserve">﻿Supervisor </t>
  </si>
  <si>
    <t xml:space="preserve">Designated administrator over one or more groups/teams working to produce a resource or over one or more steps of a development process. </t>
  </si>
  <si>
    <t xml:space="preserve">WorkPackageLeader </t>
  </si>
  <si>
    <t xml:space="preserve">A Work Package is a recognized data product, not all of which is included in publication. The package, instead, may include notes, discarded documents, etc. The Work Package Leader is responsible for ensuring the comprehensive contents, versioning, and availability of the Work Package during the development of the resource. </t>
  </si>
  <si>
    <t xml:space="preserve">Any person or institution making a significant contribution to the development and/or maintenance of the resource, but whose contribution does not “fit” other controlled vocabulary for contributorType. </t>
  </si>
  <si>
    <t>relationType</t>
  </si>
  <si>
    <t>IsCitedBy</t>
  </si>
  <si>
    <t>indicates that B includes A in a citation</t>
  </si>
  <si>
    <t>Cites</t>
  </si>
  <si>
    <t>indicates that A includes B in a citation</t>
  </si>
  <si>
    <t>IsSupplementTo</t>
  </si>
  <si>
    <t>indicates that A is a supplement to B</t>
  </si>
  <si>
    <t>IsSupplementedBy</t>
  </si>
  <si>
    <t>indicates that B is a supplement to A</t>
  </si>
  <si>
    <t>IsContinuedBy</t>
  </si>
  <si>
    <t>indicates A is continued by the work B</t>
  </si>
  <si>
    <t>Continues</t>
  </si>
  <si>
    <t>indicates A is a continuation of the work B</t>
  </si>
  <si>
    <t>HasMetadata</t>
  </si>
  <si>
    <t>indicates resource A has additional metadata B</t>
  </si>
  <si>
    <t>IsMetadataFor</t>
  </si>
  <si>
    <t>indicates additional metadata A for a resource B</t>
  </si>
  <si>
    <t>IsNewVersionOf</t>
  </si>
  <si>
    <t>indicates A is a new edition of B, where the new edition has been modified or updated</t>
  </si>
  <si>
    <t>IsPreviousVersionO</t>
  </si>
  <si>
    <t>indicates A is a previous edition of B</t>
  </si>
  <si>
    <t>IsPartOf</t>
  </si>
  <si>
    <t>indicates A is a portion of B may be used for elements of a series</t>
  </si>
  <si>
    <t>IsReferencedBy</t>
  </si>
  <si>
    <t>indicates A is used as a source of information by B</t>
  </si>
  <si>
    <t>References</t>
  </si>
  <si>
    <t>indicates B is used as a source of information for A</t>
  </si>
  <si>
    <t>IsDocumentedBy</t>
  </si>
  <si>
    <t>indicates B is documentation about/explaining A</t>
  </si>
  <si>
    <t>Documents</t>
  </si>
  <si>
    <t>indicates A is documentation about/B</t>
  </si>
  <si>
    <t>IsCompiledBy</t>
  </si>
  <si>
    <t>indicates B is used to compile or create A</t>
  </si>
  <si>
    <t>Compiles</t>
  </si>
  <si>
    <t>indicates B is the result of a compile or creation event using A</t>
  </si>
  <si>
    <t>IsVariantFormOf</t>
  </si>
  <si>
    <t>indicates A is a variant or different form of B, e.g. calculated or calibrated form or different packaging</t>
  </si>
  <si>
    <t>IsOriginalFormOf</t>
  </si>
  <si>
    <t>indicates A is the original form of B</t>
  </si>
  <si>
    <t>IsIdenticalTo</t>
  </si>
  <si>
    <t>indicates that A is identical to B, for use when there is a need to register two separate instances of the same resource</t>
  </si>
  <si>
    <t>IsReviewedBy</t>
  </si>
  <si>
    <t>indicates that A is reviewed by B</t>
  </si>
  <si>
    <t>Reviews</t>
  </si>
  <si>
    <t>indicates that A is a review of B</t>
  </si>
  <si>
    <t>IsDerivedFrom</t>
  </si>
  <si>
    <t>indicates B is a source upon which A is based</t>
  </si>
  <si>
    <t>IsSourceOf</t>
  </si>
  <si>
    <t>indicates A is a source upon which B is based</t>
  </si>
  <si>
    <t>relatedIdentifierType</t>
  </si>
  <si>
    <t xml:space="preserve">DOI </t>
  </si>
  <si>
    <t>Digital Object Identifier</t>
  </si>
  <si>
    <t xml:space="preserve">a character string used to uniquely identify an object. A DOI name is divided into two parts, a prefix and a suffix, separated by a slash. </t>
  </si>
  <si>
    <t xml:space="preserve">ISBN </t>
  </si>
  <si>
    <t>International Standard Book Number</t>
  </si>
  <si>
    <t xml:space="preserve">a unique numeric book identifier. There are 2 formats: a 10‐digit ISBN format and a 13‐digit ISBN. </t>
  </si>
  <si>
    <t xml:space="preserve">ISSN </t>
  </si>
  <si>
    <t>International Standard Serial Number</t>
  </si>
  <si>
    <t xml:space="preserve">a unique 8‐digit number used to identify a print or electronic periodical publication. </t>
  </si>
  <si>
    <t xml:space="preserve">﻿URL </t>
  </si>
  <si>
    <t>Uniform Resource Locator</t>
  </si>
  <si>
    <t xml:space="preserve">a specific character string that constitutes a reference to a resource, also known as web address. The syntax is: scheme://domain:port/path?query_string#fragment_id </t>
  </si>
  <si>
    <t>&lt;empty&gt;</t>
  </si>
  <si>
    <t>no related identifier type</t>
  </si>
  <si>
    <t xml:space="preserve">﻿Handle </t>
  </si>
  <si>
    <t>handle</t>
  </si>
  <si>
    <t xml:space="preserve">A handle is an abstract reference to a resource. </t>
  </si>
  <si>
    <t xml:space="preserve">PURL </t>
  </si>
  <si>
    <t>Persistent Uniform Resource Locator</t>
  </si>
  <si>
    <t xml:space="preserve">A PURL has three parts: (1) a protocol, (2) a resolver address, and (3) a name.   </t>
  </si>
  <si>
    <t xml:space="preserve">URN </t>
  </si>
  <si>
    <t>Uniform Resource Name</t>
  </si>
  <si>
    <t xml:space="preserve">a unique and persistent identifier of an electronic document. The syntax is: urn:&lt; NID&gt;:&lt;NSS&gt; The leading urn: sequence is case‐insensitive, &lt;NID&gt; is the namespace identifier, &lt;NSS&gt; is the namespace‐specific string. </t>
  </si>
  <si>
    <t xml:space="preserve">EAN13 </t>
  </si>
  <si>
    <t>International Article Number</t>
  </si>
  <si>
    <t xml:space="preserve">European Article Number, now renamed International Article Number, but retaining the original acronym, is a 13‐digit barcoding standard which is a superset of the original 12‐digit Universal Product Code (UPC) system. </t>
  </si>
  <si>
    <t xml:space="preserve">EISSN </t>
  </si>
  <si>
    <t>Electronic International Standard Serial Number</t>
  </si>
  <si>
    <t xml:space="preserve">ISSN used to identify periodicals in electronic form (eISSN or e‐ISSN). </t>
  </si>
  <si>
    <t xml:space="preserve">LISSN </t>
  </si>
  <si>
    <t>linking ISSN</t>
  </si>
  <si>
    <t xml:space="preserve">The linking ISSN or ISSN‐L enables collocation or linking among different media versions of a continuing resource. </t>
  </si>
  <si>
    <t xml:space="preserve">PMID </t>
  </si>
  <si>
    <t>PubMed identifier</t>
  </si>
  <si>
    <t xml:space="preserve">a unique number assigned to each PubMed record. </t>
  </si>
  <si>
    <t xml:space="preserve">bibcode </t>
  </si>
  <si>
    <t>Astrophysics Data System bibliographic codes</t>
  </si>
  <si>
    <t xml:space="preserve">a standardized 19 character identifier according to the syntax yyyyjjjjjvvvvmppppa. See http://info‐uri.info/registry/OAIHandler?verb=GetRecord&amp;metadataPrefix=reg&amp;identifier=info:bibcode/ </t>
  </si>
  <si>
    <t xml:space="preserve">ISTC </t>
  </si>
  <si>
    <t>International Standard Text Code</t>
  </si>
  <si>
    <t xml:space="preserve">a unique “number” assigned to a textual work. An ISTC consists of 16 numbers and/or letters. </t>
  </si>
  <si>
    <t xml:space="preserve">ARK </t>
  </si>
  <si>
    <t>Archival Resource Key</t>
  </si>
  <si>
    <t xml:space="preserve">URL designed to support long‐term access to information objects. In general, ARK syntax is of the form (brackets indicate [optional] elements: [http://NMA/]ark:/NAAN/Name[Qualifier] </t>
  </si>
  <si>
    <t xml:space="preserve">arXiv </t>
  </si>
  <si>
    <t>arXiv identifier</t>
  </si>
  <si>
    <t xml:space="preserve">arXiv identifier; arXiv.org is a repository of preprints of scientific papers in the fields of mathematics, physics, astronomy, computer science, quantitative biology, statistics, and quantitative finance. </t>
  </si>
  <si>
    <t xml:space="preserve">LSID </t>
  </si>
  <si>
    <t>Life Science Identifiers</t>
  </si>
  <si>
    <t xml:space="preserve">a unique identifier for data in the Life Science domain. Format: urn:lsid:authority:namespace:identifier:revision </t>
  </si>
  <si>
    <t xml:space="preserve">UPC </t>
  </si>
  <si>
    <t>Universal Product Code</t>
  </si>
  <si>
    <t xml:space="preserve">a barcode symbology used for tracking trade items in stores. Its most common form, the UPC‐A, consists of 12 numerical digits. </t>
  </si>
  <si>
    <t>oblicatoryLevel</t>
  </si>
  <si>
    <t>M</t>
  </si>
  <si>
    <t>mandatory</t>
  </si>
  <si>
    <t>Mandatory properties must be provided.</t>
  </si>
  <si>
    <t>R</t>
  </si>
  <si>
    <t>recommended</t>
  </si>
  <si>
    <t>Recommended (R ) properties are optional, but strongly recommended and</t>
  </si>
  <si>
    <t>O</t>
  </si>
  <si>
    <t>optional</t>
  </si>
  <si>
    <t>Optional (O) properties are optional and provide richer description.</t>
  </si>
  <si>
    <t>OccurenceCode</t>
  </si>
  <si>
    <t>0‐n</t>
  </si>
  <si>
    <t>optional and repeatable</t>
  </si>
  <si>
    <t>0‐1</t>
  </si>
  <si>
    <t>optional, but not repeatable</t>
  </si>
  <si>
    <t>1‐n</t>
  </si>
  <si>
    <t>required and repeatable</t>
  </si>
  <si>
    <t>1</t>
  </si>
  <si>
    <t>required, but not repeatable</t>
  </si>
  <si>
    <t>dateType</t>
  </si>
  <si>
    <t xml:space="preserve">Accepted </t>
  </si>
  <si>
    <t xml:space="preserve">The date that the publisher accepted the resource into their system. </t>
  </si>
  <si>
    <t xml:space="preserve">Available </t>
  </si>
  <si>
    <t xml:space="preserve">The date the resource is made publicly available. May be a range. </t>
  </si>
  <si>
    <t xml:space="preserve">Copyrighted </t>
  </si>
  <si>
    <t xml:space="preserve">The specific, documented date at which the resource receives a copyrighted status, if applicable. </t>
  </si>
  <si>
    <t xml:space="preserve">Collected </t>
  </si>
  <si>
    <t xml:space="preserve">The date or date range in which the resource content was collected. </t>
  </si>
  <si>
    <t xml:space="preserve">Created </t>
  </si>
  <si>
    <t xml:space="preserve">The date the resource itself was put together; this could be a date range or a single date for a final component, e.g., the finalised file with all of the data. </t>
  </si>
  <si>
    <t xml:space="preserve">Issued </t>
  </si>
  <si>
    <t xml:space="preserve">The date that the resource is published or distributed e.g. to a data center </t>
  </si>
  <si>
    <t xml:space="preserve">Submitted </t>
  </si>
  <si>
    <t xml:space="preserve">The date the creator submits the resource to the publisher. This could be different from Accepted if the publisher then applies a selection process. </t>
  </si>
  <si>
    <t xml:space="preserve">Updated </t>
  </si>
  <si>
    <t xml:space="preserve">The date of the last update to the resource, when the resource is being added to. May be a range. </t>
  </si>
  <si>
    <t xml:space="preserve">Valid </t>
  </si>
  <si>
    <t xml:space="preserve">The date or date range during which the dataset or resource is accurate. </t>
  </si>
  <si>
    <t>titleType</t>
  </si>
  <si>
    <t>AlternativeTitle</t>
  </si>
  <si>
    <t>Alternative Title</t>
  </si>
  <si>
    <t>Subtitle</t>
  </si>
  <si>
    <t>TranslatedTitle</t>
  </si>
  <si>
    <t>Translated Title</t>
  </si>
  <si>
    <t>IITAinnovationCateg</t>
  </si>
  <si>
    <t>crop variety</t>
  </si>
  <si>
    <t>IITAInnovDB</t>
  </si>
  <si>
    <t>agricultural machinery</t>
  </si>
  <si>
    <t>other innovation</t>
  </si>
  <si>
    <t>IITAInnovObject</t>
  </si>
  <si>
    <t>Engineering</t>
  </si>
  <si>
    <t>Improved seeds</t>
  </si>
  <si>
    <t>Mixed innovation objects</t>
  </si>
  <si>
    <t>Practices</t>
  </si>
  <si>
    <t>Tools</t>
  </si>
  <si>
    <t>IITAmachineryCategory</t>
  </si>
  <si>
    <t>Processing and storage</t>
  </si>
  <si>
    <t>Farm Power and machinery</t>
  </si>
  <si>
    <t>Irrigation and drainage</t>
  </si>
  <si>
    <t>Aeroponics</t>
  </si>
  <si>
    <t>Farm structures</t>
  </si>
  <si>
    <t>Transportation</t>
  </si>
  <si>
    <t>MIMEtype</t>
  </si>
  <si>
    <t>application/pdf</t>
  </si>
  <si>
    <t>pdf</t>
  </si>
  <si>
    <t>*.pdf</t>
  </si>
  <si>
    <t>PDF-files</t>
  </si>
  <si>
    <t>application/msword</t>
  </si>
  <si>
    <t>msword</t>
  </si>
  <si>
    <t>*.doc *.dot</t>
  </si>
  <si>
    <t>Microsoft Word-files</t>
  </si>
  <si>
    <t>application/msexcel</t>
  </si>
  <si>
    <t>msexcel</t>
  </si>
  <si>
    <t>*.xls *.xla</t>
  </si>
  <si>
    <t>Microsoft Excel-files</t>
  </si>
  <si>
    <t>application/vnd.openxmlformats-officedocument.spreadsheetml.sheet</t>
  </si>
  <si>
    <t>vnd.openxmlformats-officedocument.spreadsheetml.sheet</t>
  </si>
  <si>
    <t>*.xlsx</t>
  </si>
  <si>
    <t>text/comma-separated-values</t>
  </si>
  <si>
    <t>comma-separated-values</t>
  </si>
  <si>
    <t>*.csv</t>
  </si>
  <si>
    <t>comma separated datafiles</t>
  </si>
  <si>
    <t>text/plain</t>
  </si>
  <si>
    <t>plain</t>
  </si>
  <si>
    <t>*.txt</t>
  </si>
  <si>
    <t>plain textfiles</t>
  </si>
  <si>
    <t>text/xml</t>
  </si>
  <si>
    <t>xml</t>
  </si>
  <si>
    <t>*.xml</t>
  </si>
  <si>
    <t>XML-files</t>
  </si>
  <si>
    <t>application/octet-stream</t>
  </si>
  <si>
    <t>octet-stream</t>
  </si>
  <si>
    <t>*.bin *.exe *.com *.dll *.class</t>
  </si>
  <si>
    <t>executable-files</t>
  </si>
  <si>
    <t>application/rtf</t>
  </si>
  <si>
    <t>rtf</t>
  </si>
  <si>
    <t>*.rtf</t>
  </si>
  <si>
    <t>RTF-files</t>
  </si>
  <si>
    <t>application/x-tar</t>
  </si>
  <si>
    <t>x-tar</t>
  </si>
  <si>
    <t>*.tar</t>
  </si>
  <si>
    <t>tar-archiving files</t>
  </si>
  <si>
    <t>application/xml</t>
  </si>
  <si>
    <t>application/zip</t>
  </si>
  <si>
    <t>zip</t>
  </si>
  <si>
    <t>*.zip</t>
  </si>
  <si>
    <t>ZIP-archiving files</t>
  </si>
  <si>
    <t>text/html</t>
  </si>
  <si>
    <t>html</t>
  </si>
  <si>
    <t>*.htm *.html *.shtml</t>
  </si>
  <si>
    <t>HTML-files</t>
  </si>
  <si>
    <t>application/postscript</t>
  </si>
  <si>
    <t>postscript</t>
  </si>
  <si>
    <t>*.ai *.eps *.ps</t>
  </si>
  <si>
    <t>PostScript-files</t>
  </si>
  <si>
    <t>application/x-gtar</t>
  </si>
  <si>
    <t>x-gtar</t>
  </si>
  <si>
    <t>*.gtar</t>
  </si>
  <si>
    <t>GNU tar-Archivdateien</t>
  </si>
  <si>
    <t>application/gzip</t>
  </si>
  <si>
    <t>gzip</t>
  </si>
  <si>
    <t>*.gz</t>
  </si>
  <si>
    <t>GNU Zip-files</t>
  </si>
  <si>
    <t>text/javascript</t>
  </si>
  <si>
    <t>javascript</t>
  </si>
  <si>
    <t>*.js</t>
  </si>
  <si>
    <t>JavaScript-files</t>
  </si>
  <si>
    <t>application/xhtml+xml</t>
  </si>
  <si>
    <t>xhtml+xml</t>
  </si>
  <si>
    <t>*.htm *.html *.shtml *.xhtml</t>
  </si>
  <si>
    <t>XHTML-files</t>
  </si>
  <si>
    <t>application/x-javascript</t>
  </si>
  <si>
    <t>x-javascript</t>
  </si>
  <si>
    <t>(server) JavaScript-files</t>
  </si>
  <si>
    <t>application/x-httpd-php</t>
  </si>
  <si>
    <t>x-httpd-php</t>
  </si>
  <si>
    <t>*.php *.phtml</t>
  </si>
  <si>
    <t>PHP-files</t>
  </si>
  <si>
    <t>text/tab-separated-values</t>
  </si>
  <si>
    <t>tab-separated-values</t>
  </si>
  <si>
    <t>*.tsv</t>
  </si>
  <si>
    <t>tabulator-separated data files</t>
  </si>
  <si>
    <t>resourceTypeGen</t>
  </si>
  <si>
    <t>Audiovisual</t>
  </si>
  <si>
    <t xml:space="preserve">A series of visual representations imparting an impression of motion when shown in succession. May or may not include sound. </t>
  </si>
  <si>
    <t>Collection</t>
  </si>
  <si>
    <t xml:space="preserve">An aggregation of resources of various types. If a collection exists of a single type, use the single type to describe it. </t>
  </si>
  <si>
    <t xml:space="preserve">Data encoded in a defined structure. </t>
  </si>
  <si>
    <t>Event</t>
  </si>
  <si>
    <t xml:space="preserve">A non‐persistent, time‐based occurrence. </t>
  </si>
  <si>
    <t xml:space="preserve">A visual representation other than text. </t>
  </si>
  <si>
    <t>InteractiveResource</t>
  </si>
  <si>
    <t xml:space="preserve">A resource requiring interaction from the user to be understood, executed, or experienced </t>
  </si>
  <si>
    <t>﻿Model</t>
  </si>
  <si>
    <t xml:space="preserve">An abstract, conceptual, graphical, mathematical or visualization model that represents empirical objects, phenomena, or physical processes. </t>
  </si>
  <si>
    <t>PhysicalObject</t>
  </si>
  <si>
    <t xml:space="preserve">An inanimate, three‐dimensional object or substance. </t>
  </si>
  <si>
    <t>Service</t>
  </si>
  <si>
    <t xml:space="preserve">A system that provides one or more functions of value to the end‐user. </t>
  </si>
  <si>
    <t xml:space="preserve">A computer program in source code (text) or compiled form. </t>
  </si>
  <si>
    <t>Sound</t>
  </si>
  <si>
    <t xml:space="preserve">A resource primarily intended to be heard. </t>
  </si>
  <si>
    <t xml:space="preserve">A resource consisting primarily of words for reading. </t>
  </si>
  <si>
    <t>Workflow</t>
  </si>
  <si>
    <t xml:space="preserve">A structured series of steps which can be executed to produce a final outcome, allowing users a means to specify and enact their work in a more reproducible manner.  </t>
  </si>
  <si>
    <t xml:space="preserve">If selected, supply a value for ResourceType. </t>
  </si>
  <si>
    <t>longitudinalOrientation</t>
  </si>
  <si>
    <t>East</t>
  </si>
  <si>
    <t>West</t>
  </si>
  <si>
    <t>latitudinalOrientation</t>
  </si>
  <si>
    <t>North</t>
  </si>
  <si>
    <t>South</t>
  </si>
  <si>
    <t>AEZones_FAO</t>
  </si>
  <si>
    <t>humid warm tropics</t>
  </si>
  <si>
    <t>LGP &gt;270 days</t>
  </si>
  <si>
    <t>www.fao.org/nr/gaez/en/</t>
  </si>
  <si>
    <t>humid cool tropics</t>
  </si>
  <si>
    <t>semihumid warm tropics</t>
  </si>
  <si>
    <t>LGP 180-270 days</t>
  </si>
  <si>
    <t>semihumid cool tropics</t>
  </si>
  <si>
    <t>semiarid warm tropics</t>
  </si>
  <si>
    <t>LGP 70-180 days</t>
  </si>
  <si>
    <t>semiarid cool tropics</t>
  </si>
  <si>
    <t>arid warm tropics</t>
  </si>
  <si>
    <t>LGP &lt;70 days</t>
  </si>
  <si>
    <t>arid cool tropics</t>
  </si>
  <si>
    <t>semihumid warm subtropics</t>
  </si>
  <si>
    <t>semihumid cool subtropics</t>
  </si>
  <si>
    <t>semiarid warm subtropics</t>
  </si>
  <si>
    <t>semiarid cool subtropics</t>
  </si>
  <si>
    <t>arid warm subtropics</t>
  </si>
  <si>
    <t>arid cool subtropics</t>
  </si>
  <si>
    <t>Audio Carrier</t>
  </si>
  <si>
    <t>other audio carrier</t>
  </si>
  <si>
    <t>sz</t>
  </si>
  <si>
    <t>MARC codes for RDA carrier terms</t>
  </si>
  <si>
    <t>audio disc</t>
  </si>
  <si>
    <t>sd</t>
  </si>
  <si>
    <t>audiocassette</t>
  </si>
  <si>
    <t>ss</t>
  </si>
  <si>
    <t>audiotape reel</t>
  </si>
  <si>
    <t>st</t>
  </si>
  <si>
    <t>audio cartridge</t>
  </si>
  <si>
    <t>sg</t>
  </si>
  <si>
    <t>audio cylinder</t>
  </si>
  <si>
    <t>se</t>
  </si>
  <si>
    <t>sound track reel</t>
  </si>
  <si>
    <t>si</t>
  </si>
  <si>
    <t>audio roll</t>
  </si>
  <si>
    <t>sq</t>
  </si>
  <si>
    <t>Computer Carrier</t>
  </si>
  <si>
    <t>computer card</t>
  </si>
  <si>
    <t>ck</t>
  </si>
  <si>
    <t>computer chip cartridge</t>
  </si>
  <si>
    <t>cb</t>
  </si>
  <si>
    <t>computer disc</t>
  </si>
  <si>
    <t>cd</t>
  </si>
  <si>
    <t>online resource</t>
  </si>
  <si>
    <t>cr</t>
  </si>
  <si>
    <t>other computer carrier</t>
  </si>
  <si>
    <t>cz</t>
  </si>
  <si>
    <t>computer disc cartridge</t>
  </si>
  <si>
    <t>ce</t>
  </si>
  <si>
    <t>computer tape cartridge</t>
  </si>
  <si>
    <t>ca</t>
  </si>
  <si>
    <t>computer tape cassette</t>
  </si>
  <si>
    <t>cf</t>
  </si>
  <si>
    <t>computer tape reel</t>
  </si>
  <si>
    <t>ch</t>
  </si>
  <si>
    <t>Microform carriers</t>
  </si>
  <si>
    <t>aperture card</t>
  </si>
  <si>
    <t>microfiche</t>
  </si>
  <si>
    <t>he</t>
  </si>
  <si>
    <t>microfiche cassette</t>
  </si>
  <si>
    <t>hf</t>
  </si>
  <si>
    <t>microfilm cartridge</t>
  </si>
  <si>
    <t>hb</t>
  </si>
  <si>
    <t>microfilm cassette</t>
  </si>
  <si>
    <t>hc</t>
  </si>
  <si>
    <t>microfilm reel</t>
  </si>
  <si>
    <t>hd</t>
  </si>
  <si>
    <t>microfilm roll</t>
  </si>
  <si>
    <t>hj</t>
  </si>
  <si>
    <t>microfilm slip</t>
  </si>
  <si>
    <t>hh</t>
  </si>
  <si>
    <t>microopaque</t>
  </si>
  <si>
    <t>hg</t>
  </si>
  <si>
    <t>other microform carrier</t>
  </si>
  <si>
    <t>hz</t>
  </si>
  <si>
    <t>Microscopic carriers</t>
  </si>
  <si>
    <t>microscope slide</t>
  </si>
  <si>
    <t>pp</t>
  </si>
  <si>
    <t>other microscopic carrier</t>
  </si>
  <si>
    <t>pz</t>
  </si>
  <si>
    <t>Projected image carriers</t>
  </si>
  <si>
    <t>film reel</t>
  </si>
  <si>
    <t>mr</t>
  </si>
  <si>
    <t>film roll</t>
  </si>
  <si>
    <t>mo</t>
  </si>
  <si>
    <t>slide</t>
  </si>
  <si>
    <t>gs</t>
  </si>
  <si>
    <t>other projected image carrier</t>
  </si>
  <si>
    <t>mz</t>
  </si>
  <si>
    <t>overhead transparency</t>
  </si>
  <si>
    <t>gt</t>
  </si>
  <si>
    <t>film cartridge</t>
  </si>
  <si>
    <t>mc</t>
  </si>
  <si>
    <t>film cassette</t>
  </si>
  <si>
    <t>mf</t>
  </si>
  <si>
    <t>filmslip</t>
  </si>
  <si>
    <t>gd</t>
  </si>
  <si>
    <t>filmstrip</t>
  </si>
  <si>
    <t>gf</t>
  </si>
  <si>
    <t>filmstrip cartridge</t>
  </si>
  <si>
    <t>gc</t>
  </si>
  <si>
    <t>Stereographic carriers</t>
  </si>
  <si>
    <t>stereograph card</t>
  </si>
  <si>
    <t>eh</t>
  </si>
  <si>
    <t>stereograph disc</t>
  </si>
  <si>
    <t>es</t>
  </si>
  <si>
    <t>other stereographic carrier</t>
  </si>
  <si>
    <t>ez</t>
  </si>
  <si>
    <t>Unmediated carriers</t>
  </si>
  <si>
    <t>flipchart</t>
  </si>
  <si>
    <t>nn</t>
  </si>
  <si>
    <t>sheet</t>
  </si>
  <si>
    <t>nb</t>
  </si>
  <si>
    <t>volume</t>
  </si>
  <si>
    <t>nc</t>
  </si>
  <si>
    <t>object</t>
  </si>
  <si>
    <t>nr</t>
  </si>
  <si>
    <t>other unmediated carrier</t>
  </si>
  <si>
    <t>nz</t>
  </si>
  <si>
    <t>card</t>
  </si>
  <si>
    <t>roll</t>
  </si>
  <si>
    <t>na</t>
  </si>
  <si>
    <t>Unspecified carriers</t>
  </si>
  <si>
    <t>unspecified</t>
  </si>
  <si>
    <t>zu</t>
  </si>
  <si>
    <t>Video carriers</t>
  </si>
  <si>
    <t>videodisc</t>
  </si>
  <si>
    <t>vd</t>
  </si>
  <si>
    <t>other video carrier</t>
  </si>
  <si>
    <t>vz</t>
  </si>
  <si>
    <t>video cartridge</t>
  </si>
  <si>
    <t>vc</t>
  </si>
  <si>
    <t>videocassette</t>
  </si>
  <si>
    <t>vf</t>
  </si>
  <si>
    <t>videotape reel</t>
  </si>
  <si>
    <t>vr</t>
  </si>
  <si>
    <t>MARC form categories</t>
  </si>
  <si>
    <t>electronic resource</t>
  </si>
  <si>
    <t>MARC codes</t>
  </si>
  <si>
    <t>map</t>
  </si>
  <si>
    <t>text</t>
  </si>
  <si>
    <t>nonprojected graphic</t>
  </si>
  <si>
    <t>projected graphic</t>
  </si>
  <si>
    <t>remote-sensing image</t>
  </si>
  <si>
    <t>motion picture</t>
  </si>
  <si>
    <t xml:space="preserve">videorecording </t>
  </si>
  <si>
    <t>sound recording</t>
  </si>
  <si>
    <t>kit</t>
  </si>
  <si>
    <t>tactile material</t>
  </si>
  <si>
    <t>microform</t>
  </si>
  <si>
    <t>notated music</t>
  </si>
  <si>
    <t>globe</t>
  </si>
  <si>
    <t>MARC form of item</t>
  </si>
  <si>
    <t>electronic</t>
  </si>
  <si>
    <t>print</t>
  </si>
  <si>
    <t xml:space="preserve">large print </t>
  </si>
  <si>
    <t>microfilm</t>
  </si>
  <si>
    <t>braille</t>
  </si>
  <si>
    <t>LOC_demographic_group</t>
  </si>
  <si>
    <t>Age group</t>
  </si>
  <si>
    <t>Use for the chronological age of the group members (e.g., infants, children, adults).</t>
  </si>
  <si>
    <t>Library of Congress</t>
  </si>
  <si>
    <t>Educational level group</t>
  </si>
  <si>
    <t>edu</t>
  </si>
  <si>
    <t>Use for the educational level of the group members (e.g., elementary school students, graduate students).</t>
  </si>
  <si>
    <t>Ethnic/cultural group</t>
  </si>
  <si>
    <t>eth</t>
  </si>
  <si>
    <t>Use for the ethnic or cultural identification of the group members (e.g., Sinhalese, Seneca Indians).  For ethnic and cultural groups that are also demonyms associated with a country, sub-national region or jurisdiction, or supra-national region, prefer Nationality/regional group.</t>
  </si>
  <si>
    <t>Gender group</t>
  </si>
  <si>
    <t>gdr</t>
  </si>
  <si>
    <t>Use for the gender of the group members.</t>
  </si>
  <si>
    <t>Language group</t>
  </si>
  <si>
    <t>lng</t>
  </si>
  <si>
    <t>Use for the language associated with the group members (e.g., English, Swahili).</t>
  </si>
  <si>
    <t>Nationality/regional group</t>
  </si>
  <si>
    <t>nat</t>
  </si>
  <si>
    <t>Use for the demonym related to a country, sub-national region or jurisdiction, or supra-national region that is associated with the group members (e.g., Argentinians, Bavarians, Europeans). For ethnic and cultural groups that are not also demonyms, prefer Ethnic/cultural group.</t>
  </si>
  <si>
    <t>Occupational/field of activity group</t>
  </si>
  <si>
    <t>occ</t>
  </si>
  <si>
    <t>Use for the activity or avocation associated with the group members (e.g., librarians, knitters)</t>
  </si>
  <si>
    <t>Religious group</t>
  </si>
  <si>
    <t>rel</t>
  </si>
  <si>
    <t>Use for the religion or denomination of the group members (e.g., Buddhists, Presbyterians)</t>
  </si>
  <si>
    <t>Standardized Terminology for Access Restriction</t>
  </si>
  <si>
    <t xml:space="preserve">Unrestricted online access </t>
  </si>
  <si>
    <t xml:space="preserve">A use copy of the resource is freely and openly accessible online to anyone. </t>
  </si>
  <si>
    <t>Registry of Digital Masters</t>
  </si>
  <si>
    <t xml:space="preserve">Online access with authorization </t>
  </si>
  <si>
    <t>Access is available only to authorized users. Access may be based on factors such as a user’s location or affiliation, or may require payment.</t>
  </si>
  <si>
    <t xml:space="preserve">Preview only </t>
  </si>
  <si>
    <t>The user’s ability to view or interact with the resource is significantly limited, often due to copyright restrictions. For example, a user may be able to search a text and view a few sentences (such as snippets) or pages where the terms occur, but not the entire resource or all the relevant portions of the resource.</t>
  </si>
  <si>
    <t xml:space="preserve">No online access </t>
  </si>
  <si>
    <t xml:space="preserve">Used when the digital resource is not available to the public online via open access, access with authorization, or preview only access. </t>
  </si>
  <si>
    <t xml:space="preserve">Restrictions unspecified </t>
  </si>
  <si>
    <t xml:space="preserve">Access restrictions are not known, are subject to change, differ within the resource, and/or are not provided.  If a link is provided, users following the link may or may not be restricted from accessing some or all of the content. </t>
  </si>
  <si>
    <t>MARC_carrier_groups</t>
  </si>
  <si>
    <t>MARC_computer_carrier</t>
  </si>
  <si>
    <t>MARC_unmedieated_carrier</t>
  </si>
  <si>
    <t>MARC_video_carrier</t>
  </si>
  <si>
    <t>MARC_unspecified_carrier</t>
  </si>
  <si>
    <t>MARC_audio_carrier</t>
  </si>
  <si>
    <t>MARC_projected_image_carrier</t>
  </si>
  <si>
    <t>MARC_stereographic_carrier</t>
  </si>
  <si>
    <t>Product form</t>
  </si>
  <si>
    <t>Undefined</t>
  </si>
  <si>
    <t>ONIX List 150</t>
  </si>
  <si>
    <t>AA</t>
  </si>
  <si>
    <t>Audio recording – detail unspecified</t>
  </si>
  <si>
    <t>CD-Audio</t>
  </si>
  <si>
    <t>AC</t>
  </si>
  <si>
    <t>Audio compact disc, in any recording format: use for ‘red book’ (conventional audio CD) and SACD, and use coding in Product Form Detail to specify the format, if required</t>
  </si>
  <si>
    <t>Audio disc</t>
  </si>
  <si>
    <t>AE</t>
  </si>
  <si>
    <t>Audio disc (excluding CD-Audio)</t>
  </si>
  <si>
    <t>DVD Audio</t>
  </si>
  <si>
    <t>AI</t>
  </si>
  <si>
    <t>Downloadable audio file</t>
  </si>
  <si>
    <t>AJ</t>
  </si>
  <si>
    <t>Audio recording downloadable online</t>
  </si>
  <si>
    <t>BA</t>
  </si>
  <si>
    <t>Book – detail unspecified</t>
  </si>
  <si>
    <t>Digital (on physical carrier)</t>
  </si>
  <si>
    <t>DA</t>
  </si>
  <si>
    <t>Digital content delivered on a physical carrier (detail unspecified)</t>
  </si>
  <si>
    <t>CD-ROM</t>
  </si>
  <si>
    <t>DB</t>
  </si>
  <si>
    <t>CD-Interactive</t>
  </si>
  <si>
    <t>DC</t>
  </si>
  <si>
    <t>CD interactive: use for ‘green book’ discs</t>
  </si>
  <si>
    <t>DVD-ROM</t>
  </si>
  <si>
    <t>DI</t>
  </si>
  <si>
    <t>Secure Digital (SD) Memory Card</t>
  </si>
  <si>
    <t>DJ</t>
  </si>
  <si>
    <t>Compact Flash Memory Card</t>
  </si>
  <si>
    <t>DK</t>
  </si>
  <si>
    <t>Memory Stick Memory Card</t>
  </si>
  <si>
    <t>DL</t>
  </si>
  <si>
    <t>USB Flash Drive</t>
  </si>
  <si>
    <t>DM</t>
  </si>
  <si>
    <t>Digital (delivered electronically)</t>
  </si>
  <si>
    <t>EA</t>
  </si>
  <si>
    <t>Digital content delivered electronically (delivery method unspecified)</t>
  </si>
  <si>
    <t>Digital download and online</t>
  </si>
  <si>
    <t>EB</t>
  </si>
  <si>
    <t>Digital content available both by download and by online access</t>
  </si>
  <si>
    <t>Digital online</t>
  </si>
  <si>
    <t>EC</t>
  </si>
  <si>
    <t>Digital content accessed online only</t>
  </si>
  <si>
    <t>Digital download</t>
  </si>
  <si>
    <t>ED</t>
  </si>
  <si>
    <t>Digital content delivered by download only</t>
  </si>
  <si>
    <t>Slides</t>
  </si>
  <si>
    <t>FC</t>
  </si>
  <si>
    <t>Photographic transparencies mounted for projection</t>
  </si>
  <si>
    <t>PK</t>
  </si>
  <si>
    <t>Poster for retail sale – see also XF</t>
  </si>
  <si>
    <t>Record book</t>
  </si>
  <si>
    <t>PL</t>
  </si>
  <si>
    <t>Record book (eg ‘birthday book’, ‘baby book’): binding unspecified; may use product form detail codes P201 to P204 to specify binding</t>
  </si>
  <si>
    <t>Pictures or photographs</t>
  </si>
  <si>
    <t>PN</t>
  </si>
  <si>
    <t>Hardback</t>
  </si>
  <si>
    <t>BB</t>
  </si>
  <si>
    <t>Hardback or cased book</t>
  </si>
  <si>
    <t>Paperback / softback</t>
  </si>
  <si>
    <t>BC</t>
  </si>
  <si>
    <t>Paperback or other softback book</t>
  </si>
  <si>
    <t>Loose-leaf</t>
  </si>
  <si>
    <t>BD</t>
  </si>
  <si>
    <t>Loose-leaf book</t>
  </si>
  <si>
    <t>Spiral bound</t>
  </si>
  <si>
    <t>BE</t>
  </si>
  <si>
    <t>Spiral, comb or coil bound book</t>
  </si>
  <si>
    <t>BF</t>
  </si>
  <si>
    <t>Pamphlet or brochure, stapled; German ‘geheftet’. Includes low-extent wire-stitched books bound without a distinct spine (eg many comic books)</t>
  </si>
  <si>
    <t>Fold-out book or chart</t>
  </si>
  <si>
    <t>BO</t>
  </si>
  <si>
    <t>Concertina-folded book or chart, designed to fold to pocket or regular page size: use for German ‘Leporello’</t>
  </si>
  <si>
    <t>Other book format</t>
  </si>
  <si>
    <t>BZ</t>
  </si>
  <si>
    <t>Other book format or binding not specified by BB to BO</t>
  </si>
  <si>
    <t>Sheet map, flat</t>
  </si>
  <si>
    <t>Other cartographic</t>
  </si>
  <si>
    <t>CZ</t>
  </si>
  <si>
    <t>Other cartographic format not specified by CB to CE</t>
  </si>
  <si>
    <t>Diskette</t>
  </si>
  <si>
    <t>DF</t>
  </si>
  <si>
    <t>AKA ‘floppy disc’</t>
  </si>
  <si>
    <t>Double-sided CD/DVD</t>
  </si>
  <si>
    <t>DN</t>
  </si>
  <si>
    <t>Double-sided disc, one side Audio CD/CD-ROM, other side DVD</t>
  </si>
  <si>
    <t>Other digital carrier</t>
  </si>
  <si>
    <t>DZ</t>
  </si>
  <si>
    <t>Other carrier of digital content not specified by DB to DN</t>
  </si>
  <si>
    <t>Digital product license</t>
  </si>
  <si>
    <t>LA</t>
  </si>
  <si>
    <t>Digital product license (delivery method not encoded)</t>
  </si>
  <si>
    <t>Digital product license key</t>
  </si>
  <si>
    <t>LB</t>
  </si>
  <si>
    <t>Digital product license delivered through the retail supply chain as a physical ‘key’, typically a card or booklet containing a code enabling the purchaser to download the associated product</t>
  </si>
  <si>
    <t>Digital product license code</t>
  </si>
  <si>
    <t>LC</t>
  </si>
  <si>
    <t>Digital product license delivered by email or other electronic distribution, typically providing a code enabling the purchaser to upgrade or extend the license supplied with the associated product</t>
  </si>
  <si>
    <t>Miscellaneous print</t>
  </si>
  <si>
    <t>PA</t>
  </si>
  <si>
    <t>Miscellaneous printed material – detail unspecified</t>
  </si>
  <si>
    <t>Other printed item</t>
  </si>
  <si>
    <t>PZ</t>
  </si>
  <si>
    <t>Other printed item not specified by PB to PQ</t>
  </si>
  <si>
    <t>VA</t>
  </si>
  <si>
    <t>Video – detail unspecified</t>
  </si>
  <si>
    <t>DVD video</t>
  </si>
  <si>
    <t>VI</t>
  </si>
  <si>
    <t>DVD video: specify TV standard in List 175</t>
  </si>
  <si>
    <t>Tablet computer</t>
  </si>
  <si>
    <t>ZH</t>
  </si>
  <si>
    <t>General purpose tablet computer, typically with color screen</t>
  </si>
  <si>
    <t>Address book</t>
  </si>
  <si>
    <t>PB</t>
  </si>
  <si>
    <t>May use product form detail codes P201 to P204 to specify binding</t>
  </si>
  <si>
    <t>Calendar</t>
  </si>
  <si>
    <t>PC</t>
  </si>
  <si>
    <t>Copymasters</t>
  </si>
  <si>
    <t>PE</t>
  </si>
  <si>
    <t>Copymasters, photocopiable sheets</t>
  </si>
  <si>
    <t>Wallchart</t>
  </si>
  <si>
    <t>PO</t>
  </si>
  <si>
    <t>Plate (lámina)</t>
  </si>
  <si>
    <t>PQ</t>
  </si>
  <si>
    <t>A book-sized (as opposed to poster-sized) sheet, usually in colour or high quality print</t>
  </si>
  <si>
    <t>Notebook / blank book</t>
  </si>
  <si>
    <t>PR</t>
  </si>
  <si>
    <t>A book with all pages blank for the buyer’s own use; may use product form detail codes P201 to P204 to specify binding</t>
  </si>
  <si>
    <t>Organizer</t>
  </si>
  <si>
    <t>PS</t>
  </si>
  <si>
    <t>Other video format</t>
  </si>
  <si>
    <t>VZ</t>
  </si>
  <si>
    <t>Other video format not specified by VB to VP</t>
  </si>
  <si>
    <t>Poster, promotional</t>
  </si>
  <si>
    <t>XF</t>
  </si>
  <si>
    <t>Promotional poster for display, not for sale – see also PK</t>
  </si>
  <si>
    <t>Other audio format</t>
  </si>
  <si>
    <t>AZ</t>
  </si>
  <si>
    <t>Other audio format not specified by AB to AK</t>
  </si>
  <si>
    <t>OHP transparencies</t>
  </si>
  <si>
    <t>FD</t>
  </si>
  <si>
    <t>Transparencies for overhead projector</t>
  </si>
  <si>
    <t>Cards</t>
  </si>
  <si>
    <t>PD</t>
  </si>
  <si>
    <t>Cards, flash cards (eg for teaching reading)</t>
  </si>
  <si>
    <t>Wallet or folder</t>
  </si>
  <si>
    <t>PM</t>
  </si>
  <si>
    <t>Wallet or folder (containing loose sheets etc): it is preferable to code the contents and treat ‘wallet’ as packaging (List 80), but if this is not possible the product as a whole may be coded as a ‘wallet’</t>
  </si>
  <si>
    <t>Sheet map</t>
  </si>
  <si>
    <t>CA</t>
  </si>
  <si>
    <t>Sheet map – detail unspecified</t>
  </si>
  <si>
    <t>Sheet map, folded</t>
  </si>
  <si>
    <t>CB</t>
  </si>
  <si>
    <t>Sheet map, rolled</t>
  </si>
  <si>
    <t>CD</t>
  </si>
  <si>
    <t>See Code List 80 for ‘rolled in tube’</t>
  </si>
  <si>
    <t>Film or transparency</t>
  </si>
  <si>
    <t>FA</t>
  </si>
  <si>
    <t>Film or transparency – detail unspecified</t>
  </si>
  <si>
    <t>Audio cassette</t>
  </si>
  <si>
    <t>AB</t>
  </si>
  <si>
    <t>Audio cassette (analogue)</t>
  </si>
  <si>
    <t>MiniDisc</t>
  </si>
  <si>
    <t>AG</t>
  </si>
  <si>
    <t>Sony MiniDisc format</t>
  </si>
  <si>
    <t>CD-Extra</t>
  </si>
  <si>
    <t>AH</t>
  </si>
  <si>
    <t>Audio compact disc with part CD-ROM content, also termed CD-Plus or Enhanced-CD: use for ‘blue book’ and ‘yellow/red book’ two-session discs</t>
  </si>
  <si>
    <t>Leather / fine binding</t>
  </si>
  <si>
    <t>BG</t>
  </si>
  <si>
    <t>Filmstrip</t>
  </si>
  <si>
    <t>FE</t>
  </si>
  <si>
    <t>Film</t>
  </si>
  <si>
    <t>FF</t>
  </si>
  <si>
    <t>Continuous movie film as opposed to filmstrip</t>
  </si>
  <si>
    <t>Other film or transparency format</t>
  </si>
  <si>
    <t>FZ</t>
  </si>
  <si>
    <t>Other film or transparency format not specified by FB to FF</t>
  </si>
  <si>
    <t>Diary</t>
  </si>
  <si>
    <t>PF</t>
  </si>
  <si>
    <t>VHS video</t>
  </si>
  <si>
    <t>VJ</t>
  </si>
  <si>
    <t>VHS videotape: specify TV standard in List 175</t>
  </si>
  <si>
    <t>HD DVD</t>
  </si>
  <si>
    <t>VN</t>
  </si>
  <si>
    <t>High definition DVD disc, Toshiba HD DVD format</t>
  </si>
  <si>
    <t>Blu-ray</t>
  </si>
  <si>
    <t>VO</t>
  </si>
  <si>
    <t>High definition DVD disc, Sony Blu-ray format</t>
  </si>
  <si>
    <t>Resource mode</t>
  </si>
  <si>
    <t>Application</t>
  </si>
  <si>
    <t>An executable together with data on which it operates</t>
  </si>
  <si>
    <t>ONIX List 159</t>
  </si>
  <si>
    <t>A sound recording</t>
  </si>
  <si>
    <t>A still image</t>
  </si>
  <si>
    <t>Readable text, with or without associated images etc</t>
  </si>
  <si>
    <t>Moving images, with or without accompanying sound</t>
  </si>
  <si>
    <t>Multi-mode</t>
  </si>
  <si>
    <t>A website or other supporting resource delivering content in a variety of modes</t>
  </si>
  <si>
    <t>Product content type</t>
  </si>
  <si>
    <t>Still images / graphics</t>
  </si>
  <si>
    <t>Use only when no more detailed specification is provided</t>
  </si>
  <si>
    <t>ONIX List 81</t>
  </si>
  <si>
    <t>Data</t>
  </si>
  <si>
    <t>Data files</t>
  </si>
  <si>
    <t>Text (eye-readable)</t>
  </si>
  <si>
    <t>Readable text of the main work: this value is required, together with applicable &lt;ProductForm&gt; and &lt;ProductFormDetail&gt; values, to designate an e-book or other digital product whose primary content is eye-readable text</t>
  </si>
  <si>
    <t>Maps and/or other cartographic content</t>
  </si>
  <si>
    <t>Extensive links to external content</t>
  </si>
  <si>
    <t>E-publication is enhanced with a significant number of actionable (clickable) web links</t>
  </si>
  <si>
    <t>Extensive links between internal content</t>
  </si>
  <si>
    <t>E-publication is enhanced with a significant number of actionable cross-references, hyperlinked notes and annotations, or with other links between largely textual elements (eg quiz/test questions, ‘choose your own ending’ etc)</t>
  </si>
  <si>
    <t>Photographs</t>
  </si>
  <si>
    <t>Whether in a plate section / insert, or not</t>
  </si>
  <si>
    <t>Figures, diagrams, charts, graphs</t>
  </si>
  <si>
    <t>Including other ‘mechanical’ (ie non-photographic) illustrations</t>
  </si>
  <si>
    <t>Additional images / graphics not part of main work</t>
  </si>
  <si>
    <t>E-publication is enhanced with additional images or graphical content such as supplementary photographs that are not included in a primary or ‘unenhanced’ version</t>
  </si>
  <si>
    <t>Data set plus software</t>
  </si>
  <si>
    <t>Other audio</t>
  </si>
  <si>
    <t>Audio recording of other sound, eg birdsong</t>
  </si>
  <si>
    <t>Includes Film, video, animation etc. Use only when no more detailed specification is provided. Formerly ‘Moving images’</t>
  </si>
  <si>
    <t>Largely ‘content free’</t>
  </si>
  <si>
    <t>Other speech content</t>
  </si>
  <si>
    <t>eg an interview, not a ‘reading’ or ‘performance’)</t>
  </si>
  <si>
    <t>Additional eye-readable text not part of main work</t>
  </si>
  <si>
    <t>E-publication is enhanced with additional textual content such as interview, feature article, essay, bibliography, quiz/test, other background material or text that is not included in a primary or ‘unenhanced’ version</t>
  </si>
  <si>
    <t>Additional audio content not part of main work</t>
  </si>
  <si>
    <t>Product is enhanced with audio recording of full or partial reading, performance, dramatization, interview, background documentary or other audio content not included in the primary or ‘unenhanced’ version</t>
  </si>
  <si>
    <t>Animated / interactive illustrations</t>
  </si>
  <si>
    <t>eg animated diagrams, charts, graphs or other illustrations</t>
  </si>
  <si>
    <t>Other video</t>
  </si>
  <si>
    <t>Other video content eg interview, not a reading or performance</t>
  </si>
  <si>
    <t>Additional video content not part of main work</t>
  </si>
  <si>
    <t>E-publication is enhanced with video recording of full or partial reading, performance, dramatization, interview, background documentary or other content not included in the primary or ‘unenhanced’ version</t>
  </si>
  <si>
    <t>AEZ_Westafrica</t>
  </si>
  <si>
    <t>Humid Forest</t>
  </si>
  <si>
    <t>Mid Altitude Humid Forest</t>
  </si>
  <si>
    <t>Derived Savanna</t>
  </si>
  <si>
    <t>Mid Altitude Derived Savanna</t>
  </si>
  <si>
    <t>High Altitude Derived Savanna</t>
  </si>
  <si>
    <t>Southern Guinea Savanna</t>
  </si>
  <si>
    <t>Northern Guinea Savanna</t>
  </si>
  <si>
    <t>Mid Altitude Northern Guinea Savanna</t>
  </si>
  <si>
    <t>Semi-arid/Sudan Savanna</t>
  </si>
  <si>
    <t>Arid/Sahel Savanna</t>
  </si>
  <si>
    <t>Mid Altitude Arid</t>
  </si>
  <si>
    <t>High Altitude Arid</t>
  </si>
  <si>
    <t>Desert</t>
  </si>
  <si>
    <t>BibTeX_types</t>
  </si>
  <si>
    <t>article</t>
  </si>
  <si>
    <t>BibTeX metadata</t>
  </si>
  <si>
    <t>book</t>
  </si>
  <si>
    <t>inbook</t>
  </si>
  <si>
    <t>inproceedings</t>
  </si>
  <si>
    <t>mastersthesis</t>
  </si>
  <si>
    <t>misc</t>
  </si>
  <si>
    <t>phdthesis</t>
  </si>
  <si>
    <t>techreport</t>
  </si>
  <si>
    <t>unpublished</t>
  </si>
  <si>
    <t>booklet</t>
  </si>
  <si>
    <t>conference</t>
  </si>
  <si>
    <t>incollection</t>
  </si>
  <si>
    <t>manual</t>
  </si>
  <si>
    <t>proceedings</t>
  </si>
  <si>
    <t>Contributor Roles</t>
  </si>
  <si>
    <t>Formal analysis</t>
  </si>
  <si>
    <t>Application of statistical, mathematical, computational, or other formal techniques to analyse or synthesize study data.</t>
  </si>
  <si>
    <t>CASRAI</t>
  </si>
  <si>
    <t>Methodology</t>
  </si>
  <si>
    <t>Development or design of methodology; creation of models.</t>
  </si>
  <si>
    <t>Project administration</t>
  </si>
  <si>
    <t>Management and coordination responsibility for the research activity planning and execution.</t>
  </si>
  <si>
    <t>Resources</t>
  </si>
  <si>
    <t>Provision of study materials, reagents, materials, patients, laboratory samples, animals, instrumentation, computing resources, or other analysis tools.</t>
  </si>
  <si>
    <t>Writing – original draft</t>
  </si>
  <si>
    <t>Preparation, creation and/or presentation of the published work, specifically writing the initial draft (including substantive translation).</t>
  </si>
  <si>
    <t>Writing – review &amp; editing</t>
  </si>
  <si>
    <t>Preparation, creation and/or presentation of the published work by those from the original research group, specifically critical review, commentary or revision – including pre- or post-publication stages.</t>
  </si>
  <si>
    <t>Data curation</t>
  </si>
  <si>
    <t>Management activities to annotate (produce metadata), scrub data and maintain research data (including software code, where it is necessary for interpreting the data itself) for initial use and later re-use.</t>
  </si>
  <si>
    <t>Funding acquisition</t>
  </si>
  <si>
    <t>Acquisition of the financial support for the project leading to this publication.</t>
  </si>
  <si>
    <t>Programming, software development; designing computer programs; implementation of the computer code and supporting algorithms; testing of existing code components.</t>
  </si>
  <si>
    <t>Supervision</t>
  </si>
  <si>
    <t>Oversight and leadership responsibility for the research activity planning and execution, including mentorship external to the core team.</t>
  </si>
  <si>
    <t>Validation</t>
  </si>
  <si>
    <t>Verification, whether as a part of the activity or separate, of the overall replication/reproducibility of results/experiments and other research outputs.</t>
  </si>
  <si>
    <t>Visualization</t>
  </si>
  <si>
    <t>Preparation, creation and/or presentation of the published work, specifically visualization/data presentation.</t>
  </si>
  <si>
    <t>Conceptualization</t>
  </si>
  <si>
    <t>Ideas; formulation or evolution of overarching research goals and aims.</t>
  </si>
  <si>
    <t>Investigation</t>
  </si>
  <si>
    <t>Conducting a research and investigation process, specifically performing the experiments, or data/evidence collection.</t>
  </si>
  <si>
    <t>Reprint status</t>
  </si>
  <si>
    <t>IN FILE</t>
  </si>
  <si>
    <t>The data provider has a corresponding physical copy for the reference.</t>
  </si>
  <si>
    <t>RIS documentation</t>
  </si>
  <si>
    <t>NOT IN FILE</t>
  </si>
  <si>
    <t>The data provider does not have a corresponding physical copy.</t>
  </si>
  <si>
    <t>ON REQUEST</t>
  </si>
  <si>
    <t>This means that the data provider has requested a reprint of the reference; the date is the date on which the reprint was requested (in mm/dd/yy format)</t>
  </si>
  <si>
    <t>IITA_AudiosVideos</t>
  </si>
  <si>
    <t>IITA Audios and Videos</t>
  </si>
  <si>
    <t>IITA_image_collections</t>
  </si>
  <si>
    <t>IITA Images</t>
  </si>
  <si>
    <t>IITA Maps</t>
  </si>
  <si>
    <t>IITA_text_collections</t>
  </si>
  <si>
    <t>IITA Journal Articles</t>
  </si>
  <si>
    <t>IITA Books and Book Chapters</t>
  </si>
  <si>
    <t>IITA conference Documents</t>
  </si>
  <si>
    <t>IITA Theses and Dissertations</t>
  </si>
  <si>
    <t>IITA Posters and Presentations</t>
  </si>
  <si>
    <t>IITA Manuscripts-unpublished</t>
  </si>
  <si>
    <t>IITA Working Papers</t>
  </si>
  <si>
    <t>IITA Reports</t>
  </si>
  <si>
    <t>IITA Newsletters</t>
  </si>
  <si>
    <t>IITA Press Releases</t>
  </si>
  <si>
    <t>IITA Websites</t>
  </si>
  <si>
    <t>IITA Training materials and Manuals</t>
  </si>
  <si>
    <t>IITA Websites, Blogs, Wikis and other digital communications</t>
  </si>
  <si>
    <t>IITA Others</t>
  </si>
  <si>
    <t>resourceTypeGen_to_IITA_collection</t>
  </si>
  <si>
    <t xml:space="preserve">Image </t>
  </si>
  <si>
    <t xml:space="preserve">Audiovisual </t>
  </si>
  <si>
    <t>cg.type.cgspace</t>
  </si>
  <si>
    <t>Subcollection</t>
  </si>
  <si>
    <t>CG Space</t>
  </si>
  <si>
    <t>no_special_subcollection</t>
  </si>
  <si>
    <t>dictionairies &amp; encyclopedia entries</t>
  </si>
  <si>
    <t>Conference proceedings</t>
  </si>
  <si>
    <t>Annual reports and other periodical reports</t>
  </si>
  <si>
    <t>Project reports</t>
  </si>
  <si>
    <t>Technical reports</t>
  </si>
  <si>
    <t>Case Study</t>
  </si>
  <si>
    <t>Questionnaires</t>
  </si>
  <si>
    <t>Templates</t>
  </si>
  <si>
    <t>Field and laboratory documents</t>
  </si>
  <si>
    <t>checklists</t>
  </si>
  <si>
    <t xml:space="preserve">IITA Theses and Dissertations </t>
  </si>
  <si>
    <t>IITA Blogs, Websites, Wikis and Digital Communications</t>
  </si>
  <si>
    <t>Magazine</t>
  </si>
  <si>
    <t>Press interview</t>
  </si>
  <si>
    <t>IITA Miscellaneous</t>
  </si>
  <si>
    <t xml:space="preserve">Brief </t>
  </si>
  <si>
    <t>factsheets</t>
  </si>
  <si>
    <t>flyers</t>
  </si>
  <si>
    <t>brochures</t>
  </si>
  <si>
    <t>leaflet</t>
  </si>
  <si>
    <t>pamphlet</t>
  </si>
  <si>
    <t>IITA_on_CGSpace</t>
  </si>
  <si>
    <t>IITA_Books_Bookchapters</t>
  </si>
  <si>
    <t>IITA_reports</t>
  </si>
  <si>
    <t>IITA_working_papers</t>
  </si>
  <si>
    <t>IITA_miscellaneous</t>
  </si>
  <si>
    <t>&lt;no special subcollection&gt;</t>
  </si>
  <si>
    <t>IITA_others</t>
  </si>
  <si>
    <t>Regions</t>
  </si>
  <si>
    <t>Africa South of Sahara</t>
  </si>
  <si>
    <t>AGROVOC</t>
  </si>
  <si>
    <t>Central Africa</t>
  </si>
  <si>
    <t>East Africa</t>
  </si>
  <si>
    <t>Southern Africa</t>
  </si>
  <si>
    <t>West Africa</t>
  </si>
  <si>
    <t>tropical Africa</t>
  </si>
  <si>
    <t>7970</t>
  </si>
  <si>
    <t>Africa</t>
  </si>
  <si>
    <t>Asia</t>
  </si>
  <si>
    <t>Central America</t>
  </si>
  <si>
    <t>Sahel</t>
  </si>
  <si>
    <t>South America</t>
  </si>
  <si>
    <t>Sudano Sahelian Region</t>
  </si>
  <si>
    <t>32605</t>
  </si>
  <si>
    <t>ACP</t>
  </si>
  <si>
    <t>no match</t>
  </si>
  <si>
    <t>African, Caribbean and Pacific Group of States</t>
  </si>
  <si>
    <t>Least Developed Countries</t>
  </si>
  <si>
    <t>Low Income Food Deficit Countries</t>
  </si>
  <si>
    <t>Net Food Importing Developing Countries</t>
  </si>
  <si>
    <t>ECOWAS</t>
  </si>
  <si>
    <t>Economic Community of West African States (ECOWAS) Region</t>
  </si>
  <si>
    <t>WAEMU</t>
  </si>
  <si>
    <t>West African Economic and Monetary Union</t>
  </si>
  <si>
    <t>CEMAC</t>
  </si>
  <si>
    <t>Central African Economic and Monetary Community</t>
  </si>
  <si>
    <t>SADC countries</t>
  </si>
  <si>
    <t>COMESA</t>
  </si>
  <si>
    <t>COMESA Region</t>
  </si>
  <si>
    <t>Developing countries</t>
  </si>
  <si>
    <t>European Union</t>
  </si>
  <si>
    <t>Annex I countries</t>
  </si>
  <si>
    <t>Non-Annex I countries</t>
  </si>
  <si>
    <t>Agrarian countries</t>
  </si>
  <si>
    <t>Developed countries</t>
  </si>
  <si>
    <t>Anglophone Africa</t>
  </si>
  <si>
    <t>416</t>
  </si>
  <si>
    <t>Francophone Africa</t>
  </si>
  <si>
    <t>3084</t>
  </si>
  <si>
    <t>Portuguese speaking Africa</t>
  </si>
  <si>
    <t>29175</t>
  </si>
  <si>
    <t>Caribbean</t>
  </si>
  <si>
    <t>Europe</t>
  </si>
  <si>
    <t>Latin America</t>
  </si>
  <si>
    <t>Middle East</t>
  </si>
  <si>
    <t>North Africa</t>
  </si>
  <si>
    <t>South Asia</t>
  </si>
  <si>
    <t>South East Asia</t>
  </si>
  <si>
    <t>Western Asia</t>
  </si>
  <si>
    <t>tropical America</t>
  </si>
  <si>
    <t>7971</t>
  </si>
  <si>
    <t>Southwestern Asia</t>
  </si>
  <si>
    <t>29173</t>
  </si>
  <si>
    <t>tropical Asia</t>
  </si>
  <si>
    <t>7972</t>
  </si>
  <si>
    <t>Americas</t>
  </si>
  <si>
    <t>LandLocked developing countries</t>
  </si>
  <si>
    <t>OECD countries</t>
  </si>
  <si>
    <t>Europe and Central Asia</t>
  </si>
  <si>
    <t>Middle East and North Africa</t>
  </si>
  <si>
    <t>MERCOSUR Region</t>
  </si>
  <si>
    <t>Southern Common Market</t>
  </si>
  <si>
    <t>CARIFORUM Region</t>
  </si>
  <si>
    <t>Caribbean Forum of African, Caribbean and Pacific States</t>
  </si>
  <si>
    <t>IGAD Region</t>
  </si>
  <si>
    <t>Intergovernmental Authority on Development</t>
  </si>
  <si>
    <t>Economic Cooperation Organization</t>
  </si>
  <si>
    <t>Council of Arab Economic Unity</t>
  </si>
  <si>
    <t>ECCAS States</t>
  </si>
  <si>
    <t>Economic Community of Central African States</t>
  </si>
  <si>
    <t>Central American Agricultural Council</t>
  </si>
  <si>
    <t>CEN-SAD States</t>
  </si>
  <si>
    <t>Community of Sahel-Saharan States</t>
  </si>
  <si>
    <t>North of Sahara, regional</t>
  </si>
  <si>
    <t>North and Central America, regional</t>
  </si>
  <si>
    <t>South and Central Asia, regional</t>
  </si>
  <si>
    <t>Arab countries</t>
  </si>
  <si>
    <t>Islamic countries</t>
  </si>
  <si>
    <t>East Asia and the Pacific</t>
  </si>
  <si>
    <t>Latin America and Caribbean</t>
  </si>
  <si>
    <t>tropical Oceania</t>
  </si>
  <si>
    <t>cg.subject.iita</t>
  </si>
  <si>
    <t>Banana</t>
  </si>
  <si>
    <t>BANANA</t>
  </si>
  <si>
    <t>IITA mandate crops</t>
  </si>
  <si>
    <t>Plantain</t>
  </si>
  <si>
    <t>PLANTAIN</t>
  </si>
  <si>
    <t>Cassava</t>
  </si>
  <si>
    <t>CASSAVA</t>
  </si>
  <si>
    <t>Cocoa</t>
  </si>
  <si>
    <t>COCOA</t>
  </si>
  <si>
    <t>Cowpea</t>
  </si>
  <si>
    <t>COWPEA</t>
  </si>
  <si>
    <t>Grain Legumes</t>
  </si>
  <si>
    <t>GRAIN LEGUMES</t>
  </si>
  <si>
    <t>Maize</t>
  </si>
  <si>
    <t>MAIZE</t>
  </si>
  <si>
    <t>Soybean</t>
  </si>
  <si>
    <t>SOYBEAN</t>
  </si>
  <si>
    <t>Yam</t>
  </si>
  <si>
    <t>YAM</t>
  </si>
  <si>
    <t>Socioeconomy</t>
  </si>
  <si>
    <t>SOCIOECONOMY</t>
  </si>
  <si>
    <t>IITA research areas</t>
  </si>
  <si>
    <t>Agribusiness</t>
  </si>
  <si>
    <t>AGRIBUSINESS</t>
  </si>
  <si>
    <t>Markets</t>
  </si>
  <si>
    <t>MARKETS</t>
  </si>
  <si>
    <t>Policies And Institutions</t>
  </si>
  <si>
    <t>POLICIES AND INSTITUTIONS</t>
  </si>
  <si>
    <t xml:space="preserve">Gender </t>
  </si>
  <si>
    <t xml:space="preserve">GENDER </t>
  </si>
  <si>
    <t>Impact Assessment</t>
  </si>
  <si>
    <t>IMPACT ASSESSMENT</t>
  </si>
  <si>
    <t>Smallholder Farmers</t>
  </si>
  <si>
    <t>SMALLHOLDER FARMERS</t>
  </si>
  <si>
    <t>Baseline Survey</t>
  </si>
  <si>
    <t>BASELINE SURVEY</t>
  </si>
  <si>
    <t>Livelihoods</t>
  </si>
  <si>
    <t>LIVELIHOODS</t>
  </si>
  <si>
    <t>Crop Husbandry</t>
  </si>
  <si>
    <t>CROP HUSBANDRY</t>
  </si>
  <si>
    <t>Domestic Trade</t>
  </si>
  <si>
    <t>DOMESTIC TRADE</t>
  </si>
  <si>
    <t>Handling, Transport, Storage And Protection Of Agricultural Products</t>
  </si>
  <si>
    <t>HANDLING, TRANSPORT, STORAGE AND PROTECTION OF AGRICULTURAL PRODUCTS</t>
  </si>
  <si>
    <t>Biodiversity</t>
  </si>
  <si>
    <t>BIODIVERSITY</t>
  </si>
  <si>
    <t>Climate Change</t>
  </si>
  <si>
    <t>CLIMATE CHANGE</t>
  </si>
  <si>
    <t>Crop Systems</t>
  </si>
  <si>
    <t>CROP SYSTEMS</t>
  </si>
  <si>
    <t>Farm Management</t>
  </si>
  <si>
    <t>FARM MANAGEMENT</t>
  </si>
  <si>
    <t>Farming Systems</t>
  </si>
  <si>
    <t>FARMING SYSTEMS</t>
  </si>
  <si>
    <t>Land Use</t>
  </si>
  <si>
    <t>LAND USE</t>
  </si>
  <si>
    <t>Soil Fertility</t>
  </si>
  <si>
    <t>SOIL FERTILITY</t>
  </si>
  <si>
    <t>Soil Health</t>
  </si>
  <si>
    <t>SOIL HEALTH</t>
  </si>
  <si>
    <t>Soil Information</t>
  </si>
  <si>
    <t>SOIL INFORMATION</t>
  </si>
  <si>
    <t>Value Chains</t>
  </si>
  <si>
    <t>VALUE CHAINS</t>
  </si>
  <si>
    <t>Natural Resource Management</t>
  </si>
  <si>
    <t>NATURAL RESOURCE MANAGEMENT</t>
  </si>
  <si>
    <t>Integrated Soil Fertility Management</t>
  </si>
  <si>
    <t>INTEGRATED SOIL FERTILITY MANAGEMENT</t>
  </si>
  <si>
    <t>Agronomy</t>
  </si>
  <si>
    <t>AGRONOMY</t>
  </si>
  <si>
    <t>Forestry</t>
  </si>
  <si>
    <t>FORESTRY</t>
  </si>
  <si>
    <t>Meteorology And Climatology</t>
  </si>
  <si>
    <t>METEOROLOGY AND CLIMATOLOGY</t>
  </si>
  <si>
    <t>Soil Surveys And Mapping</t>
  </si>
  <si>
    <t>SOIL SURVEYS AND MAPPING</t>
  </si>
  <si>
    <t>Aflatoxin</t>
  </si>
  <si>
    <t>AFLATOXIN</t>
  </si>
  <si>
    <t>Disease Control</t>
  </si>
  <si>
    <t>DISEASE CONTROL</t>
  </si>
  <si>
    <t xml:space="preserve">Post-Harvesting Technology </t>
  </si>
  <si>
    <t xml:space="preserve">POST-HARVESTING TECHNOLOGY </t>
  </si>
  <si>
    <t>Plant Health</t>
  </si>
  <si>
    <t>PLANT HEALTH</t>
  </si>
  <si>
    <t>Plant Production</t>
  </si>
  <si>
    <t>PLANT PRODUCTION</t>
  </si>
  <si>
    <t>Pests Of Plants</t>
  </si>
  <si>
    <t>PESTS OF PLANTS</t>
  </si>
  <si>
    <t>Plant Diseases</t>
  </si>
  <si>
    <t>PLANT DISEASES</t>
  </si>
  <si>
    <t>Plant Ecology</t>
  </si>
  <si>
    <t>PLANT ECOLOGY</t>
  </si>
  <si>
    <t>Weeds</t>
  </si>
  <si>
    <t>WEEDS</t>
  </si>
  <si>
    <t>Biofortification</t>
  </si>
  <si>
    <t>BIOFORTIFICATION</t>
  </si>
  <si>
    <t>Plant Genetic Resources</t>
  </si>
  <si>
    <t>PLANT GENETIC RESOURCES</t>
  </si>
  <si>
    <t>Tissue Culture</t>
  </si>
  <si>
    <t>TISSUE CULTURE</t>
  </si>
  <si>
    <t>Genetic Improvement</t>
  </si>
  <si>
    <t>GENETIC IMPROVEMENT</t>
  </si>
  <si>
    <t>Plant Breeding</t>
  </si>
  <si>
    <t>PLANT BREEDING</t>
  </si>
  <si>
    <t>Bioscience</t>
  </si>
  <si>
    <t>BIOSCIENCE</t>
  </si>
  <si>
    <t>Food Science</t>
  </si>
  <si>
    <t>FOOD SCIENCE</t>
  </si>
  <si>
    <t>Food Security</t>
  </si>
  <si>
    <t>FOOD SECURITY</t>
  </si>
  <si>
    <t>Food Systems</t>
  </si>
  <si>
    <t>FOOD SYSTEMS</t>
  </si>
  <si>
    <t>Nutrition</t>
  </si>
  <si>
    <t>NUTRITION</t>
  </si>
  <si>
    <t>Biometrics</t>
  </si>
  <si>
    <t>BIOMETRICS</t>
  </si>
  <si>
    <t>Research Methods</t>
  </si>
  <si>
    <t>RESEARCH METHOD</t>
  </si>
  <si>
    <t>Knowledge Management</t>
  </si>
  <si>
    <t>KNOWLEDGE MANAGEMENT</t>
  </si>
  <si>
    <t>Capacity Development</t>
  </si>
  <si>
    <t>CAPACITY DEVELOPMENT</t>
  </si>
  <si>
    <t>IITA_Genetic_improvement</t>
  </si>
  <si>
    <t>Plant Health and Plant Production</t>
  </si>
  <si>
    <t>IITA_Plant_Health_and_Plant_Prd</t>
  </si>
  <si>
    <t>PLANT HEALTH AND PLANT PRODUCTION</t>
  </si>
  <si>
    <t>IITA_NRM</t>
  </si>
  <si>
    <t>Socioeconomy and Agribusiness</t>
  </si>
  <si>
    <t>IITA_Socioeconomy_and_Agribusiness</t>
  </si>
  <si>
    <t>SOCIOECONOMY AND AGRIBUSINESS</t>
  </si>
  <si>
    <t>IITA_Food_Science</t>
  </si>
  <si>
    <t>IITA_Research_Methods</t>
  </si>
  <si>
    <t>IITA_Capacity_Development</t>
  </si>
  <si>
    <t>&lt;no further subdiv.&gt;</t>
  </si>
  <si>
    <t>&lt;no further subdivision&gt;</t>
  </si>
  <si>
    <t>ISFM</t>
  </si>
  <si>
    <t>Meteorology and Climatology</t>
  </si>
  <si>
    <t>Landuse</t>
  </si>
  <si>
    <t>Policies and Institutions</t>
  </si>
  <si>
    <t>Spatial Analysis</t>
  </si>
  <si>
    <t>SPATIAL ANALYSIS</t>
  </si>
  <si>
    <t>IITA_Plant_Breeding</t>
  </si>
  <si>
    <t>IITA_Plant_Genetic_Resources</t>
  </si>
  <si>
    <t>genetic resource conservation</t>
  </si>
  <si>
    <t>IITA_Biofortification</t>
  </si>
  <si>
    <t>IITA_Plant_Health</t>
  </si>
  <si>
    <t>IITA_Plant_Production</t>
  </si>
  <si>
    <t>IITA_ISFM</t>
  </si>
  <si>
    <t>IITA_Agronomy</t>
  </si>
  <si>
    <t>IITA_Forestry</t>
  </si>
  <si>
    <t>IITA_Meteorology_and_Climatology</t>
  </si>
  <si>
    <t>IITA_Landuse</t>
  </si>
  <si>
    <t>IITA_Biodiversity</t>
  </si>
  <si>
    <t>IITA_Socioeconomy</t>
  </si>
  <si>
    <t>IITA_Agribusiness</t>
  </si>
  <si>
    <t>Handling, Transport, Storage and Protection of Agricultural Products</t>
  </si>
  <si>
    <t>IITA_Policies and Institutions</t>
  </si>
  <si>
    <t>IITA_Food_Security</t>
  </si>
  <si>
    <t>IITA_Food_Systems</t>
  </si>
  <si>
    <t>IITA_Nutrition</t>
  </si>
  <si>
    <t>IITA_Biometrics</t>
  </si>
  <si>
    <t>IITA_Spatialanalysis</t>
  </si>
  <si>
    <t>IITA_KnowledgeManagement</t>
  </si>
  <si>
    <t>disease control</t>
  </si>
  <si>
    <t>aflatoxin</t>
  </si>
  <si>
    <t>soil surveys and mapping</t>
  </si>
  <si>
    <t>West Africa Hub</t>
  </si>
  <si>
    <t>Ibadan (Headquarter)</t>
  </si>
  <si>
    <t>IITA_stations_WA</t>
  </si>
  <si>
    <t>IITA stations</t>
  </si>
  <si>
    <t>Ibadan (WA)</t>
  </si>
  <si>
    <t>Kano</t>
  </si>
  <si>
    <t>Abuja</t>
  </si>
  <si>
    <t>Cotonou</t>
  </si>
  <si>
    <t>Accra</t>
  </si>
  <si>
    <t>Tamale</t>
  </si>
  <si>
    <t>Central Africa Hub</t>
  </si>
  <si>
    <t>Yaounde</t>
  </si>
  <si>
    <t>IITA_stations_CA</t>
  </si>
  <si>
    <t>Kinshasa</t>
  </si>
  <si>
    <t>Bukavu</t>
  </si>
  <si>
    <t>Bujumbura</t>
  </si>
  <si>
    <t>Kigali</t>
  </si>
  <si>
    <t>East Africa Hub</t>
  </si>
  <si>
    <t>Nairobi (CA)</t>
  </si>
  <si>
    <t>IITA_stations_EA</t>
  </si>
  <si>
    <t>Nairobi (EA)</t>
  </si>
  <si>
    <t>Kampala</t>
  </si>
  <si>
    <t>Dar es Salaam</t>
  </si>
  <si>
    <t>Southern Africa Hub</t>
  </si>
  <si>
    <t>Lusaka</t>
  </si>
  <si>
    <t>IITA_stations_SA</t>
  </si>
  <si>
    <t>Lilongwe</t>
  </si>
  <si>
    <t>Nampula</t>
  </si>
  <si>
    <t>IITA_Hub</t>
  </si>
  <si>
    <t>IITA hubs</t>
  </si>
  <si>
    <t>IITA_event_type</t>
  </si>
  <si>
    <t>Conference</t>
  </si>
  <si>
    <t>S. Oyinlola/F. Ogunsola</t>
  </si>
  <si>
    <t>Symposium</t>
  </si>
  <si>
    <t>Meeting</t>
  </si>
  <si>
    <t>Seminar</t>
  </si>
  <si>
    <t>Training</t>
  </si>
  <si>
    <t>Workshop</t>
  </si>
  <si>
    <t>Project launch</t>
  </si>
  <si>
    <t>New variety launch</t>
  </si>
  <si>
    <t>New technology launch</t>
  </si>
  <si>
    <t>Retreat</t>
  </si>
  <si>
    <t>Award</t>
  </si>
  <si>
    <t>Exihibition</t>
  </si>
  <si>
    <t>field visit</t>
  </si>
  <si>
    <t>note</t>
  </si>
  <si>
    <t>Definition</t>
  </si>
  <si>
    <t>SN</t>
  </si>
  <si>
    <t>ID</t>
  </si>
  <si>
    <t>category</t>
  </si>
  <si>
    <t>order</t>
  </si>
  <si>
    <t>cg core</t>
  </si>
  <si>
    <t>cg space</t>
  </si>
  <si>
    <t>LOC</t>
  </si>
  <si>
    <t>CSL</t>
  </si>
  <si>
    <t>BibTex</t>
  </si>
  <si>
    <t>DataCite_supplemente</t>
  </si>
  <si>
    <t>MS</t>
  </si>
  <si>
    <t>SP</t>
  </si>
  <si>
    <t>metadata field</t>
  </si>
  <si>
    <t>obligatory level</t>
  </si>
  <si>
    <t>metadata value</t>
  </si>
  <si>
    <t>cells for multiple value answers</t>
  </si>
  <si>
    <t>Separators</t>
  </si>
  <si>
    <t>entered_by</t>
  </si>
  <si>
    <t>ID -</t>
  </si>
  <si>
    <t>Reference ID (imported by some reference software)</t>
  </si>
  <si>
    <t>physical</t>
  </si>
  <si>
    <t>medium</t>
  </si>
  <si>
    <t>MARC carrier type group</t>
  </si>
  <si>
    <t>MARC carrier type</t>
  </si>
  <si>
    <t>Form</t>
  </si>
  <si>
    <t xml:space="preserve">resourceTypeGeneral </t>
  </si>
  <si>
    <t>DataCite resource type</t>
  </si>
  <si>
    <t>dc.type.output</t>
  </si>
  <si>
    <t>Type of Resource</t>
  </si>
  <si>
    <t xml:space="preserve">ResourceType </t>
  </si>
  <si>
    <t>Resource Type</t>
  </si>
  <si>
    <r>
      <t xml:space="preserve">Type of info.product </t>
    </r>
    <r>
      <rPr>
        <sz val="11"/>
        <color rgb="FFFF0000"/>
        <rFont val="Calibri"/>
        <family val="2"/>
      </rPr>
      <t>* (CG core)</t>
    </r>
  </si>
  <si>
    <t>not needed if embargo period can be derived differently</t>
  </si>
  <si>
    <t>TY -</t>
  </si>
  <si>
    <t>Type of reference (must be the first tag; example: JOUR=Journal)</t>
  </si>
  <si>
    <t>Category</t>
  </si>
  <si>
    <t>RIS type</t>
  </si>
  <si>
    <t>dc.format</t>
  </si>
  <si>
    <t>Mime Type</t>
  </si>
  <si>
    <t xml:space="preserve">Format </t>
  </si>
  <si>
    <t xml:space="preserve">Technical format of the resource. </t>
  </si>
  <si>
    <t>required</t>
  </si>
  <si>
    <t>default: MS Excel file (xls, xlsx)</t>
  </si>
  <si>
    <t>Project internal type classification</t>
  </si>
  <si>
    <t>Titles</t>
  </si>
  <si>
    <t>dc.title</t>
  </si>
  <si>
    <t>Title</t>
  </si>
  <si>
    <t xml:space="preserve">Title </t>
  </si>
  <si>
    <t xml:space="preserve">titleType </t>
  </si>
  <si>
    <t>T1 -</t>
  </si>
  <si>
    <t>Primary title</t>
  </si>
  <si>
    <t>official title of the dataset</t>
  </si>
  <si>
    <t>Abbreviated Title</t>
  </si>
  <si>
    <t>title-short</t>
  </si>
  <si>
    <t>short/abbreviated title of dataset</t>
  </si>
  <si>
    <t>n/a</t>
  </si>
  <si>
    <t>default: n/a</t>
  </si>
  <si>
    <t>The title in another language</t>
  </si>
  <si>
    <t>none</t>
  </si>
  <si>
    <t>default: none</t>
  </si>
  <si>
    <t>Project data</t>
  </si>
  <si>
    <t>contribution</t>
  </si>
  <si>
    <t>cg.contributor.project</t>
  </si>
  <si>
    <t>Project name</t>
  </si>
  <si>
    <t>cg.contributor.project-lead-institute</t>
  </si>
  <si>
    <t>lead institute of the project</t>
  </si>
  <si>
    <t>Proj.funder1</t>
  </si>
  <si>
    <t>Proj.funder2</t>
  </si>
  <si>
    <t>Proj.funder3</t>
  </si>
  <si>
    <t>Proj.funder4</t>
  </si>
  <si>
    <t>Proj.funder5</t>
  </si>
  <si>
    <t>Proj.funder6</t>
  </si>
  <si>
    <t>Proj.funder7</t>
  </si>
  <si>
    <t>Proj.funder8</t>
  </si>
  <si>
    <t>Proj.funder9</t>
  </si>
  <si>
    <t>Proj.funder10</t>
  </si>
  <si>
    <t>Proj.funder11</t>
  </si>
  <si>
    <t>Proj.funder12</t>
  </si>
  <si>
    <t>Proj.funder13</t>
  </si>
  <si>
    <t>Proj.funder14</t>
  </si>
  <si>
    <t>Proj.funder15</t>
  </si>
  <si>
    <t>cg.contributor.funder</t>
  </si>
  <si>
    <t>Funder or sponsor of project</t>
  </si>
  <si>
    <t>authorship</t>
  </si>
  <si>
    <t>Authorship</t>
  </si>
  <si>
    <t>author1 (primary)</t>
  </si>
  <si>
    <t>author4</t>
  </si>
  <si>
    <t>author5</t>
  </si>
  <si>
    <t>author6</t>
  </si>
  <si>
    <t>author7</t>
  </si>
  <si>
    <t>author8</t>
  </si>
  <si>
    <t>author9</t>
  </si>
  <si>
    <t>author10</t>
  </si>
  <si>
    <t>author11</t>
  </si>
  <si>
    <t>author12</t>
  </si>
  <si>
    <t>author13</t>
  </si>
  <si>
    <t>author14</t>
  </si>
  <si>
    <t>author15</t>
  </si>
  <si>
    <t>Spt.1</t>
  </si>
  <si>
    <t>Spt.2</t>
  </si>
  <si>
    <t>Spt.3</t>
  </si>
  <si>
    <t>Spt.4</t>
  </si>
  <si>
    <t>Spt.5</t>
  </si>
  <si>
    <t>Spt.6</t>
  </si>
  <si>
    <t>Spt.7</t>
  </si>
  <si>
    <t>Spt.8</t>
  </si>
  <si>
    <t>Spt.9</t>
  </si>
  <si>
    <t>Spt.10</t>
  </si>
  <si>
    <t>Spt.11</t>
  </si>
  <si>
    <t>Spt.12</t>
  </si>
  <si>
    <t>Spt.13</t>
  </si>
  <si>
    <t>Spt.14</t>
  </si>
  <si>
    <t>Spt.15</t>
  </si>
  <si>
    <t>dc.creator</t>
  </si>
  <si>
    <t>dc.contributor.author</t>
  </si>
  <si>
    <t>Personal Name</t>
  </si>
  <si>
    <t>author</t>
  </si>
  <si>
    <t xml:space="preserve">Creator </t>
  </si>
  <si>
    <t>AU -</t>
  </si>
  <si>
    <t>Author (syntax. Last name, First name, Suffix)</t>
  </si>
  <si>
    <t>Author</t>
  </si>
  <si>
    <t>Creator(s) of the item, usually author(s), full name</t>
  </si>
  <si>
    <t>auto filled</t>
  </si>
  <si>
    <t>cg.creator.orcid</t>
  </si>
  <si>
    <t>author or editor</t>
  </si>
  <si>
    <t>actualyear</t>
  </si>
  <si>
    <t xml:space="preserve">nameIdentifier </t>
  </si>
  <si>
    <t>Creators ORCID number if applicable (https://orcid.org)</t>
  </si>
  <si>
    <t>req. if appl.</t>
  </si>
  <si>
    <t>address</t>
  </si>
  <si>
    <t>AD -</t>
  </si>
  <si>
    <t>Address</t>
  </si>
  <si>
    <t>Address of author</t>
  </si>
  <si>
    <t>cg.contributor.affiliation</t>
  </si>
  <si>
    <t>Corporate Name</t>
  </si>
  <si>
    <t xml:space="preserve">affiliation </t>
  </si>
  <si>
    <t>CGIAR Center of author if appl.</t>
  </si>
  <si>
    <t>cg.contributor.partnerId</t>
  </si>
  <si>
    <t>Partner-Organization of author</t>
  </si>
  <si>
    <t>chapter and/or pages</t>
  </si>
  <si>
    <t>CGIAR Research Program of author</t>
  </si>
  <si>
    <t>A1 -</t>
  </si>
  <si>
    <t>Primary author</t>
  </si>
  <si>
    <t>cg.contact</t>
  </si>
  <si>
    <t>Contact email in case of questions</t>
  </si>
  <si>
    <t>Contributions</t>
  </si>
  <si>
    <t>Contributor1</t>
  </si>
  <si>
    <t>Contrb2</t>
  </si>
  <si>
    <t>Contrb3</t>
  </si>
  <si>
    <t>Contrb4</t>
  </si>
  <si>
    <t>Contrb5</t>
  </si>
  <si>
    <t>Contrb6</t>
  </si>
  <si>
    <t>Contrb7</t>
  </si>
  <si>
    <t>Contrb8</t>
  </si>
  <si>
    <t>Contrb9</t>
  </si>
  <si>
    <t>Contrb10</t>
  </si>
  <si>
    <t>Contrb11</t>
  </si>
  <si>
    <t>Contrb12</t>
  </si>
  <si>
    <t>Contrb13</t>
  </si>
  <si>
    <t>Contrb14</t>
  </si>
  <si>
    <t>Contrb15</t>
  </si>
  <si>
    <t>dc.contributor</t>
  </si>
  <si>
    <t>Name</t>
  </si>
  <si>
    <t xml:space="preserve">Contributor </t>
  </si>
  <si>
    <t xml:space="preserve">contributorName </t>
  </si>
  <si>
    <t>Contributor</t>
  </si>
  <si>
    <t xml:space="preserve">nameIdentifierScheme </t>
  </si>
  <si>
    <t xml:space="preserve">contributorType </t>
  </si>
  <si>
    <t>Contributor type (DataCite)</t>
  </si>
  <si>
    <t>CGIAR Center of Contrib. if appl.</t>
  </si>
  <si>
    <t>CGIAR Research Program if appl.</t>
  </si>
  <si>
    <t>Partner1</t>
  </si>
  <si>
    <t>Partner2</t>
  </si>
  <si>
    <t>Partner3</t>
  </si>
  <si>
    <t>Partner4</t>
  </si>
  <si>
    <t>Partner5</t>
  </si>
  <si>
    <t>Partner6</t>
  </si>
  <si>
    <t>Partner7</t>
  </si>
  <si>
    <t>Partner8</t>
  </si>
  <si>
    <t>Partner9</t>
  </si>
  <si>
    <t>Partner10</t>
  </si>
  <si>
    <t>Partner11</t>
  </si>
  <si>
    <t>Partner12</t>
  </si>
  <si>
    <t>Partner13</t>
  </si>
  <si>
    <t>Partner14</t>
  </si>
  <si>
    <t>Partner15</t>
  </si>
  <si>
    <t>translator</t>
  </si>
  <si>
    <t>A4 -</t>
  </si>
  <si>
    <t>Translator (syntax. Last name, First name, Suffix)</t>
  </si>
  <si>
    <r>
      <t>Translator</t>
    </r>
    <r>
      <rPr>
        <sz val="8"/>
        <rFont val="Calibri"/>
        <family val="2"/>
        <scheme val="minor"/>
      </rPr>
      <t xml:space="preserve"> (syntax. Last name, First name, Suffix)</t>
    </r>
  </si>
  <si>
    <t>Publishing</t>
  </si>
  <si>
    <t>dc.date</t>
  </si>
  <si>
    <t>dc.date.issued</t>
  </si>
  <si>
    <t>Date Created</t>
  </si>
  <si>
    <t xml:space="preserve">Date </t>
  </si>
  <si>
    <t xml:space="preserve">dateType </t>
  </si>
  <si>
    <t>Y1 -</t>
  </si>
  <si>
    <t>Primary date</t>
  </si>
  <si>
    <t>creation date</t>
  </si>
  <si>
    <t>cg.date.embargo-end-date</t>
  </si>
  <si>
    <t>dc.date.available</t>
  </si>
  <si>
    <t>Date issued</t>
  </si>
  <si>
    <t>issued</t>
  </si>
  <si>
    <t>Embargo end date (IITA)</t>
  </si>
  <si>
    <t>publication</t>
  </si>
  <si>
    <t>Self-published by IITA?</t>
  </si>
  <si>
    <t>dc.publisher</t>
  </si>
  <si>
    <t>Publisher</t>
  </si>
  <si>
    <t xml:space="preserve">Publisher </t>
  </si>
  <si>
    <t>PB -</t>
  </si>
  <si>
    <t>cg.place</t>
  </si>
  <si>
    <t>Place</t>
  </si>
  <si>
    <t>publisher-place</t>
  </si>
  <si>
    <t>location</t>
  </si>
  <si>
    <t>CY -</t>
  </si>
  <si>
    <t>City of Publication</t>
  </si>
  <si>
    <t>Citation separator:</t>
  </si>
  <si>
    <t xml:space="preserve">; </t>
  </si>
  <si>
    <t>Identification</t>
  </si>
  <si>
    <t>cg.identifier.citation</t>
  </si>
  <si>
    <t>dc.identifier.citation</t>
  </si>
  <si>
    <t>Citation</t>
  </si>
  <si>
    <t>Citation proposal:</t>
  </si>
  <si>
    <t>version</t>
  </si>
  <si>
    <t xml:space="preserve">Version </t>
  </si>
  <si>
    <t xml:space="preserve">The version number of the resource. </t>
  </si>
  <si>
    <t>version of the dataset</t>
  </si>
  <si>
    <t>dc.language.iso</t>
  </si>
  <si>
    <t>Language</t>
  </si>
  <si>
    <t xml:space="preserve">Language </t>
  </si>
  <si>
    <t>Revision</t>
  </si>
  <si>
    <r>
      <t xml:space="preserve">Language of item </t>
    </r>
    <r>
      <rPr>
        <sz val="8"/>
        <rFont val="Calibri"/>
        <family val="2"/>
      </rPr>
      <t>(ISO code 639-2)</t>
    </r>
  </si>
  <si>
    <t>default: english (="eng")</t>
  </si>
  <si>
    <t>description</t>
  </si>
  <si>
    <t>language of item (freetext)</t>
  </si>
  <si>
    <t>Content description</t>
  </si>
  <si>
    <t>dc.abstract</t>
  </si>
  <si>
    <t>Description</t>
  </si>
  <si>
    <t>abstract</t>
  </si>
  <si>
    <t xml:space="preserve">Description </t>
  </si>
  <si>
    <t xml:space="preserve">descriptionType </t>
  </si>
  <si>
    <t>N2 -</t>
  </si>
  <si>
    <t>Summary or abstract</t>
  </si>
  <si>
    <t>classification</t>
  </si>
  <si>
    <t>crop1</t>
  </si>
  <si>
    <t>crop2</t>
  </si>
  <si>
    <t>crop3</t>
  </si>
  <si>
    <t>crop4</t>
  </si>
  <si>
    <t>crop5</t>
  </si>
  <si>
    <t>crop6</t>
  </si>
  <si>
    <t>crop7</t>
  </si>
  <si>
    <t>crop8</t>
  </si>
  <si>
    <t>crop9</t>
  </si>
  <si>
    <t>all  IITA mandate crops</t>
  </si>
  <si>
    <t>cg.subject.domain-specific</t>
  </si>
  <si>
    <t>Classification</t>
  </si>
  <si>
    <t>Involved crops</t>
  </si>
  <si>
    <t>trait1</t>
  </si>
  <si>
    <t>trait2</t>
  </si>
  <si>
    <t>trait3</t>
  </si>
  <si>
    <t>trait4</t>
  </si>
  <si>
    <t>trait5</t>
  </si>
  <si>
    <t>trait6</t>
  </si>
  <si>
    <t>trait7</t>
  </si>
  <si>
    <t>trait8</t>
  </si>
  <si>
    <t>trait9</t>
  </si>
  <si>
    <t>trait10</t>
  </si>
  <si>
    <t>trait11</t>
  </si>
  <si>
    <t>trait12</t>
  </si>
  <si>
    <t>trait13</t>
  </si>
  <si>
    <t>trait14</t>
  </si>
  <si>
    <t>trait15</t>
  </si>
  <si>
    <t>cg.species</t>
  </si>
  <si>
    <t>Involved crop traits (cropontology)</t>
  </si>
  <si>
    <t>species1</t>
  </si>
  <si>
    <t>species2</t>
  </si>
  <si>
    <t>species3</t>
  </si>
  <si>
    <t>species4</t>
  </si>
  <si>
    <t>species5</t>
  </si>
  <si>
    <t>species6</t>
  </si>
  <si>
    <t>species7</t>
  </si>
  <si>
    <t>species8</t>
  </si>
  <si>
    <t>species9</t>
  </si>
  <si>
    <t>species10</t>
  </si>
  <si>
    <t>species11</t>
  </si>
  <si>
    <t>species12</t>
  </si>
  <si>
    <t>species13</t>
  </si>
  <si>
    <t>species14</t>
  </si>
  <si>
    <t>species15</t>
  </si>
  <si>
    <t>term1</t>
  </si>
  <si>
    <t>term2</t>
  </si>
  <si>
    <t>term3</t>
  </si>
  <si>
    <t>term4</t>
  </si>
  <si>
    <t>term5</t>
  </si>
  <si>
    <t>term6</t>
  </si>
  <si>
    <t>term7</t>
  </si>
  <si>
    <t>term8</t>
  </si>
  <si>
    <t>term9</t>
  </si>
  <si>
    <t>term10</t>
  </si>
  <si>
    <t>term11</t>
  </si>
  <si>
    <t>term12</t>
  </si>
  <si>
    <t>term13</t>
  </si>
  <si>
    <t>term14</t>
  </si>
  <si>
    <t>term15</t>
  </si>
  <si>
    <t xml:space="preserve">Subject </t>
  </si>
  <si>
    <t xml:space="preserve">subjectScheme </t>
  </si>
  <si>
    <t>Subject</t>
  </si>
  <si>
    <t>IITA research area term</t>
  </si>
  <si>
    <t>IITA research subcategory term</t>
  </si>
  <si>
    <t>cg.subject.XXX (CRP-name)</t>
  </si>
  <si>
    <t>Topic</t>
  </si>
  <si>
    <t>Project's research subject terms</t>
  </si>
  <si>
    <t>cg.subject.agrovoc</t>
  </si>
  <si>
    <t>dc.subject</t>
  </si>
  <si>
    <t>KW -</t>
  </si>
  <si>
    <t>Keywords (each keyword must be on separate line preceded KW -)</t>
  </si>
  <si>
    <t>AGROVOC Keywords</t>
  </si>
  <si>
    <t>keyword*</t>
  </si>
  <si>
    <t>keywords</t>
  </si>
  <si>
    <t>Keywords</t>
  </si>
  <si>
    <t>keywords (free text)</t>
  </si>
  <si>
    <t>dc.coverage</t>
  </si>
  <si>
    <t>Geographic (textual)</t>
  </si>
  <si>
    <t>Coverage</t>
  </si>
  <si>
    <t>Description of spatial coverage</t>
  </si>
  <si>
    <t>country(s) as in ProMIS:</t>
  </si>
  <si>
    <t xml:space="preserve">geoLocationPlace </t>
  </si>
  <si>
    <t>Region1</t>
  </si>
  <si>
    <t>Region2</t>
  </si>
  <si>
    <t>Region3</t>
  </si>
  <si>
    <t>Region4</t>
  </si>
  <si>
    <t>Region5</t>
  </si>
  <si>
    <t>Region6</t>
  </si>
  <si>
    <t>Region7</t>
  </si>
  <si>
    <t>Region8</t>
  </si>
  <si>
    <t>Region9</t>
  </si>
  <si>
    <t>Region10</t>
  </si>
  <si>
    <t>Region11</t>
  </si>
  <si>
    <t>Region12</t>
  </si>
  <si>
    <t>Region13</t>
  </si>
  <si>
    <t>Region14</t>
  </si>
  <si>
    <t>Region15</t>
  </si>
  <si>
    <t>dc.rplace.region</t>
  </si>
  <si>
    <t>Regional coverage</t>
  </si>
  <si>
    <t>Country1</t>
  </si>
  <si>
    <t>Country2</t>
  </si>
  <si>
    <t>Country3</t>
  </si>
  <si>
    <t>Country4</t>
  </si>
  <si>
    <t>Country5</t>
  </si>
  <si>
    <t>Country6</t>
  </si>
  <si>
    <t>Country7</t>
  </si>
  <si>
    <t>Country8</t>
  </si>
  <si>
    <t>Country9</t>
  </si>
  <si>
    <t>Country10</t>
  </si>
  <si>
    <t>Country11</t>
  </si>
  <si>
    <t>Country12</t>
  </si>
  <si>
    <t>Country13</t>
  </si>
  <si>
    <t>Country14</t>
  </si>
  <si>
    <t>Country15</t>
  </si>
  <si>
    <t>dc.cplace.country</t>
  </si>
  <si>
    <t>Countries covered</t>
  </si>
  <si>
    <t>Subn.Region1</t>
  </si>
  <si>
    <t>Subn.Region2</t>
  </si>
  <si>
    <t>Subn.Region3</t>
  </si>
  <si>
    <t>Subn.Region4</t>
  </si>
  <si>
    <t>Subn.Region5</t>
  </si>
  <si>
    <t>Subn.Region6</t>
  </si>
  <si>
    <t>Subn.Region7</t>
  </si>
  <si>
    <t>Subn.Region8</t>
  </si>
  <si>
    <t>Subn.Region9</t>
  </si>
  <si>
    <t>Subn.Region10</t>
  </si>
  <si>
    <t>Subn.Region11</t>
  </si>
  <si>
    <t>Subn.Region12</t>
  </si>
  <si>
    <t>Subn.Region13</t>
  </si>
  <si>
    <t>Subn.Region14</t>
  </si>
  <si>
    <t>Subn.Region15</t>
  </si>
  <si>
    <t>cg.coverage.subnationalregion</t>
  </si>
  <si>
    <t>Subnational region</t>
  </si>
  <si>
    <t>Place1</t>
  </si>
  <si>
    <t>Place2</t>
  </si>
  <si>
    <t>Place3</t>
  </si>
  <si>
    <t>Place4</t>
  </si>
  <si>
    <t>Place5</t>
  </si>
  <si>
    <t>Place6</t>
  </si>
  <si>
    <t>Place7</t>
  </si>
  <si>
    <t>Place8</t>
  </si>
  <si>
    <t>Place9</t>
  </si>
  <si>
    <t>Place10</t>
  </si>
  <si>
    <t>Place11</t>
  </si>
  <si>
    <t>Place12</t>
  </si>
  <si>
    <t>Place13</t>
  </si>
  <si>
    <t>Place14</t>
  </si>
  <si>
    <t>Place15</t>
  </si>
  <si>
    <t>Places covered</t>
  </si>
  <si>
    <t>AEZ1</t>
  </si>
  <si>
    <t>AEZ2</t>
  </si>
  <si>
    <t>AEZ3</t>
  </si>
  <si>
    <t>AEZ4</t>
  </si>
  <si>
    <t>AEZ5</t>
  </si>
  <si>
    <t>AEZ6</t>
  </si>
  <si>
    <t>AEZ7</t>
  </si>
  <si>
    <t>AEZ8</t>
  </si>
  <si>
    <t>AEZ9</t>
  </si>
  <si>
    <t>AEZ10</t>
  </si>
  <si>
    <t>AEZ11</t>
  </si>
  <si>
    <t>AEZ12</t>
  </si>
  <si>
    <t>AEZ13</t>
  </si>
  <si>
    <t>AEZ14</t>
  </si>
  <si>
    <t>AEZ15</t>
  </si>
  <si>
    <t>cg.coverage.aez</t>
  </si>
  <si>
    <r>
      <t>Agro-Ecological Zone(s)(</t>
    </r>
    <r>
      <rPr>
        <b/>
        <sz val="11"/>
        <rFont val="Calibri"/>
        <family val="2"/>
        <scheme val="minor"/>
      </rPr>
      <t>FAO</t>
    </r>
    <r>
      <rPr>
        <sz val="11"/>
        <rFont val="Calibri"/>
        <family val="2"/>
        <scheme val="minor"/>
      </rPr>
      <t>) covered</t>
    </r>
    <r>
      <rPr>
        <sz val="11"/>
        <color rgb="FFFF0000"/>
        <rFont val="Calibri"/>
        <family val="2"/>
        <scheme val="minor"/>
      </rPr>
      <t/>
    </r>
  </si>
  <si>
    <t>West-African AEZoning</t>
  </si>
  <si>
    <t>cg.coverage.riverbasin</t>
  </si>
  <si>
    <t>River basin of the research</t>
  </si>
  <si>
    <t>currently unavailable</t>
  </si>
  <si>
    <t>from:</t>
  </si>
  <si>
    <t>http://www.waterbase.org/download_data.html</t>
  </si>
  <si>
    <t>Central</t>
  </si>
  <si>
    <t>Western</t>
  </si>
  <si>
    <t>Eastern</t>
  </si>
  <si>
    <t>Southern</t>
  </si>
  <si>
    <t>IITA Hub(s) Percentages as in ProMIS:</t>
  </si>
  <si>
    <t>trialsite1</t>
  </si>
  <si>
    <t>trialsite2</t>
  </si>
  <si>
    <t>trialsite3</t>
  </si>
  <si>
    <t>trialsite4</t>
  </si>
  <si>
    <t>trialsite5</t>
  </si>
  <si>
    <t>trialsite6</t>
  </si>
  <si>
    <t>trialsite7</t>
  </si>
  <si>
    <t>trialsite8</t>
  </si>
  <si>
    <t>trialsite9</t>
  </si>
  <si>
    <t>trialsite10</t>
  </si>
  <si>
    <t>trialsite11</t>
  </si>
  <si>
    <t>trialsite12</t>
  </si>
  <si>
    <t>trialsite13</t>
  </si>
  <si>
    <t>trialsite14</t>
  </si>
  <si>
    <t>trialsite15</t>
  </si>
  <si>
    <t>IITA trial site(s)?</t>
  </si>
  <si>
    <t>cg.coverage.geolocationPointLong</t>
  </si>
  <si>
    <t>Coordinates</t>
  </si>
  <si>
    <t xml:space="preserve">geoLocationPoint </t>
  </si>
  <si>
    <t>Point longitude coord. in Dec. Degr.</t>
  </si>
  <si>
    <t xml:space="preserve">DMS-Converter:  </t>
  </si>
  <si>
    <t>=</t>
  </si>
  <si>
    <t>location lookup:</t>
  </si>
  <si>
    <t>City</t>
  </si>
  <si>
    <t>longitude</t>
  </si>
  <si>
    <t>latitude</t>
  </si>
  <si>
    <t>cg.coverage.geolocationPointLati</t>
  </si>
  <si>
    <t>Point latitude coord. in Dec. Degrees</t>
  </si>
  <si>
    <t>&lt;temporarily unavailable&gt;</t>
  </si>
  <si>
    <t>cg.coverage.geolocation</t>
  </si>
  <si>
    <t xml:space="preserve">GeoLocation </t>
  </si>
  <si>
    <t>Point coordinate pair</t>
  </si>
  <si>
    <t>Degrees°</t>
  </si>
  <si>
    <t>Minutes'</t>
  </si>
  <si>
    <t>Seconds''</t>
  </si>
  <si>
    <t>orientation</t>
  </si>
  <si>
    <t>Decimal Degrees (dd)</t>
  </si>
  <si>
    <t>Northern</t>
  </si>
  <si>
    <t xml:space="preserve">Southern </t>
  </si>
  <si>
    <t xml:space="preserve">Western </t>
  </si>
  <si>
    <t xml:space="preserve">Eastern </t>
  </si>
  <si>
    <t>Estimated spatial extend of the area the point is representing</t>
  </si>
  <si>
    <t xml:space="preserve">geoLocationBox </t>
  </si>
  <si>
    <r>
      <t>The spatial limits of a place</t>
    </r>
    <r>
      <rPr>
        <sz val="8"/>
        <rFont val="Calibri"/>
        <family val="2"/>
        <scheme val="minor"/>
      </rPr>
      <t xml:space="preserve"> (bounding box)</t>
    </r>
  </si>
  <si>
    <t>boundary coordinates:</t>
  </si>
  <si>
    <t>dd</t>
  </si>
  <si>
    <t>dd; factor:</t>
  </si>
  <si>
    <t>cg.coverage.start-date</t>
  </si>
  <si>
    <t xml:space="preserve">Start date of data collection </t>
  </si>
  <si>
    <t>cg.coverage.end-date</t>
  </si>
  <si>
    <t xml:space="preserve">End date of data collection </t>
  </si>
  <si>
    <t>Temporal</t>
  </si>
  <si>
    <t>Time period covered (text)</t>
  </si>
  <si>
    <t>Protocols used</t>
  </si>
  <si>
    <t>related docs, data, pictures, etc.</t>
  </si>
  <si>
    <t>related Item1</t>
  </si>
  <si>
    <t>related Item2</t>
  </si>
  <si>
    <t>related Item3</t>
  </si>
  <si>
    <t>related Item4</t>
  </si>
  <si>
    <t>related Item5</t>
  </si>
  <si>
    <t>related Item6</t>
  </si>
  <si>
    <t>related Item7</t>
  </si>
  <si>
    <t>related Item8</t>
  </si>
  <si>
    <t>related Item9</t>
  </si>
  <si>
    <t>related Item10</t>
  </si>
  <si>
    <t>related Item11</t>
  </si>
  <si>
    <t>related Item12</t>
  </si>
  <si>
    <t>related Item13</t>
  </si>
  <si>
    <t>related Item14</t>
  </si>
  <si>
    <t>related Item15</t>
  </si>
  <si>
    <t>cg.identifier.dataURL</t>
  </si>
  <si>
    <t xml:space="preserve">  - URL</t>
  </si>
  <si>
    <t>URL of the related item</t>
  </si>
  <si>
    <t xml:space="preserve"> -  Grouping Identifier</t>
  </si>
  <si>
    <t>dc.relation</t>
  </si>
  <si>
    <t>cg.identifier.dataurl</t>
  </si>
  <si>
    <t xml:space="preserve">  - Title</t>
  </si>
  <si>
    <t xml:space="preserve">RelatedIdentifier  </t>
  </si>
  <si>
    <t xml:space="preserve">relatedIdentifierType </t>
  </si>
  <si>
    <t>L3 -</t>
  </si>
  <si>
    <t>Related records</t>
  </si>
  <si>
    <t>Relation</t>
  </si>
  <si>
    <t>Title of the related item such as a journal article</t>
  </si>
  <si>
    <t xml:space="preserve">relationType  </t>
  </si>
  <si>
    <t xml:space="preserve">relatedMetadataScheme </t>
  </si>
  <si>
    <t>relation type (this file to another)</t>
  </si>
  <si>
    <t>L4 -</t>
  </si>
  <si>
    <t>Images</t>
  </si>
  <si>
    <t>IITA flickr Images related to the data</t>
  </si>
  <si>
    <t>usage and permissions</t>
  </si>
  <si>
    <t>peerreviewed</t>
  </si>
  <si>
    <t>dataset peer-reviewed?</t>
  </si>
  <si>
    <t>administrative metadata</t>
  </si>
  <si>
    <t>dc.rights.license</t>
  </si>
  <si>
    <t>Copyright</t>
  </si>
  <si>
    <t>License (default=CC-BY)</t>
  </si>
  <si>
    <t>encrypted content</t>
  </si>
  <si>
    <t>education. use only</t>
  </si>
  <si>
    <t>no trans-lation</t>
  </si>
  <si>
    <t>other restriction (please specify)</t>
  </si>
  <si>
    <t>dc.identifier.status</t>
  </si>
  <si>
    <t>ispublic</t>
  </si>
  <si>
    <t>access restrictions?</t>
  </si>
  <si>
    <t>use restriction(s)?</t>
  </si>
  <si>
    <t>permissions given by [email]</t>
  </si>
  <si>
    <t>Project Manager(s) as in ProMIS:</t>
  </si>
  <si>
    <t>Rights</t>
  </si>
  <si>
    <t xml:space="preserve">Rights </t>
  </si>
  <si>
    <t xml:space="preserve">rightsURI </t>
  </si>
  <si>
    <t>Rights Management</t>
  </si>
  <si>
    <t>URL of license specifications</t>
  </si>
  <si>
    <t>no warranty</t>
  </si>
  <si>
    <t>other (please specify)</t>
  </si>
  <si>
    <t>ILRI metadata sheet</t>
  </si>
  <si>
    <t>Usage conditions</t>
  </si>
  <si>
    <t>Confidentiality declaration needed?</t>
  </si>
  <si>
    <t>notes</t>
  </si>
  <si>
    <t>Note</t>
  </si>
  <si>
    <t>N1 -</t>
  </si>
  <si>
    <t>Notes</t>
  </si>
  <si>
    <t>Comments</t>
  </si>
  <si>
    <t xml:space="preserve">Any relating textual information </t>
  </si>
  <si>
    <t>archive</t>
  </si>
  <si>
    <t>- Shelf locator</t>
  </si>
  <si>
    <t>archive_location</t>
  </si>
  <si>
    <t>audience</t>
  </si>
  <si>
    <t>dc.targetaudience</t>
  </si>
  <si>
    <t>Audience</t>
  </si>
  <si>
    <t>target audience</t>
  </si>
  <si>
    <t>Geographic</t>
  </si>
  <si>
    <t>Name of a place that is the subject of the resource.  Subject string beginning with a geographic.</t>
  </si>
  <si>
    <t>A person or organization that is the subject of the resource.  Subject string beginning with name.</t>
  </si>
  <si>
    <t>A title or work that is the subject of a resource.  Subject string beginning with a title.</t>
  </si>
  <si>
    <t>Genre</t>
  </si>
  <si>
    <t>A term(s) that designates a category characterizing a particular style, form, or content, such as artistic, musical, literary composition, etc.</t>
  </si>
  <si>
    <t>Digital Origin</t>
  </si>
  <si>
    <t>Designation of the source of a digital file important to its creation, use and management.</t>
  </si>
  <si>
    <t>Frequency</t>
  </si>
  <si>
    <t>A statement of a publication frequency</t>
  </si>
  <si>
    <t>collection/container</t>
  </si>
  <si>
    <t>Collection Title</t>
  </si>
  <si>
    <t>Parent resource of the resource being described; collection of which the resource is a part.</t>
  </si>
  <si>
    <t>Constituent Part</t>
  </si>
  <si>
    <t>A unit that is a part of the resource described.</t>
  </si>
  <si>
    <t>Series</t>
  </si>
  <si>
    <t>Data Series within which the resource is associated.</t>
  </si>
  <si>
    <t>cg.identifier.status</t>
  </si>
  <si>
    <t>open accessibility status</t>
  </si>
  <si>
    <t>editor1</t>
  </si>
  <si>
    <t>editor2</t>
  </si>
  <si>
    <t>editor3</t>
  </si>
  <si>
    <t>editor4</t>
  </si>
  <si>
    <t>editor5</t>
  </si>
  <si>
    <t>editor6</t>
  </si>
  <si>
    <t>editor7</t>
  </si>
  <si>
    <t>editor8</t>
  </si>
  <si>
    <t>editor9</t>
  </si>
  <si>
    <t>editor surname</t>
  </si>
  <si>
    <t>editor first name</t>
  </si>
  <si>
    <t>editor middle name</t>
  </si>
  <si>
    <t>editor</t>
  </si>
  <si>
    <t>editor(s)</t>
  </si>
  <si>
    <t>year</t>
  </si>
  <si>
    <t xml:space="preserve">PublicationYear </t>
  </si>
  <si>
    <t>PY -</t>
  </si>
  <si>
    <t>Publication year (YYYY/MM/DD)</t>
  </si>
  <si>
    <t>jurisdiction*</t>
  </si>
  <si>
    <t>geographic scope of relevance (e.g. "US" for a US patent)</t>
  </si>
  <si>
    <t>submitted</t>
  </si>
  <si>
    <t>date the item (e.g. a manuscript) has been submitted for publication</t>
  </si>
  <si>
    <t>Institution</t>
  </si>
  <si>
    <t>archive storing the item</t>
  </si>
  <si>
    <t>http://data.iita.org</t>
  </si>
  <si>
    <t>archive-place*</t>
  </si>
  <si>
    <t>geographic location of the archive</t>
  </si>
  <si>
    <t>IITA, Ibadan, Nigeria</t>
  </si>
  <si>
    <t>heading3</t>
  </si>
  <si>
    <t>heading4</t>
  </si>
  <si>
    <t>heading5</t>
  </si>
  <si>
    <t>heading6</t>
  </si>
  <si>
    <t>heading7</t>
  </si>
  <si>
    <t>heading8</t>
  </si>
  <si>
    <t>heading9</t>
  </si>
  <si>
    <t>heading10</t>
  </si>
  <si>
    <t>heading11</t>
  </si>
  <si>
    <t>heading12</t>
  </si>
  <si>
    <t>heading13</t>
  </si>
  <si>
    <t>heading14</t>
  </si>
  <si>
    <t>heading15</t>
  </si>
  <si>
    <t>heading16</t>
  </si>
  <si>
    <t>heading17</t>
  </si>
  <si>
    <t>heading18</t>
  </si>
  <si>
    <t>heading19</t>
  </si>
  <si>
    <t>heading20</t>
  </si>
  <si>
    <t>heading21</t>
  </si>
  <si>
    <t>heading22</t>
  </si>
  <si>
    <t>heading23</t>
  </si>
  <si>
    <t>heading24</t>
  </si>
  <si>
    <t>heading25</t>
  </si>
  <si>
    <t>heading26</t>
  </si>
  <si>
    <t>heading27</t>
  </si>
  <si>
    <t>heading28</t>
  </si>
  <si>
    <t>heading29</t>
  </si>
  <si>
    <t>heading30</t>
  </si>
  <si>
    <t>column metadata</t>
  </si>
  <si>
    <t>heading abbrev. name as in file</t>
  </si>
  <si>
    <t>heading full name</t>
  </si>
  <si>
    <t>heading description</t>
  </si>
  <si>
    <t>heading content type</t>
  </si>
  <si>
    <t>property/object described</t>
  </si>
  <si>
    <t>sample/aggregation level</t>
  </si>
  <si>
    <t>unit of measurement if any</t>
  </si>
  <si>
    <t>Method</t>
  </si>
  <si>
    <t>Mode of Data Collection (DDI)</t>
  </si>
  <si>
    <t>Data type (text, date, numeric, code)</t>
  </si>
  <si>
    <t>if numeric: numeric type (DDI)</t>
  </si>
  <si>
    <t>Source or Referenced authority list</t>
  </si>
  <si>
    <t>Analysis Unit (code list)</t>
  </si>
  <si>
    <t>other Analysis Unit (free text)</t>
  </si>
  <si>
    <t>Response Unit</t>
  </si>
  <si>
    <t>Metadata registry ID</t>
  </si>
  <si>
    <t>Latitude (DD)</t>
  </si>
  <si>
    <t>Longitude (DD)</t>
  </si>
  <si>
    <t>Lat</t>
  </si>
  <si>
    <t>condition</t>
  </si>
  <si>
    <t>centerpoint of described object</t>
  </si>
  <si>
    <t>plot</t>
  </si>
  <si>
    <t>decimal degrees</t>
  </si>
  <si>
    <t>GPS</t>
  </si>
  <si>
    <t>Physical measurements and tests</t>
  </si>
  <si>
    <t>ratioscaled</t>
  </si>
  <si>
    <t>Numeric</t>
  </si>
  <si>
    <t>Double</t>
  </si>
  <si>
    <t>spatial reference system: WGS84</t>
  </si>
  <si>
    <t>spatial reference system: WGS85</t>
  </si>
  <si>
    <t>Geographic Unit</t>
  </si>
  <si>
    <t>Self</t>
  </si>
  <si>
    <t>auto-filled through ODK</t>
  </si>
  <si>
    <t>How to work with this metadata capture sheet</t>
  </si>
  <si>
    <t>Start to fill column R of capture_file_metadata from top and move down respectively to the right where the R field is grey and there is a yellow field to the right.</t>
  </si>
  <si>
    <t>Only yellowish cells are meant for filling.</t>
  </si>
  <si>
    <t>You will get a little pop-up window with more explanations when you click on the yellow cell.</t>
  </si>
  <si>
    <t>Gray cells must not be filled by you, they are either not relevant for the described resource or they are filled automatically, taking content from other (yellowish) cells.</t>
  </si>
  <si>
    <t>white cells are either blank or give you additional information. They are protected.</t>
  </si>
  <si>
    <r>
      <t xml:space="preserve">Wherever </t>
    </r>
    <r>
      <rPr>
        <i/>
        <sz val="11"/>
        <color theme="1"/>
        <rFont val="Calibri"/>
        <family val="2"/>
        <scheme val="minor"/>
      </rPr>
      <t>multiple answers</t>
    </r>
    <r>
      <rPr>
        <sz val="11"/>
        <color theme="1"/>
        <rFont val="Calibri"/>
        <family val="2"/>
        <scheme val="minor"/>
      </rPr>
      <t xml:space="preserve"> need to be put with in a field using a declared separator, you will see yellow field to the right of that field. </t>
    </r>
  </si>
  <si>
    <t>The yellowish fields to the right might have headings.</t>
  </si>
  <si>
    <t>It looks like this:</t>
  </si>
  <si>
    <t>optional headline of entry1</t>
  </si>
  <si>
    <t>optional headline of entry2</t>
  </si>
  <si>
    <t>optional headline of entry3</t>
  </si>
  <si>
    <t>optional headline of entry4</t>
  </si>
  <si>
    <t>Metadata field</t>
  </si>
  <si>
    <t>When you fill yellowish field to the right, fill them consecutively starting from left to right as you find it written: "author1","author2", "author3" etc. in rightern direction.</t>
  </si>
  <si>
    <t>As you are used with Excel, it is possible to replicate cell content to the right by drag&amp;drop touching the little box in the right-bottom-corner of a selection. This can speed up the filling process.</t>
  </si>
  <si>
    <t>In case you don’t have an ORCID number, your worldwide identifier, please make sure you register and give also the name of the Institution you are working for.</t>
  </si>
  <si>
    <t>Registration can be done here:</t>
  </si>
  <si>
    <t xml:space="preserve">https://orcid.org/register </t>
  </si>
  <si>
    <r>
      <t xml:space="preserve">You can identify in column Q if a cell </t>
    </r>
    <r>
      <rPr>
        <sz val="11"/>
        <color rgb="FFFF0000"/>
        <rFont val="Calibri"/>
        <family val="2"/>
        <scheme val="minor"/>
      </rPr>
      <t xml:space="preserve">MUST </t>
    </r>
    <r>
      <rPr>
        <sz val="11"/>
        <color theme="1"/>
        <rFont val="Calibri"/>
        <family val="2"/>
        <scheme val="minor"/>
      </rPr>
      <t xml:space="preserve">be filled, is </t>
    </r>
    <r>
      <rPr>
        <sz val="11"/>
        <color rgb="FF00B050"/>
        <rFont val="Calibri"/>
        <family val="2"/>
        <scheme val="minor"/>
      </rPr>
      <t>RECOMMENDED</t>
    </r>
    <r>
      <rPr>
        <sz val="11"/>
        <color theme="1"/>
        <rFont val="Calibri"/>
        <family val="2"/>
        <scheme val="minor"/>
      </rPr>
      <t xml:space="preserve"> to fill or is </t>
    </r>
    <r>
      <rPr>
        <sz val="11"/>
        <color rgb="FF0070C0"/>
        <rFont val="Calibri"/>
        <family val="2"/>
        <scheme val="minor"/>
      </rPr>
      <t xml:space="preserve">OPTIONAL </t>
    </r>
    <r>
      <rPr>
        <sz val="11"/>
        <color theme="1"/>
        <rFont val="Calibri"/>
        <family val="2"/>
        <scheme val="minor"/>
      </rPr>
      <t>to fill by the color of the cell to its left.</t>
    </r>
  </si>
  <si>
    <r>
      <t xml:space="preserve">Sometimes, field have to be filled </t>
    </r>
    <r>
      <rPr>
        <sz val="11"/>
        <color theme="9" tint="-0.249977111117893"/>
        <rFont val="Calibri"/>
        <family val="2"/>
        <scheme val="minor"/>
      </rPr>
      <t>when applicable</t>
    </r>
    <r>
      <rPr>
        <sz val="11"/>
        <color theme="1"/>
        <rFont val="Calibri"/>
        <family val="2"/>
        <scheme val="minor"/>
      </rPr>
      <t>.</t>
    </r>
  </si>
  <si>
    <t>have to fill</t>
  </si>
  <si>
    <t>have to fill, but is not in all cases applicable</t>
  </si>
  <si>
    <t>should fill</t>
  </si>
  <si>
    <t>can fill</t>
  </si>
  <si>
    <t xml:space="preserve">It is very useful if you know and enter the Project number as stored in ProMIS, IITA's Project Administration Database. If you enter it at cell S13, you get information of the </t>
  </si>
  <si>
    <t xml:space="preserve">Project name in </t>
  </si>
  <si>
    <t xml:space="preserve">Project countries in </t>
  </si>
  <si>
    <t>ProMIS does not have for all projects the countries.</t>
  </si>
  <si>
    <t xml:space="preserve">Project donors in </t>
  </si>
  <si>
    <t>ProMIS does not have for all project the donor information.</t>
  </si>
  <si>
    <t>If you want to copy-paste the displayed ProMIS information, mind that you need to "paste Values", not just the normal paste or the use of the keys "CTRL" and "V".</t>
  </si>
  <si>
    <t>For example, your dataset speaks about a trial conducted on a trial site field with the measurements 200x80m. The bounding box around the centerpoint of your trial site would then be at least 0.2km big.</t>
  </si>
  <si>
    <t>Link to AGROVOC term search:</t>
  </si>
  <si>
    <t xml:space="preserve">http://aims.fao.org/standards/agrovoc/functionalities/search </t>
  </si>
  <si>
    <t>Make use of the notes-field for everything that you want to state outside the standardized metadata fields.</t>
  </si>
  <si>
    <r>
      <t xml:space="preserve">Metadata on column level (see sheet "capture_column_metadata) are of enormous help to make data understandable and re-usable. However, as of now, it is </t>
    </r>
    <r>
      <rPr>
        <b/>
        <sz val="11"/>
        <color theme="1"/>
        <rFont val="Calibri"/>
        <family val="2"/>
        <scheme val="minor"/>
      </rPr>
      <t>strongly recommended</t>
    </r>
    <r>
      <rPr>
        <sz val="11"/>
        <color theme="1"/>
        <rFont val="Calibri"/>
        <family val="2"/>
        <scheme val="minor"/>
      </rPr>
      <t xml:space="preserve"> but not yet mandatory to fill it.</t>
    </r>
  </si>
  <si>
    <t>Definitions: in case you are unsure about definitions or descriptions of terms, you can check the "key"-tab that collects all terms.</t>
  </si>
  <si>
    <t>The most left author is always the primary author.</t>
  </si>
  <si>
    <t>You can have a maximum of 3 primary authors.</t>
  </si>
  <si>
    <t>Level1</t>
  </si>
  <si>
    <t>Level2</t>
  </si>
  <si>
    <t>Level3</t>
  </si>
  <si>
    <t>Level4</t>
  </si>
  <si>
    <t>Level5</t>
  </si>
  <si>
    <t>other</t>
  </si>
  <si>
    <t>other file type</t>
  </si>
  <si>
    <t>cardinality</t>
  </si>
  <si>
    <t>(0,1)</t>
  </si>
  <si>
    <t>unknown</t>
  </si>
  <si>
    <t>(1,1)</t>
  </si>
  <si>
    <t>(0,n)</t>
  </si>
  <si>
    <t>(1,n)</t>
  </si>
  <si>
    <t>metadata_type</t>
  </si>
  <si>
    <t>descriptive content metadata</t>
  </si>
  <si>
    <t>IITA metadata registry</t>
  </si>
  <si>
    <t>explains the content of the data (actual scientific metadata)</t>
  </si>
  <si>
    <t>technical metadata</t>
  </si>
  <si>
    <t>refers to metadata that describe the technical handling of data</t>
  </si>
  <si>
    <t>provenance metadata</t>
  </si>
  <si>
    <t>relates to the origin of the data, and ranges from the human to the highly technical. Where did the data come from? Why was it collected? Who collected it, when and where? What instruments/technologies were used to collect the data, and how were they set up? What has been done to the data since it was collected?</t>
  </si>
  <si>
    <t>rights and access metadata</t>
  </si>
  <si>
    <t>provides information about access and usage rules.Who is allowed to view, edit or otherwise modify the data, or the metadata, and under what conditions? Who has some kind of authority over the data? Who has the authority to change the rules? Are there costs associated with access? Who has accessed the data, and what have they in turn done with it? Under what licence is the data being made available?</t>
  </si>
  <si>
    <t>structural metadata</t>
  </si>
  <si>
    <t>used to record and facilitate relationships between or within digital resources. How is the data set up? What formats, and versions of formats, are used? How is the database configured? How does it relate to other data?</t>
  </si>
  <si>
    <t>preservation metadata</t>
  </si>
  <si>
    <t>includes information to help build a sense of trust in the data, and allow for the data to be used long into the future. Is the data authentic, authoritative, and original? Has there been any restructuring, e.g. due to software and file-formats changing? What software has been used to access the data in the past?</t>
  </si>
  <si>
    <t>user metadata</t>
  </si>
  <si>
    <t>metadata collected from or about the users themselves (e.g. user annotations, number of people accessing a particular resource)</t>
  </si>
  <si>
    <t>provides fundamental information for a person or a computer to read the data. How is the data set up? What formats, and versions of formats, are used? How is the database configured? How does it relate to other data?</t>
  </si>
  <si>
    <t>metadata_level</t>
  </si>
  <si>
    <t>If individual values of a certain information (usually organized In a column) are described by the metadata field</t>
  </si>
  <si>
    <t>table</t>
  </si>
  <si>
    <t>If information about the entity (usually organized In a table) are described by the metadata field</t>
  </si>
  <si>
    <t>schema</t>
  </si>
  <si>
    <t>If information about interconnected tables (usually organized In a relational database) are described by the metadata field</t>
  </si>
  <si>
    <t>adoption_rate_factors</t>
  </si>
  <si>
    <t>Farm size</t>
  </si>
  <si>
    <t>Marc Bernhard, Africa Rice</t>
  </si>
  <si>
    <t>The adoption rate will be MUCH higher on large farms</t>
  </si>
  <si>
    <t>Effect of scale</t>
  </si>
  <si>
    <t>The adoption rate will be MUCH higher when it can be applied on a large scale (e.g. cost will decrease drastically when applied at large scale)</t>
  </si>
  <si>
    <t>Subjective risk</t>
  </si>
  <si>
    <t>The farmers do not trust the solution since it is new to them</t>
  </si>
  <si>
    <t>Objective risks</t>
  </si>
  <si>
    <t>Farmers are reluctant because the investment could be lost due to other factors such as rainfall, pests, diseases and timely access to critical inputs</t>
  </si>
  <si>
    <t>Educational level</t>
  </si>
  <si>
    <t>Literacy will have a big impact on adoption rates</t>
  </si>
  <si>
    <t>Practical training</t>
  </si>
  <si>
    <t>Practical training will have a decisive impact on adoption rates</t>
  </si>
  <si>
    <t>Labour</t>
  </si>
  <si>
    <t>Labor availability will have a big impact on adoption rates</t>
  </si>
  <si>
    <t>Financial services</t>
  </si>
  <si>
    <t>Access to financial services will have a big impact on adoption rates</t>
  </si>
  <si>
    <t>Land tenure</t>
  </si>
  <si>
    <t>Land ownership is an important prerequisite to benefit from technology</t>
  </si>
  <si>
    <t>Access to inputs</t>
  </si>
  <si>
    <t>Accessibility inputs will have a great influence on the adoption of technology</t>
  </si>
  <si>
    <t>Professional services</t>
  </si>
  <si>
    <t>Availability of professional services (veterinarians, mechanics, welders, ..) is an important prerequisite for high adoption rates.</t>
  </si>
  <si>
    <t>Cropontology crop</t>
  </si>
  <si>
    <t>cropontology.org</t>
  </si>
  <si>
    <t>Coconut</t>
  </si>
  <si>
    <t>Ground Nut (Peanut)</t>
  </si>
  <si>
    <t>Rice</t>
  </si>
  <si>
    <t>Sweet Potato</t>
  </si>
  <si>
    <t>Wheat</t>
  </si>
  <si>
    <t>Andean Roots and Tuber</t>
  </si>
  <si>
    <t>Chickpea</t>
  </si>
  <si>
    <t>Finger Millet</t>
  </si>
  <si>
    <t>Lentil</t>
  </si>
  <si>
    <t>Pearl Millet</t>
  </si>
  <si>
    <t>Phaseolus (Common Bean)</t>
  </si>
  <si>
    <t>Pigeon Pea</t>
  </si>
  <si>
    <t>Potato</t>
  </si>
  <si>
    <t>Sorghum</t>
  </si>
  <si>
    <t>Brachiaria (Forages)</t>
  </si>
  <si>
    <t>Forages</t>
  </si>
  <si>
    <t>Barley</t>
  </si>
  <si>
    <t>Oat</t>
  </si>
  <si>
    <t>Trushar Shah</t>
  </si>
  <si>
    <t>factor</t>
  </si>
  <si>
    <t>constant</t>
  </si>
  <si>
    <t>variate</t>
  </si>
  <si>
    <t>AggregationMethod</t>
  </si>
  <si>
    <t>Mode</t>
  </si>
  <si>
    <t>Identifies the type of aggregation used to combine related categories, usually within a common branch of a hierarchy, to provide information at a broader level than the level at which detailed observations are taken. (From: The OECD Glossary of Statistical Terms)</t>
  </si>
  <si>
    <t>DDI</t>
  </si>
  <si>
    <t>element version 1.0</t>
  </si>
  <si>
    <t>reusable</t>
  </si>
  <si>
    <t>The value that appears most often in a set of values</t>
  </si>
  <si>
    <t>Median</t>
  </si>
  <si>
    <t>element version 1.1</t>
  </si>
  <si>
    <t>The middle value in a series of values arranged sequentially from smallest to largest. </t>
  </si>
  <si>
    <t>Maximum</t>
  </si>
  <si>
    <t>element version 1.2</t>
  </si>
  <si>
    <t>The highest value attained or recorded. </t>
  </si>
  <si>
    <t>Minimum</t>
  </si>
  <si>
    <t>element version 1.3</t>
  </si>
  <si>
    <t>The lowest value attained or recorded. </t>
  </si>
  <si>
    <t>element version 1.4</t>
  </si>
  <si>
    <t>The number of parts out of 100. In mathematics, a percentage is a number of ratio expressed as a fraction of 100. Percentages are used to express how large one quantity is relative to another quantity.</t>
  </si>
  <si>
    <t>Cumulative Percent</t>
  </si>
  <si>
    <t>CumulativePercent</t>
  </si>
  <si>
    <t>element version 1.5</t>
  </si>
  <si>
    <t>The total of a frequency and all frequencies below it in a frequency distribution; the "running total" of frequencies [the maximum value is 100%].</t>
  </si>
  <si>
    <t>Percentile Rank</t>
  </si>
  <si>
    <t>PercentileRank</t>
  </si>
  <si>
    <t>element version 1.6</t>
  </si>
  <si>
    <t>The percentile rank of a item is the percentage of items in its frequency distribution which are lower [cannot reach 100%].</t>
  </si>
  <si>
    <t>element version 1.7</t>
  </si>
  <si>
    <t>Use when the aggregation method is known, but not found in the list.</t>
  </si>
  <si>
    <t>AnalysisUnit</t>
  </si>
  <si>
    <t>Individual</t>
  </si>
  <si>
    <t>Describes the entity being analyzed in the study or in the variable.</t>
  </si>
  <si>
    <t>element version 1.8</t>
  </si>
  <si>
    <t>Any individual person, irrespective of demographic characteristics, professional, social or legal status, or affiliation.</t>
  </si>
  <si>
    <t>Organization</t>
  </si>
  <si>
    <t>element version 1.9</t>
  </si>
  <si>
    <t>Any kind of formal administrative and functional structure - includes associations, institutions, agencies, businesses, political parties, schools, etc.</t>
  </si>
  <si>
    <t>Family</t>
  </si>
  <si>
    <t>element version 1.10</t>
  </si>
  <si>
    <t>Two or more people related by blood, marriage (including step-relations), adoption or fostering and who may or may not live together (National Community Services Data Dictionary, Vers 3, AIHW, 2004). For example, used when researching the extent to which people provide support and assistance for their relatives.</t>
  </si>
  <si>
    <t>Family: Household family</t>
  </si>
  <si>
    <t>Family.HouseholdFamily</t>
  </si>
  <si>
    <t>element version 1.11</t>
  </si>
  <si>
    <t>A more specific term, refers only to related people who live in the same household at a point in time. If not known whether the analysis unit is "Family" or "Household family", use "Family".</t>
  </si>
  <si>
    <t>Household</t>
  </si>
  <si>
    <t>element version 1.12</t>
  </si>
  <si>
    <t>A person or a group of persons who share the same dwelling unit and common living arrangements. These common living arrangements may include pooling  some, or all, of their income and wealth, and consuming certain types of goods and services collectively, mainly housing and food (Eurostat).</t>
  </si>
  <si>
    <t>Housing Unit</t>
  </si>
  <si>
    <t>HousingUnit</t>
  </si>
  <si>
    <t>element version 1.13</t>
  </si>
  <si>
    <t>U.S. Census: A housing unit is a house, an apartment, a mobile home, a group of rooms, or a single room that is occupied (or if vacant, is intended for occupancy) as separate living quarters. Separate living quarters are those in which the occupants live and eat separately from any other persons in the building and which have direct access from the outside of the building or through a common hall.</t>
  </si>
  <si>
    <t>Event/Process</t>
  </si>
  <si>
    <t>EventOrProcess</t>
  </si>
  <si>
    <t>element version 1.14</t>
  </si>
  <si>
    <t>Any type of incident, occurrence, or activity. Events are usually one-time, individual occurrences, with a limited, or short duration. Examples: criminal offenses, riots, meetings, elections, sports competitions, terrorist attacks, natural disasters like floods, etc. Processes typically take place over time, and may include multiple "events" or gradual changes that ultimately lead, or are projected to lead, to a particular result. Examples: court trials, criminal investigations, political campaigns, medical treatments, education, athletes' training, etc.</t>
  </si>
  <si>
    <t>GeographicUnit</t>
  </si>
  <si>
    <t>element version 1.15</t>
  </si>
  <si>
    <t>Any entity that can be spatially defined as a geographic area, with either natural (physical) or administrative boundaries.</t>
  </si>
  <si>
    <t>Experiment</t>
  </si>
  <si>
    <t>Trial</t>
  </si>
  <si>
    <t>Plot</t>
  </si>
  <si>
    <t>plant</t>
  </si>
  <si>
    <t>Time Unit</t>
  </si>
  <si>
    <t>TimeUnit</t>
  </si>
  <si>
    <t>element version 1.16</t>
  </si>
  <si>
    <t>Any period of time: year, week, month, day, or bimonthly or quarterly periods, etc.</t>
  </si>
  <si>
    <t>Text Unit</t>
  </si>
  <si>
    <t>TextUnit</t>
  </si>
  <si>
    <t>element version 1.17</t>
  </si>
  <si>
    <t>Books, articles, any written piece/entity.</t>
  </si>
  <si>
    <t>Group</t>
  </si>
  <si>
    <t>element version 1.18</t>
  </si>
  <si>
    <t>Two or more individuals assembled together or having some unifying relationship.</t>
  </si>
  <si>
    <t>Object</t>
  </si>
  <si>
    <t>element version 1.19</t>
  </si>
  <si>
    <t>Anything material, but inanimate, that has an independent existence and may be perceived by the senses. Examples: objects of art (paintings, sculptures, etc.) or weapons, or vehicles, etc.</t>
  </si>
  <si>
    <t>element version 1.20</t>
  </si>
  <si>
    <t>Use if the unit of analysis is known, but not found in the list.</t>
  </si>
  <si>
    <t>CharacterSet</t>
  </si>
  <si>
    <t>ASCII</t>
  </si>
  <si>
    <t>Standard set of characters upon which many character encodings are based (Wikipedia).</t>
  </si>
  <si>
    <t>element version 1.21</t>
  </si>
  <si>
    <t>physicaldataproduct</t>
  </si>
  <si>
    <t>The official name is US-ASCII but use the format: ASCII. The ISO code for ASCII is ISO 14962.</t>
  </si>
  <si>
    <t>ISO-8859-1</t>
  </si>
  <si>
    <t>ISO88591</t>
  </si>
  <si>
    <t>element version 1.22</t>
  </si>
  <si>
    <t>For ISO standards, use format: ISO-n-n in Caption and ISOnn in Code. ISO standards are also known as Latin, for example, ISO-8859-1 as Latin1.</t>
  </si>
  <si>
    <t>ISO-8859-2</t>
  </si>
  <si>
    <t>ISO88592</t>
  </si>
  <si>
    <t>element version 1.23</t>
  </si>
  <si>
    <t/>
  </si>
  <si>
    <t>ISO-8859-3</t>
  </si>
  <si>
    <t>ISO88593</t>
  </si>
  <si>
    <t>element version 1.24</t>
  </si>
  <si>
    <t>ISO-8859-4</t>
  </si>
  <si>
    <t>ISO88594</t>
  </si>
  <si>
    <t>element version 1.25</t>
  </si>
  <si>
    <t>ISO-8859-5</t>
  </si>
  <si>
    <t>ISO88595</t>
  </si>
  <si>
    <t>element version 1.26</t>
  </si>
  <si>
    <t>ISO-8859-6</t>
  </si>
  <si>
    <t>ISO88596</t>
  </si>
  <si>
    <t>element version 1.27</t>
  </si>
  <si>
    <t>ISO-8859-7</t>
  </si>
  <si>
    <t>ISO88597</t>
  </si>
  <si>
    <t>element version 1.28</t>
  </si>
  <si>
    <t>ISO-8859-8</t>
  </si>
  <si>
    <t>ISO88598</t>
  </si>
  <si>
    <t>element version 1.29</t>
  </si>
  <si>
    <t>ISO-8859-9</t>
  </si>
  <si>
    <t>ISO88599</t>
  </si>
  <si>
    <t>element version 1.30</t>
  </si>
  <si>
    <t>ISO-8859-10</t>
  </si>
  <si>
    <t>ISO885910</t>
  </si>
  <si>
    <t>element version 1.31</t>
  </si>
  <si>
    <t>ISO-8859-11</t>
  </si>
  <si>
    <t>ISO885911</t>
  </si>
  <si>
    <t>element version 1.32</t>
  </si>
  <si>
    <t>ISO-8859-13</t>
  </si>
  <si>
    <t>ISO885913</t>
  </si>
  <si>
    <t>element version 1.33</t>
  </si>
  <si>
    <t>ISO-8859-14</t>
  </si>
  <si>
    <t>ISO885914</t>
  </si>
  <si>
    <t>element version 1.34</t>
  </si>
  <si>
    <t>ISO-8859-15</t>
  </si>
  <si>
    <t>ISO885915</t>
  </si>
  <si>
    <t>element version 1.35</t>
  </si>
  <si>
    <t>ISO-8859-16</t>
  </si>
  <si>
    <t>ISO885916</t>
  </si>
  <si>
    <t>element version 1.36</t>
  </si>
  <si>
    <t>Mac OS Roman</t>
  </si>
  <si>
    <t>MacOSRoman</t>
  </si>
  <si>
    <t>element version 1.37</t>
  </si>
  <si>
    <t>UTF-8</t>
  </si>
  <si>
    <t>UTF8</t>
  </si>
  <si>
    <t>element version 1.38</t>
  </si>
  <si>
    <t>For Unicode Transformation Formats, use format: UTF-n in Caption and UTFn in Code.</t>
  </si>
  <si>
    <t>UTF-16</t>
  </si>
  <si>
    <t>UTF16</t>
  </si>
  <si>
    <t>element version 1.39</t>
  </si>
  <si>
    <t>UTF-32</t>
  </si>
  <si>
    <t>UTF32</t>
  </si>
  <si>
    <t>element version 1.40</t>
  </si>
  <si>
    <t>Windows-1251</t>
  </si>
  <si>
    <t>Windows1251</t>
  </si>
  <si>
    <t>element version 1.41</t>
  </si>
  <si>
    <t>For MS-Windows character sets, use format: Windows-n in Caption and Windowsn in Code.</t>
  </si>
  <si>
    <t>Windows-1252</t>
  </si>
  <si>
    <t>Windows1252</t>
  </si>
  <si>
    <t>element version 1.42</t>
  </si>
  <si>
    <t>Windows-1253</t>
  </si>
  <si>
    <t>Windows1253</t>
  </si>
  <si>
    <t>element version 1.43</t>
  </si>
  <si>
    <t>Windows-1254</t>
  </si>
  <si>
    <t>Windows1254</t>
  </si>
  <si>
    <t>element version 1.44</t>
  </si>
  <si>
    <t>Windows-1255</t>
  </si>
  <si>
    <t>Windows1255</t>
  </si>
  <si>
    <t>element version 1.45</t>
  </si>
  <si>
    <t>Windows-1256</t>
  </si>
  <si>
    <t>Windows1256</t>
  </si>
  <si>
    <t>element version 1.46</t>
  </si>
  <si>
    <t>Windows-1257</t>
  </si>
  <si>
    <t>Windows1257</t>
  </si>
  <si>
    <t>element version 1.47</t>
  </si>
  <si>
    <t>Windows-1258</t>
  </si>
  <si>
    <t>Windows1258</t>
  </si>
  <si>
    <t>element version 1.48</t>
  </si>
  <si>
    <t>element version 1.49</t>
  </si>
  <si>
    <t>Use if the character set is not known, for example for some proprietary data files.</t>
  </si>
  <si>
    <t>element version 1.50</t>
  </si>
  <si>
    <t>Use if the character set is known, but not found in the list.</t>
  </si>
  <si>
    <t>CommonalityType</t>
  </si>
  <si>
    <t>Identical</t>
  </si>
  <si>
    <t>Describes the degree of similarity between two items or schemes (collections of items).</t>
  </si>
  <si>
    <t>element version 1.51</t>
  </si>
  <si>
    <t>comparison</t>
  </si>
  <si>
    <t>Use when the compared items have identical content. For variables, for example, all the elements of a variable description (name, label, question text, category values and codes, universe, concept) will be identical in form.</t>
  </si>
  <si>
    <t>Some</t>
  </si>
  <si>
    <t>element version 1.52</t>
  </si>
  <si>
    <t>Use when the compared items have similar but not identical content. For variables, for example, some of the elements of a variable description (name, label, question text, category values and codes, universe, concept) will be identical in form, while others will be different.</t>
  </si>
  <si>
    <t>None</t>
  </si>
  <si>
    <t>element version 1.53</t>
  </si>
  <si>
    <t>Normally not used, as it would not be expected to compare items that have nothing in common. This term was necessary to complete the commonality range, and may be used in special cases, as determined by user needs (for instance, when comparability was expected, but not found).</t>
  </si>
  <si>
    <t>DataType</t>
  </si>
  <si>
    <t>Identifies the type of data, which has a bearing on the acceptable data values, the operations that can be performed with the data, and the ways in which the data are stored. The present list is based on the W3C data types (http://www.w3.org/TR/xmlschema-2/), and includes the terms relevant for documenting research data.</t>
  </si>
  <si>
    <t>element version 1.54</t>
  </si>
  <si>
    <t xml:space="preserve">Finite sequences of characters. A character is an atomic unit of written communication; it is not further specified except to note that every character has a corresponding Universal Character Set code point (which is an integer).                                                                                                                                                     </t>
  </si>
  <si>
    <t>Normalized string</t>
  </si>
  <si>
    <t>NormalizedString</t>
  </si>
  <si>
    <t>element version 1.55</t>
  </si>
  <si>
    <t>Type of string in which any occurrence of whitespace (including tabs, line feeds, and carriage returns) is replaced by a single space.</t>
  </si>
  <si>
    <t>Boolean</t>
  </si>
  <si>
    <t>element version 1.56</t>
  </si>
  <si>
    <t xml:space="preserve">True or false. Can be represented by 1 and 0 correspondingly.                                                                                                                                                            </t>
  </si>
  <si>
    <t>element version 1.57</t>
  </si>
  <si>
    <t xml:space="preserve">A subset of real numbers, which can be represented by a finite-length sequence of decimal digits (0-9) separated by a period as a decimal indicator. An optional leading sign is allowed. If the sign is omitted, "+" is assumed. Leading and trailing zeroes are optional. If the fractional part is zero, the period and following zero(es) can be omitted. For example: -1.23, 12678967.543233, +100000.00, 210. </t>
  </si>
  <si>
    <t>element version 1.58</t>
  </si>
  <si>
    <t xml:space="preserve">Whole numbers, the infinite set of integers, no minimum or maximum value.                                                                                                                                                                          </t>
  </si>
  <si>
    <t>Positive integer</t>
  </si>
  <si>
    <t>PositiveInteger</t>
  </si>
  <si>
    <t>element version 1.59</t>
  </si>
  <si>
    <t xml:space="preserve">Whole numbers greater than 0.                                                                                                                                                                                 </t>
  </si>
  <si>
    <t>Negative integer</t>
  </si>
  <si>
    <t>NegativeInteger</t>
  </si>
  <si>
    <t>element version 1.60</t>
  </si>
  <si>
    <t xml:space="preserve">Whole numbers less than 0.                                                                                                                                                                                 </t>
  </si>
  <si>
    <t>Non-negative integer</t>
  </si>
  <si>
    <t>NonNegativeInteger</t>
  </si>
  <si>
    <t>element version 1.61</t>
  </si>
  <si>
    <t xml:space="preserve">Whole numbers greater than -1.                                                                                                                                                                                </t>
  </si>
  <si>
    <t>Non-positive integer</t>
  </si>
  <si>
    <t>NonPositiveInteger</t>
  </si>
  <si>
    <t>element version 1.62</t>
  </si>
  <si>
    <t xml:space="preserve">Whole numbers less than 1.                                                                                                                                                                                 </t>
  </si>
  <si>
    <t>Long</t>
  </si>
  <si>
    <t>element version 1.63</t>
  </si>
  <si>
    <t xml:space="preserve">Whole numbers in the range -9223372036854775808 .. 9223372036854775807.                                                                                                                             </t>
  </si>
  <si>
    <t xml:space="preserve">Int </t>
  </si>
  <si>
    <t>Int</t>
  </si>
  <si>
    <t>element version 1.64</t>
  </si>
  <si>
    <t xml:space="preserve">Whole numbers in the range -2147483648 .. 2147483647.                                                                                                                                                   </t>
  </si>
  <si>
    <t>Short</t>
  </si>
  <si>
    <t>element version 1.65</t>
  </si>
  <si>
    <t xml:space="preserve">Whole numbers in the range -32768 .. 32767.                                                                                                                                                        </t>
  </si>
  <si>
    <t>Byte</t>
  </si>
  <si>
    <t>element version 1.66</t>
  </si>
  <si>
    <t>Whole numbers in the range -128 .. 127.</t>
  </si>
  <si>
    <t>Unsigned long</t>
  </si>
  <si>
    <t>UnsignedLong</t>
  </si>
  <si>
    <t>element version 1.67</t>
  </si>
  <si>
    <t>Whole numbers in the range 0 .. 18446744073709551615.</t>
  </si>
  <si>
    <t>Unsigned int</t>
  </si>
  <si>
    <t>UnsignedInt</t>
  </si>
  <si>
    <t>element version 1.68</t>
  </si>
  <si>
    <t>Whole numbers in the range 0 .. 4294967295.</t>
  </si>
  <si>
    <t>Unsigned short</t>
  </si>
  <si>
    <t>UnsignedShort</t>
  </si>
  <si>
    <t>element version 1.69</t>
  </si>
  <si>
    <t>Whole numbers in the range 0 ..  65535.</t>
  </si>
  <si>
    <t>Unsigned byte</t>
  </si>
  <si>
    <t>UnsignedByte</t>
  </si>
  <si>
    <t>element version 1.70</t>
  </si>
  <si>
    <t>Whole numbers in the range 0 .. 255 (system dependent).</t>
  </si>
  <si>
    <t>Float</t>
  </si>
  <si>
    <t>element version 1.71</t>
  </si>
  <si>
    <t xml:space="preserve">Single-precision 32-bit floating point type: The basic value space of float consists of the values m × 2^e, where m is an integer whose absolute value is less than 2^24, and e is an integer between -149 and 104, inclusive. In addition, it also contains the following three special values: positive and negative infinity and not-a-number (NaN). The special values positive and negative infinity and not-a-number have lexical representations INF, -INF and NaN, respectively. Lexical representations for zero may take a positive or negative sign.
For example, -1E4, 1267.43233E12, 12.78e-2, 12 , -0, 0 and INF are all legal literals for float.                                                                                    </t>
  </si>
  <si>
    <t>element version 1.72</t>
  </si>
  <si>
    <t xml:space="preserve">Double-precision 64-bit floating point type. The basic value space of double consists of the values m × 2^e, where m is an integer whose absolute value is less than 2^53, and e is an integer between -1075 and 970, inclusive. In addition to the basic value space described above, the value space of double also contains the following three special values: positive and negative infinity and not-a-number (NaN). The special values positive and negative infinity and not-a-number have lexical representations INF, -INF and NaN, respectively. Lexical representations for zero may take a positive or negative sign.
For example, -1E4, 1267.43233E12, 12.78e-2, 12 , -0, 0 and INF are all legal literals for double.                                                                                                                                                       </t>
  </si>
  <si>
    <t>DateTime</t>
  </si>
  <si>
    <t>element version 1.73</t>
  </si>
  <si>
    <t>Integer-valued year, month, day, hour and minute, plus decimal-valued second property, and time zone hour and minute (e.g., 2002-10-10T12:00:00-05:00).</t>
  </si>
  <si>
    <t>element version 1.74</t>
  </si>
  <si>
    <t xml:space="preserve">Left-truncated dateTime, e.g., 13:20:00-05:00 (1:20 pm for Eastern Standard Time U.S.).                                                                                                                     </t>
  </si>
  <si>
    <t>element version 1.75</t>
  </si>
  <si>
    <t xml:space="preserve">Integer-valued year, month, day, and time zone hour and minutes, e.g., 2003-06-30-05:00 (30 June 2003 Eastern Standard Time U.S.).                                                                           </t>
  </si>
  <si>
    <t>YearMonth</t>
  </si>
  <si>
    <t>GYearMonth</t>
  </si>
  <si>
    <t>element version 1.76</t>
  </si>
  <si>
    <t xml:space="preserve">Integer-valued year and month, e.g., 2004-11.                                                                                                                                                           </t>
  </si>
  <si>
    <t xml:space="preserve">GYear </t>
  </si>
  <si>
    <t>element version 1.77</t>
  </si>
  <si>
    <t xml:space="preserve">Integer-valued year, e.g., 2005.                                                                                                                                                                            </t>
  </si>
  <si>
    <t>MonthDay</t>
  </si>
  <si>
    <t>GMonthDay</t>
  </si>
  <si>
    <t>element version 1.78</t>
  </si>
  <si>
    <t xml:space="preserve">Integer-valued month and day, e.g., 12-31.                                                                                                                                                               </t>
  </si>
  <si>
    <t>GDay</t>
  </si>
  <si>
    <t>element version 1.79</t>
  </si>
  <si>
    <t xml:space="preserve">Integer-valued day, e.g., 24.                                                                                                                                                                               </t>
  </si>
  <si>
    <t xml:space="preserve">GMonth </t>
  </si>
  <si>
    <t>element version 1.80</t>
  </si>
  <si>
    <t xml:space="preserve">Integer-valued month, e.g., 03.                                                                                                                                                                            </t>
  </si>
  <si>
    <t>Duration</t>
  </si>
  <si>
    <t>element version 1.81</t>
  </si>
  <si>
    <t xml:space="preserve">A duration of time. The value space of "duration" is a six-dimensional space in which the coordinates designate the Gregorian year, month, day, hour, minute, and second components as defined in ISO 8601. These components are ordered in their significance by their order of appearance as year, month, day, hour, minute, and second. The lexical representation of duration is the extended format PnYnMnDTnHnMnS, where P is the flag for duration (i.e., Period) and is constant, nY represents the number of years, nM the number of months, nD the number of days, T is the date/time separator, nH the number of hours, nM the number of minutes and nS the number of seconds. The number of seconds can include decimal digits to arbitrary precision. For example, to indicate a duration of 1 year, 2 months, 3 days, 10 hours, and 30 minutes, one would write: "P1Y2M3DT10H30M." An optional preceding minus sign ("-") is allowed, to indicate a negative duration: a duration of minus 120 days would be indicated as: "-P120D" (from: http://www.w3.org/TR/xmlschema-2/#duration).                                                                      </t>
  </si>
  <si>
    <t>hexBinary</t>
  </si>
  <si>
    <t>HexBinary</t>
  </si>
  <si>
    <t>element version 1.82</t>
  </si>
  <si>
    <t>Even-lengthed sequence of hexadecimal digits representing an N × 8-bit integer.</t>
  </si>
  <si>
    <t>base64Binary</t>
  </si>
  <si>
    <t>Base64Binary</t>
  </si>
  <si>
    <t>element version 1.83</t>
  </si>
  <si>
    <t xml:space="preserve">Sequence of multiples of four base64 digits, where each 4-tuple represents a 24-bit integer. Each digit (a-z, A-Z, 0-9, +, /) represents a 6-bit integer between 0 and 63.                                                    </t>
  </si>
  <si>
    <t>anyURI</t>
  </si>
  <si>
    <t>AnyURI</t>
  </si>
  <si>
    <t>element version 1.84</t>
  </si>
  <si>
    <t xml:space="preserve">A Uniform Resource Identifier such as ftp, http or mailto, e.g., http://www.w3.org/TR/xmlschema-2.                                                                                                   </t>
  </si>
  <si>
    <t>URI</t>
  </si>
  <si>
    <t xml:space="preserve">Other     </t>
  </si>
  <si>
    <t>element version 1.85</t>
  </si>
  <si>
    <t>Use if the data type is known, but not found in the list.</t>
  </si>
  <si>
    <t>LifecycleEventType</t>
  </si>
  <si>
    <t>Metadata editing</t>
  </si>
  <si>
    <t>MetadataEditing</t>
  </si>
  <si>
    <t>Specifies the event happening over the data life cycle that is considered significant enough to document.</t>
  </si>
  <si>
    <t>element version 1.86</t>
  </si>
  <si>
    <t>Amending the metadata to reflect changes in the data or to improve or enhance documentation.</t>
  </si>
  <si>
    <t>Metadata translation</t>
  </si>
  <si>
    <t>MetadataTranslation</t>
  </si>
  <si>
    <t>element version 1.87</t>
  </si>
  <si>
    <t>Translating the metadata into another language.</t>
  </si>
  <si>
    <t>Final report</t>
  </si>
  <si>
    <t>FinalReport</t>
  </si>
  <si>
    <t>element version 1.88</t>
  </si>
  <si>
    <t>Complete account on how the study was conducted through all its stages, often required by funders or other administrative bodies.</t>
  </si>
  <si>
    <t>Evaluation</t>
  </si>
  <si>
    <t>element version 1.89</t>
  </si>
  <si>
    <t>Analysis of how the study, in all its stages, was managed and/or conducted, including the outcome of methodological, technical, and business decisions. May serve as a basis for changes or improvements in planning future iterations of the data collection, or entirely new projects.</t>
  </si>
  <si>
    <t>Original release</t>
  </si>
  <si>
    <t>OriginalRelease</t>
  </si>
  <si>
    <t>element version 1.90</t>
  </si>
  <si>
    <t>First release of data and/or metadata to other individuals and/or agencies than the study producers.</t>
  </si>
  <si>
    <t>Deposit</t>
  </si>
  <si>
    <t>element version 1.91</t>
  </si>
  <si>
    <t>Handing over the data and available metadata (Submission Information Package in OAIS terms) to a data archive or repository for preservation, possible further processing,  and dissemination.</t>
  </si>
  <si>
    <t>Preservation package production</t>
  </si>
  <si>
    <t>PreservationPackageProduction</t>
  </si>
  <si>
    <t>element version 1.92</t>
  </si>
  <si>
    <t>Producing a preservation package of the data for archiving purposes (Archival Information Package in OAIS terms).</t>
  </si>
  <si>
    <t>Dissemination package production</t>
  </si>
  <si>
    <t>DisseminationPackageProduction</t>
  </si>
  <si>
    <t>element version 1.93</t>
  </si>
  <si>
    <t>Producing a dissemination package for distribution of the data (Dissemination Information Package in OAIS terms).</t>
  </si>
  <si>
    <t>Dissemination package release</t>
  </si>
  <si>
    <t>DisseminationPackageRelease</t>
  </si>
  <si>
    <t>element version 1.94</t>
  </si>
  <si>
    <t>Publishing or otherwise making the dissemination package available to users.</t>
  </si>
  <si>
    <t>Data analysis reports</t>
  </si>
  <si>
    <t>DataAnalysisReports</t>
  </si>
  <si>
    <t>element version 1.95</t>
  </si>
  <si>
    <t>Reports describing how the data were analyzed,  as well as the resulting findings. These may take the form of conference posters or presentations, journal articles or online publications, books, book chapters, etc.</t>
  </si>
  <si>
    <t>New version release</t>
  </si>
  <si>
    <t>NewVersionRelease</t>
  </si>
  <si>
    <t>element version 1.96</t>
  </si>
  <si>
    <t>Publishing or otherwise making a new version of the data and/or metadata available to users.</t>
  </si>
  <si>
    <t>element version 1.97</t>
  </si>
  <si>
    <t xml:space="preserve">Use if the event type is known, but not found in the list. </t>
  </si>
  <si>
    <t>ModeOfCollection</t>
  </si>
  <si>
    <t>Interview</t>
  </si>
  <si>
    <t>The procedure, technique, or mode of inquiry used to attain the data.</t>
  </si>
  <si>
    <t>element version 1.98</t>
  </si>
  <si>
    <t>data collection</t>
  </si>
  <si>
    <t xml:space="preserve">A pre-planned communication between two (or more) people - the interviewer(s) and the interviewee(s) - in which information is obtained by the interviewer(s) from the interviewee(s). If group interaction is part of the method, use “Focus group”. </t>
  </si>
  <si>
    <t>Face-to-face interview</t>
  </si>
  <si>
    <t>Interview.FaceToFace</t>
  </si>
  <si>
    <t>element version 1.99</t>
  </si>
  <si>
    <t>Data collection method in which a live interviewer conducts a personal interview, presenting questions and entering the responses. Use this broader term if not CAPI or PAPI, or if not known whether CAPI /PAPI or not.</t>
  </si>
  <si>
    <t>Face-to-face interview: CAPI</t>
  </si>
  <si>
    <t>Interview.FaceToFace.CAPI</t>
  </si>
  <si>
    <t>element version 1.100</t>
  </si>
  <si>
    <t xml:space="preserve">Computer-assisted personal interviewing.  Data collection method in which the interviewer reads questions to the respondents from a computer's screen and keys in the answers. The administration of the interview is managed by a specifically designed program. </t>
  </si>
  <si>
    <t>Face-to-face interview: PAPI</t>
  </si>
  <si>
    <t>Interview.FaceToFace.PAPI</t>
  </si>
  <si>
    <t>element version 1.101</t>
  </si>
  <si>
    <t xml:space="preserve">Paper-and-pencil interviewing. The interviewer uses a traditional paper questionnaire to read the questions and enter the answers. </t>
  </si>
  <si>
    <t>Telephone interview</t>
  </si>
  <si>
    <t>Interview.Telephone</t>
  </si>
  <si>
    <t>element version 1.102</t>
  </si>
  <si>
    <t xml:space="preserve">Interview administered on the telephone. Use this broader term if not CATI, or if not known whether CATI or not. </t>
  </si>
  <si>
    <t>Telephone interview: CATI</t>
  </si>
  <si>
    <t>Interview.Telephone.CATI</t>
  </si>
  <si>
    <t>element version 1.103</t>
  </si>
  <si>
    <t xml:space="preserve">Computer-assisted telephone interviewing. The interviewer asks questions as directed by a computer, responses are keyed directly into the computer and the administration of the interview is managed by a specifically designed program. </t>
  </si>
  <si>
    <t>E-mail interview</t>
  </si>
  <si>
    <t>Interview.Email</t>
  </si>
  <si>
    <t>element version 1.104</t>
  </si>
  <si>
    <t xml:space="preserve">Interviews conducted via e-mail, usually consisting of several e-mail messages that allow the discussion to continue beyond the first set of questions and answers, or the first e-mail exchange. </t>
  </si>
  <si>
    <t>Web-based interview</t>
  </si>
  <si>
    <t>Interview.WebBased</t>
  </si>
  <si>
    <t>element version 1.105</t>
  </si>
  <si>
    <t xml:space="preserve">An interview conducted via the Internet. Examples include interviews conducted within online forums or using web-based audio-visual technology enabling the interviewer(s) and interviewee(s) to communicate in real time. </t>
  </si>
  <si>
    <t>Self-administered questionnaire</t>
  </si>
  <si>
    <t>SelfAdministeredQuestionnaire</t>
  </si>
  <si>
    <t>element version 1.106</t>
  </si>
  <si>
    <t>Data collection method in which the respondent reads, or listens to the questions, and enters the responses by him/herself; no live interviewer is present, or participates in the questionnaire administration. If possible, use a narrower term.</t>
  </si>
  <si>
    <t>Fixed form self-administered questionnaire</t>
  </si>
  <si>
    <t>SelfAdministeredQuestionnaire.FixedForm</t>
  </si>
  <si>
    <t>element version 1.107</t>
  </si>
  <si>
    <t xml:space="preserve">The questionnaire is not interactive and remains the same regardless of the responses given to prior questions. Use the broader term if the method is not described by any of the narrower terms. For example, for PDF and diskette questionnaires. </t>
  </si>
  <si>
    <t>Fixed form self-administered questionnaire: E-mail</t>
  </si>
  <si>
    <t>SelfAdministeredQuestionnaire.FixedForm.Email</t>
  </si>
  <si>
    <t>element version 1.108</t>
  </si>
  <si>
    <t xml:space="preserve">Questions are presented to the respondent in the text body of an e-mail, not as an attached electronic questionnaire or as a link to a web-based questionnaire. </t>
  </si>
  <si>
    <t xml:space="preserve">Fixed form self-administered questionnaire: Paper </t>
  </si>
  <si>
    <t>SelfAdministeredQuestionnaire.FixedForm.Paper</t>
  </si>
  <si>
    <t>element version 1.109</t>
  </si>
  <si>
    <t xml:space="preserve">Self-administered survey using a traditional paper questionnaire delivered and/or collected by mail (postal services), by fax, or in person by either interviewer, or respondent.  </t>
  </si>
  <si>
    <t>Fixed form self-administered questionnaire: SMS/MMS</t>
  </si>
  <si>
    <t>SelfAdministeredQuestionnaire.FixedForm.SMSorMMS</t>
  </si>
  <si>
    <t>element version 1.110</t>
  </si>
  <si>
    <t xml:space="preserve">The questions and answers are incorporated in SMS (text messages) or MMS (messages including multimedia content) sent to, and from mobile phones. </t>
  </si>
  <si>
    <t>Fixed form self-administered questionnaire: Web-based</t>
  </si>
  <si>
    <t>SelfAdministeredQuestionnaire.FixedForm.WebBased</t>
  </si>
  <si>
    <t>element version 1.111</t>
  </si>
  <si>
    <t>Data are collected using a Web questionnaire that is fixed (not interactive).</t>
  </si>
  <si>
    <t>Interactive self-administered questionnaire</t>
  </si>
  <si>
    <t>SelfAdministeredQuestionnaire.Interactive</t>
  </si>
  <si>
    <t>element version 1.112</t>
  </si>
  <si>
    <t xml:space="preserve">Self-administered questionnaire in which the question sequence is not fixed, being managed by computer software. Some of the questions, as well as the order in which they are asked, are contingent to responses given to previous questions. </t>
  </si>
  <si>
    <t>Interactive self-administered questionnaire: CASI</t>
  </si>
  <si>
    <t>SelfAdministeredQuestionnaire.Interactive.CASI</t>
  </si>
  <si>
    <t>element version 1.113</t>
  </si>
  <si>
    <t xml:space="preserve">Computer-assisted self-interview. Data collection method in which the respondents enter their own answers directly into a computer (desktop, laptop, Palm/PDA, etc.). The administration of the questionnaire is managed by a specifically designed program, but there is no real-time data transfer, as in the case of CAWI: the answers are stored on the computer used for the interview. Use CASI if not known whether VCASI, ACASI, or TACASI. </t>
  </si>
  <si>
    <t>Interactive self-administered questionnaire: CASI: VCASI</t>
  </si>
  <si>
    <t>SelfAdministeredQuestionnaire.Interactive.CASI.VCASI</t>
  </si>
  <si>
    <t>element version 1.114</t>
  </si>
  <si>
    <t xml:space="preserve">Video computer-assisted self-interview.  Earliest method of computer-assisted self-interviewing, in which respondents view the questions on a computer screen and typically enter answers using the computer keyboard, mouse, or touchscreen. (Thomas Harmon, et al. “Impact of T-ACASI on Survey Measurements of Subjective Phenomena”. Public Opinion Quarterly, vol. 73, issue 2, pp. 255-280) </t>
  </si>
  <si>
    <t>Interactive self-administered questionnaire: CASI: ACASI</t>
  </si>
  <si>
    <t>SelfAdministeredQuestionnaire.Interactive.CASI.ACASI</t>
  </si>
  <si>
    <t>element version 1.115</t>
  </si>
  <si>
    <t xml:space="preserve">Audio computer-assisted self-interview.  Data are collected by using a recorded voice into a computer-assisted self-interview. The text of each question and its answer alternatives are displayed on the computer screen, while a pre-recorded interviewer’s voice reads these to the respondent, who listens privately through headphones. Respondents answer by selecting the appropriate response on the keyboard or directly on the computer screen. Sometimes referred to as audio-visual CASI (AVCASI).  (adapted from https://syrp.org/images/ACASI_Insert_Singles.pdf) </t>
  </si>
  <si>
    <t>Interactive self-administered questionnaire: CASI: TACASI</t>
  </si>
  <si>
    <t>SelfAdministeredQuestionnaire.Interactive.CASI.TACASI</t>
  </si>
  <si>
    <t>element version 1.116</t>
  </si>
  <si>
    <t xml:space="preserve">Telephone audio computer-assisted self-interview. TACASI adds telephone capabilities to a standard audio-CASI system, thereby allowing ACASI interviews to be conducted over the telephone, with the telephone’s touchtone keypad serving as the input device. (Thomas Harmon, et al. “Impact of TACASI on Survey Measurements of Subjective Phenomena”. Public Opinion Quarterly, vol. 73, issue 2, pp. 255-280) </t>
  </si>
  <si>
    <t>Interactive self-administered questionnaire: CAWI</t>
  </si>
  <si>
    <t>SelfAdministeredQuestionnaire.Interactive.CAWI</t>
  </si>
  <si>
    <t>element version 1.117</t>
  </si>
  <si>
    <t>Computer-assisted Web interview.  The administration of the questionnaire completion is managed by a specifically designed program. Questions can be tailored to previous question responses, enabling routing plans. Answers are stored directly on the main database which is accessible through the Web, using a password-secured webpage.</t>
  </si>
  <si>
    <t>Focus group</t>
  </si>
  <si>
    <t>FocusGroup</t>
  </si>
  <si>
    <t>element version 1.118</t>
  </si>
  <si>
    <t xml:space="preserve">A group discussion on a particular topic, organized for research purposes. The individuals are selected with relevance to the topic, and interaction among the participants is used as part of the method. </t>
  </si>
  <si>
    <t>Face-to-face focus group</t>
  </si>
  <si>
    <t>FocusGroup.FaceToFace</t>
  </si>
  <si>
    <t>element version 1.119</t>
  </si>
  <si>
    <t xml:space="preserve">The focus group participants meet in person to conduct the discussion. </t>
  </si>
  <si>
    <t>Telephone focus group</t>
  </si>
  <si>
    <t>FocusGroup.Telephone</t>
  </si>
  <si>
    <t>element version 1.120</t>
  </si>
  <si>
    <t xml:space="preserve">The focus group discussion is conducted over the telephone. </t>
  </si>
  <si>
    <t>Online focus group</t>
  </si>
  <si>
    <t>FocusGroup.Online</t>
  </si>
  <si>
    <t>element version 1.121</t>
  </si>
  <si>
    <t xml:space="preserve">The focus group discussion is conducted over the Internet in an interactive manner. </t>
  </si>
  <si>
    <t>Self-administered writings and/or diaries</t>
  </si>
  <si>
    <t>SelfAdministeredWritingsAndDiaries</t>
  </si>
  <si>
    <t>element version 1.122</t>
  </si>
  <si>
    <t>Narratives, stories, diaries and other personal written texts.</t>
  </si>
  <si>
    <t>Self-administered writings and/or diaries: E-mail</t>
  </si>
  <si>
    <t>SelfAdministeredWritingsAndDiaries.Email</t>
  </si>
  <si>
    <t>element version 1.123</t>
  </si>
  <si>
    <t xml:space="preserve">Narratives, stories, diaries and other written texts submitted by e-mail messages. </t>
  </si>
  <si>
    <t>Self-administered writings and/or diaries: Paper</t>
  </si>
  <si>
    <t>SelfAdministeredWritingsAndDiaries.Paper</t>
  </si>
  <si>
    <t>element version 1.124</t>
  </si>
  <si>
    <t xml:space="preserve">Narratives, stories, diaries and other written texts created and collected in paper form. </t>
  </si>
  <si>
    <t>Self-administered writings and/or diaries: Web-based</t>
  </si>
  <si>
    <t>SelfAdministeredWritingsAndDiaries.WebBased</t>
  </si>
  <si>
    <t>element version 1.125</t>
  </si>
  <si>
    <t>Narratives, stories, diaries and other written texts gathered from Internet sources, e.g. websites, blogs, discussion forums.</t>
  </si>
  <si>
    <t>Observation</t>
  </si>
  <si>
    <t>element version 1.126</t>
  </si>
  <si>
    <t xml:space="preserve">Research method that involves collecting data as they occur (for example, observing behaviors, events, etc.), without attempting to manipulate any of the independent variables. </t>
  </si>
  <si>
    <t>Field observation</t>
  </si>
  <si>
    <t>Observation.Field</t>
  </si>
  <si>
    <t>element version 1.127</t>
  </si>
  <si>
    <t xml:space="preserve">Observation that is conducted in a natural environment. </t>
  </si>
  <si>
    <t>Participant field observation</t>
  </si>
  <si>
    <t>Observation.Field.Participant</t>
  </si>
  <si>
    <t>element version 1.128</t>
  </si>
  <si>
    <t>Type of field observation in which the researcher interacts with the subjects and often plays a role in the social situation under observation.</t>
  </si>
  <si>
    <t>Non-participant field observation</t>
  </si>
  <si>
    <t>Observation.Field.Nonparticipant</t>
  </si>
  <si>
    <t>element version 1.129</t>
  </si>
  <si>
    <t xml:space="preserve">Observation that is conducted in a natural, non-controlled setting without any interaction between the researcher and his/her subjects. </t>
  </si>
  <si>
    <t>Laboratory observation</t>
  </si>
  <si>
    <t>Observation.Laboratory</t>
  </si>
  <si>
    <t>element version 1.130</t>
  </si>
  <si>
    <t xml:space="preserve">Observation that is conducted in a controlled, artificially created setting. Example: Observation of children’s play in a laboratory playroom. </t>
  </si>
  <si>
    <t>Participant laboratory observation</t>
  </si>
  <si>
    <t>Observation.Laboratory.Participant</t>
  </si>
  <si>
    <t>element version 1.131</t>
  </si>
  <si>
    <t xml:space="preserve">Type of laboratory observation in which the researcher interacts with the subjects and often plays a role in the social situation under observation. Example: Observation of children’s play in a laboratory playroom with the researcher taking part in the play. </t>
  </si>
  <si>
    <t>Non-participant laboratory observation</t>
  </si>
  <si>
    <t>Observation.Laboratory.Nonparticipant</t>
  </si>
  <si>
    <t>element version 1.132</t>
  </si>
  <si>
    <t>Type of laboratory observation that is conducted without any interaction between the researcher and his/her subjects.</t>
  </si>
  <si>
    <t>Computer-based observation</t>
  </si>
  <si>
    <t>Observation.ComputerBased</t>
  </si>
  <si>
    <t>element version 1.133</t>
  </si>
  <si>
    <t>Type of observation in which data regarding computer usage are being collected by software (like cookies, etc.) that is built into, or applied to local, or online computer programs. Information may be collected about the ways in which users interact with the programs, how much time they spend on a page, how they use specific sections of applications, how they navigate from page to page or from one application to another, etc.</t>
  </si>
  <si>
    <t>element version 1.134</t>
  </si>
  <si>
    <t xml:space="preserve">Research method involving the manipulation of some or all of the independent variables included in the hypotheses. </t>
  </si>
  <si>
    <t>Laboratory experiment</t>
  </si>
  <si>
    <t>Experiment.Laboratory</t>
  </si>
  <si>
    <t>element version 1.135</t>
  </si>
  <si>
    <t>An experiment conducted in a controlled, artificially created physical setting, in which a researcher manipulates one or several independent variables and measures its/their effect on the dependent variable.</t>
  </si>
  <si>
    <t>Field/Intervention experiment</t>
  </si>
  <si>
    <t>Experiment.FieldIntervention</t>
  </si>
  <si>
    <t>element version 1.136</t>
  </si>
  <si>
    <t xml:space="preserve">An experiment conducted in a natural, uncontrolled setting, in which the researcher manipulates one or several independent variables. Intervention/clinical studies are one example of field experiments. </t>
  </si>
  <si>
    <t>Web-based experiment</t>
  </si>
  <si>
    <t>Experiment.WebBased</t>
  </si>
  <si>
    <t>element version 1.137</t>
  </si>
  <si>
    <t xml:space="preserve">An experiment conducted in the virtual setting of the World Wide Web, in which experimental materials are programmed to implement artificial situations or events to be investigated in a distributed environment.(Reips, U.-D. (2002). Theory and techniques of Web experimenting. In B. Batinic, U.-D. Reips, &amp; M. Bosnjak (Eds.), Online Social Sciences. Seattle: Hogrefe &amp; Huber. Available: http://www.websm.org/uploadi/editor/Reips_2002_Theory_and_techniques.pdf [07 June 2013]) </t>
  </si>
  <si>
    <t>Recording</t>
  </si>
  <si>
    <t>element version 1.138</t>
  </si>
  <si>
    <t xml:space="preserve">Registering by mechanical or electronic means, in a form that allows the information to be retrieved and/or reproduced. For example, images or sounds on disc or magnetic tape. </t>
  </si>
  <si>
    <t>Content coding</t>
  </si>
  <si>
    <t>ContentCoding</t>
  </si>
  <si>
    <t>element version 1.139</t>
  </si>
  <si>
    <t>As a mode of secondary data collection, content coding applies coding techniques to transform qualitative data (textual, video, audio or still-image) originally produced for other purposes into quantitative data (expressed in unit-by-variable matrices) in accordance with pre-defined categorization schemes. Example: coded party manifesto data like the "European Parliament Election Study 2009, Manifesto Study" (doi:10.4232/1.10204)"</t>
  </si>
  <si>
    <t>Transcription</t>
  </si>
  <si>
    <t>element version 1.140</t>
  </si>
  <si>
    <t xml:space="preserve">Capturing information in writing from a different source, or from a different medium, alphabet, or form of notation, like scientific formulae, or musical notes. For transcribed interviews or observations, it is recommended to document the primary mode of collection, using one of the interview or observation terms. </t>
  </si>
  <si>
    <t>Compilation/Synthesis</t>
  </si>
  <si>
    <t>CompilationSynthesis</t>
  </si>
  <si>
    <t>element version 1.141</t>
  </si>
  <si>
    <t>Collecting and assembling data from multiple, often heterogeneous sources that have one or more reference points in common, and at least one of the sources was originally produced for other purposes. The data are incorporated in a new entity. For example, providing data on the number of universities in the last 150 years using a variety of available sources (e.g. finance documents, official statistics, university registers), combining survey data with information about geographical areas from official statistics (e.g. population density, doctors per capita, etc.), or using RSS to collect blog posts or tweets, etc.</t>
  </si>
  <si>
    <t>Summary</t>
  </si>
  <si>
    <t>element version 1.142</t>
  </si>
  <si>
    <t xml:space="preserve">Presentation of information in a condensed form, by reducing it to its main points. Example: Abstracts of interviews or reports are published and used as data rather than the full-length interviews or reports. </t>
  </si>
  <si>
    <t>Aggregation</t>
  </si>
  <si>
    <t>element version 1.143</t>
  </si>
  <si>
    <t xml:space="preserve">Statistics that relate to broad classes, groups, or categories. The data are averaged, totaled, or otherwise derived from individual-level data, and it is no longer possible to distinguish the characteristics of individuals within those classes, groups, or categories. For example, the number and age group of the unemployed in specific geographic regions, or national level statistics on the occurrence of specific offences, originally derived from the statistics of individual police districts. </t>
  </si>
  <si>
    <t>Simulation</t>
  </si>
  <si>
    <t>element version 1.144</t>
  </si>
  <si>
    <t xml:space="preserve">Modeling or imitative representation of real-world processes, events, or systems, often using computer programs. For example, a program modeling household consumption responses to indirect tax changes; or a dataset on hypothetical patients and their drug exposure, background conditions, and known adverse events.  </t>
  </si>
  <si>
    <t>Measurements and tests</t>
  </si>
  <si>
    <t>MeasurementsAndTests</t>
  </si>
  <si>
    <t>element version 1.145</t>
  </si>
  <si>
    <t xml:space="preserve">Assessing specific properties (or characteristics) of beings, things, phenomena, (and/ or processes) by applying pre-established standards and/or specialized instruments or techniques. </t>
  </si>
  <si>
    <t>Educational measurements and tests</t>
  </si>
  <si>
    <t>MeasurementsAndTests.Educational</t>
  </si>
  <si>
    <t>element version 1.146</t>
  </si>
  <si>
    <t>Assessment of knowledge, skills, aptitude, or educational achievement by means of specialized measures or tests.</t>
  </si>
  <si>
    <t>MeasurementsAndTests.Physical</t>
  </si>
  <si>
    <t>element version 1.147</t>
  </si>
  <si>
    <t xml:space="preserve">Assessment of physical properties of living beings, objects, materials, or natural phenomena. For example, blood pressure, heart rate, body weight and height, as well as time, distance, mass, temperature, force, power, speed, GPS data on physical movement and other physical parameters or variables, like geospatial data.  </t>
  </si>
  <si>
    <t>Psychological measurements and tests</t>
  </si>
  <si>
    <t>MeasurementsAndTests.Psychological</t>
  </si>
  <si>
    <t>element version 1.148</t>
  </si>
  <si>
    <t xml:space="preserve">Assessment of personality traits or psychological/behavioral responses by means of specialized measures or tests. For example, objective tests like self-report measures with a restricted response format, or projective methods allowing free responses, including word association, sentence or story completion, vignettes, cartoon test, thematic apperception tests, role play, drawing tests, inkblot tests, choice ordering exercises, etc. </t>
  </si>
  <si>
    <t>element version 1.149</t>
  </si>
  <si>
    <t>Use if the mode of data collection is known, but not found in the list.</t>
  </si>
  <si>
    <t>NumericType</t>
  </si>
  <si>
    <t>Big Integer</t>
  </si>
  <si>
    <t>Specifies the type of numeric data.</t>
  </si>
  <si>
    <t>element version 1.150</t>
  </si>
  <si>
    <t>Whole numbers,  the infinite set of integers, no minimum or maximum value.  An integer datatype corresponding to the W3C XML Schema's xs:integer datatype.</t>
  </si>
  <si>
    <t>element version 1.151</t>
  </si>
  <si>
    <t>Whole numbers in the range -2147483648 .. 2147483647. An integer datatype corresponding to the W3C XML Schema's xs:int datatype.</t>
  </si>
  <si>
    <t>element version 1.152</t>
  </si>
  <si>
    <t>Whole numbers in the range -9223372036854775808 .. 9223372036854775807. A numeric datatype corresponding to the W3C XML Schema's xs:long datatype.</t>
  </si>
  <si>
    <t>element version 1.153</t>
  </si>
  <si>
    <t>Whole numbers in the range -32768 .. 32767. A numeric datatype corresponding to the W3C XML Schema's xs:short datatype.</t>
  </si>
  <si>
    <t>element version 1.154</t>
  </si>
  <si>
    <t>A subset of real numbers, which can be represented by a finite-length sequence of decimal digits (0-9) separated by a period as a decimal indicator.  An optional leading sign is allowed. If the sign is omitted, "+" is assumed. Leading and trailing zeroes are optional. If the fractional part is zero, the period and following zero(es) can be omitted. For example: -1.23, 12678967.543233, +100000.00, 210.  A numeric datatype corresponding to the W3C XML Schema's xs:decimal datatype.</t>
  </si>
  <si>
    <t>element version 1.155</t>
  </si>
  <si>
    <t>Single-precision 32-bit floating point type: The basic value space of float consists of the values m × 2^e, where m is an integer whose absolute value is less than 2^24, and e is an integer between -149 and 104, inclusive. In addition, it also contains the following three special values: positive and negative infinity and not-a-number (NaN). The special values positive and negative infinity and not-a-number have lexical representations INF, -INF and NaN, respectively. Lexical representations for zero may take a positive or negative sign.
For example, -1E4, 1267.43233E12, 12.78e-2, 12 , -0, 0 and INF are all legal literals for float. A numeric datatype corresponding to the W3C XML Schema's xs:float datatype.</t>
  </si>
  <si>
    <t>element version 1.156</t>
  </si>
  <si>
    <t>Double-precision 64-bit floating point type. The basic value space of double consists of the values m × 2^e, where m is an integer whose absolute value is less than 2^53, and e is an integer between -1075 and 970, inclusive. In addition to the basic value space described above, the value space of double also contains the following three special values: positive and negative infinity and not-a-number (NaN). The special values positive and negative infinity and not-a-number have lexical representations INF, -INF and NaN, respectively. Lexical representations for zero may take a positive or negative sign. For example, -1E4, 1267.43233E12, 12.78e-2, 12 , -0, 0 and INF are all legal literals for double. A numeric datatype corresponding to the W3C XML Schema's xs:double datatype.</t>
  </si>
  <si>
    <t>element version 1.157</t>
  </si>
  <si>
    <t>Ordinal number of objects in a finite set, discrete. A simple incrementing Integer type. When using in DDI-L, the "isSequence" facet must be set to true, and the "interval" facet must be set to "1".</t>
  </si>
  <si>
    <t>Incremental</t>
  </si>
  <si>
    <t>element version 1.158</t>
  </si>
  <si>
    <t>A value that increases continuously and infinitely by a given amount. Use of this term in DDI-L indicates that the value increases by the amount provided in the "interval" facet; the "isSequence" facet will be set to "true".</t>
  </si>
  <si>
    <t>element version 1.159</t>
  </si>
  <si>
    <t>Use if the numeric type is known, but not found in the list.</t>
  </si>
  <si>
    <t>ResponseUnit</t>
  </si>
  <si>
    <t>Indicates the entity that provided the information carried by the variable. This controlled vocabulary is applicable only to survey-type data.</t>
  </si>
  <si>
    <t>element version 1.160</t>
  </si>
  <si>
    <t>datacollection</t>
  </si>
  <si>
    <t>Unit of response is same as unit of observation/analysis.</t>
  </si>
  <si>
    <t>Informant</t>
  </si>
  <si>
    <t>element version 1.161</t>
  </si>
  <si>
    <t>Unit of response is different than the unit of observation as part of the study design, and the identity of the response unit is also pre-determined by the study design. Such studies are actually called "informant surveys" and they involve, for instance, obtaining information about a community from certain select members who hold specific information, like church leaders, business owners or leaders, physicians, school teachers, civic leaders, etc. Or, if a business or organization is the unit of observation, information may be sought at different administrative/professional levels, etc.</t>
  </si>
  <si>
    <t>Proxy</t>
  </si>
  <si>
    <t>element version 1.162</t>
  </si>
  <si>
    <t>Unit of response is different than the unit of analysis because the sampled unit is unavailable/unable to participate. Proxies may be allowed by the study design, but their identity is not specifically designated (for example, anyone in the household can provide information about another household member, or any available student can provide information about another student, etc.).</t>
  </si>
  <si>
    <t>Interviewer</t>
  </si>
  <si>
    <t>element version 1.163</t>
  </si>
  <si>
    <t>Data are entered directly by the interviewer, as a result of his/her own observations, and not by eliciting answers to a question.</t>
  </si>
  <si>
    <t>element version 1.164</t>
  </si>
  <si>
    <t xml:space="preserve">Use if the response unit is known, but not found in the list. </t>
  </si>
  <si>
    <t>SoftwarePackage</t>
  </si>
  <si>
    <t>AcaStat</t>
  </si>
  <si>
    <t>Indicates the statistical software package used in the production/processing/dissemination of the data. Data collection software is not covered in this list. Lists a number of commonly used statistical software packages but is not meant to be an exhaustive list.</t>
  </si>
  <si>
    <t>element version 1.165</t>
  </si>
  <si>
    <t>ADaMSoft</t>
  </si>
  <si>
    <t>element version 1.166</t>
  </si>
  <si>
    <t>Analyse-it</t>
  </si>
  <si>
    <t>AnalyseIt</t>
  </si>
  <si>
    <t>element version 1.167</t>
  </si>
  <si>
    <t>Auguri</t>
  </si>
  <si>
    <t>element version 1.168</t>
  </si>
  <si>
    <t>BioStat</t>
  </si>
  <si>
    <t>element version 1.169</t>
  </si>
  <si>
    <t>BMDP</t>
  </si>
  <si>
    <t>element version 1.170</t>
  </si>
  <si>
    <t>BrightStat</t>
  </si>
  <si>
    <t>element version 1.171</t>
  </si>
  <si>
    <t>Dataplot</t>
  </si>
  <si>
    <t>element version 1.172</t>
  </si>
  <si>
    <t>DBase</t>
  </si>
  <si>
    <t>element version 1.173</t>
  </si>
  <si>
    <t>DIF</t>
  </si>
  <si>
    <t>element version 1.174</t>
  </si>
  <si>
    <t>Data interchange format suitable for use in Excel</t>
  </si>
  <si>
    <t>EasyReg</t>
  </si>
  <si>
    <t>element version 1.175</t>
  </si>
  <si>
    <t>Epi Info</t>
  </si>
  <si>
    <t>EpiInfo</t>
  </si>
  <si>
    <t>element version 1.176</t>
  </si>
  <si>
    <t>EViews</t>
  </si>
  <si>
    <t>element version 1.177</t>
  </si>
  <si>
    <t>GAUSS</t>
  </si>
  <si>
    <t>element version 1.178</t>
  </si>
  <si>
    <t>Golden Helix</t>
  </si>
  <si>
    <t>GoldenHelix</t>
  </si>
  <si>
    <t>element version 1.179</t>
  </si>
  <si>
    <t>GraphPad Prism</t>
  </si>
  <si>
    <t>GraphPadPrism</t>
  </si>
  <si>
    <t>element version 1.180</t>
  </si>
  <si>
    <t>gretl</t>
  </si>
  <si>
    <t>Gretl</t>
  </si>
  <si>
    <t>element version 1.181</t>
  </si>
  <si>
    <t>JMP</t>
  </si>
  <si>
    <t>element version 1.182</t>
  </si>
  <si>
    <t>Limdep</t>
  </si>
  <si>
    <t>element version 1.183</t>
  </si>
  <si>
    <t>MacAnova</t>
  </si>
  <si>
    <t>element version 1.184</t>
  </si>
  <si>
    <t>Maple</t>
  </si>
  <si>
    <t>element version 1.185</t>
  </si>
  <si>
    <t>Mathematica</t>
  </si>
  <si>
    <t>element version 1.186</t>
  </si>
  <si>
    <t>MatLab</t>
  </si>
  <si>
    <t>element version 1.187</t>
  </si>
  <si>
    <t>MedCalc</t>
  </si>
  <si>
    <t>element version 1.188</t>
  </si>
  <si>
    <t>Minitab</t>
  </si>
  <si>
    <t>element version 1.189</t>
  </si>
  <si>
    <t>modelQED</t>
  </si>
  <si>
    <t>ModelQED</t>
  </si>
  <si>
    <t>element version 1.190</t>
  </si>
  <si>
    <t>NCSS</t>
  </si>
  <si>
    <t>element version 1.191</t>
  </si>
  <si>
    <t>NSDStat</t>
  </si>
  <si>
    <t>element version 1.192</t>
  </si>
  <si>
    <t>OpenEpi</t>
  </si>
  <si>
    <t>element version 1.193</t>
  </si>
  <si>
    <t>Origin</t>
  </si>
  <si>
    <t>element version 1.194</t>
  </si>
  <si>
    <t>Partek</t>
  </si>
  <si>
    <t>element version 1.195</t>
  </si>
  <si>
    <t>Primer</t>
  </si>
  <si>
    <t>element version 1.196</t>
  </si>
  <si>
    <t>PSPP</t>
  </si>
  <si>
    <t>element version 1.197</t>
  </si>
  <si>
    <t>R Commander</t>
  </si>
  <si>
    <t>RCommander</t>
  </si>
  <si>
    <t>element version 1.198</t>
  </si>
  <si>
    <t>element version 1.199</t>
  </si>
  <si>
    <t>RATS</t>
  </si>
  <si>
    <t>element version 1.200</t>
  </si>
  <si>
    <t>RKWard</t>
  </si>
  <si>
    <t>element version 1.201</t>
  </si>
  <si>
    <t>SalStat</t>
  </si>
  <si>
    <t>element version 1.202</t>
  </si>
  <si>
    <t>SAS</t>
  </si>
  <si>
    <t>element version 1.203</t>
  </si>
  <si>
    <t>Shazam</t>
  </si>
  <si>
    <t>element version 1.204</t>
  </si>
  <si>
    <t>SOCR</t>
  </si>
  <si>
    <t>element version 1.205</t>
  </si>
  <si>
    <t>SPlus</t>
  </si>
  <si>
    <t>element version 1.206</t>
  </si>
  <si>
    <t>SPSS</t>
  </si>
  <si>
    <t>element version 1.207</t>
  </si>
  <si>
    <t>Stata</t>
  </si>
  <si>
    <t>element version 1.208</t>
  </si>
  <si>
    <t>Statistica</t>
  </si>
  <si>
    <t>element version 1.209</t>
  </si>
  <si>
    <t>SUDAAN</t>
  </si>
  <si>
    <t>element version 1.210</t>
  </si>
  <si>
    <t>TSP</t>
  </si>
  <si>
    <t>element version 1.211</t>
  </si>
  <si>
    <t>element version 1.212</t>
  </si>
  <si>
    <t xml:space="preserve">Use if the software package is known, but not found in the list. </t>
  </si>
  <si>
    <t>SummaryStatisticType</t>
  </si>
  <si>
    <t>Arithmetic mean (X)</t>
  </si>
  <si>
    <t>ArithmeticMean</t>
  </si>
  <si>
    <t>Specifies the type of summary statistic. Summary statistics are a single number representation of the characteristics of a set of values.</t>
  </si>
  <si>
    <t>element version 1.213</t>
  </si>
  <si>
    <t>physicalinstance</t>
  </si>
  <si>
    <t>Mathematical average of a set of values. The mean is calculated by adding up two or more values and dividing the total by their number. In social/political science, it is usually the sum of the measurements divided by the number of subjects, or cases.</t>
  </si>
  <si>
    <t>Geometric mean</t>
  </si>
  <si>
    <t>GeometricMean</t>
  </si>
  <si>
    <t>element version 1.214</t>
  </si>
  <si>
    <t>Average value of all data if extracting the nth root of the product of all (n) values. Rarely used in social sciences.</t>
  </si>
  <si>
    <t>Harmonic mean</t>
  </si>
  <si>
    <t>HarmonicMean</t>
  </si>
  <si>
    <t>element version 1.215</t>
  </si>
  <si>
    <t>Average value of all data if calculating the reciprocal of the arithmetic mean of the reciprocal of values. Rarely used in social sciences.</t>
  </si>
  <si>
    <t>Trimmed mean</t>
  </si>
  <si>
    <t>TrimmedMean</t>
  </si>
  <si>
    <t>element version 1.216</t>
  </si>
  <si>
    <t>The (arithmetic) mean calculated after discarding given parts of observations at the high and low end (e.g., interquartile mean when the lowest 25% and the highest 25% are discarded, and the mean of the remaining values is calculated).</t>
  </si>
  <si>
    <t>Standard error of the mean</t>
  </si>
  <si>
    <t>StandardErrorOfMean</t>
  </si>
  <si>
    <t>element version 1.217</t>
  </si>
  <si>
    <t>The Standard Error for the mean value.</t>
  </si>
  <si>
    <t>Mode (Mo)</t>
  </si>
  <si>
    <t>element version 1.218</t>
  </si>
  <si>
    <t>The most frequently observed data value (Statistics Canada).</t>
  </si>
  <si>
    <t>Median (Mdn)</t>
  </si>
  <si>
    <t>element version 1.219</t>
  </si>
  <si>
    <t>The values below which, and above which, half of the values in a distribution fall (50th percentile).</t>
  </si>
  <si>
    <t>Valid Cases</t>
  </si>
  <si>
    <t>ValidCases</t>
  </si>
  <si>
    <t>element version 1.220</t>
  </si>
  <si>
    <t>Cases with observations which are considered to be valid, i.e., providing substantial information and to be included for calculation.</t>
  </si>
  <si>
    <t>Invalid cases</t>
  </si>
  <si>
    <t>InvalidCases</t>
  </si>
  <si>
    <t>element version 1.221</t>
  </si>
  <si>
    <t>Cases which are considered/defined as "missing" (e.g., not ascertained, not applicable, etc.), usually excluded from calculation.</t>
  </si>
  <si>
    <t>element version 1.222</t>
  </si>
  <si>
    <t>The lowest valid value in a variable.</t>
  </si>
  <si>
    <t>element version 1.223</t>
  </si>
  <si>
    <t>The highest valid value in a variable.</t>
  </si>
  <si>
    <t>Range</t>
  </si>
  <si>
    <t>element version 1.224</t>
  </si>
  <si>
    <t>The range of valid values, i.e., all values that fall between the lowest and highest valid values.</t>
  </si>
  <si>
    <t>Sum</t>
  </si>
  <si>
    <t>element version 1.225</t>
  </si>
  <si>
    <t>The sum or total of the values, across all valid cases.</t>
  </si>
  <si>
    <t>Variance (s2)</t>
  </si>
  <si>
    <t>Variance</t>
  </si>
  <si>
    <t>element version 1.226</t>
  </si>
  <si>
    <t>The variance is the mean square deviation of the variable around the average value. It reflects the dispersion of a frequency distribution around its mean (OECD Glossary of Statistics).</t>
  </si>
  <si>
    <t>Standard deviation (s)</t>
  </si>
  <si>
    <t>StandardDeviation</t>
  </si>
  <si>
    <t>element version 1.227</t>
  </si>
  <si>
    <t>The positive square root of the variance. The most widely used measure of dispersion of a frequency distribution.</t>
  </si>
  <si>
    <t>Coefficient of variation (CV)</t>
  </si>
  <si>
    <t>CoefficientOfVariation</t>
  </si>
  <si>
    <t>element version 1.228</t>
  </si>
  <si>
    <t>Standard deviation divided by the mean.</t>
  </si>
  <si>
    <t>Average absolute deviation (AAD)</t>
  </si>
  <si>
    <t>AverageAbsoluteDeviation</t>
  </si>
  <si>
    <t>element version 1.229</t>
  </si>
  <si>
    <t>The average of the absolute differences between each value and the overall mean. Measure of statistical dispersion around the mean, alternative to Standard Deviation.</t>
  </si>
  <si>
    <t>Median absolute deviation (MAD)</t>
  </si>
  <si>
    <t>MedianAbsoluteDeviation</t>
  </si>
  <si>
    <t>element version 1.230</t>
  </si>
  <si>
    <t>The median absolute deviation from the median. Measure of statistical dispersion around the median.</t>
  </si>
  <si>
    <t>First quartile</t>
  </si>
  <si>
    <t>FirstQuartile</t>
  </si>
  <si>
    <t>element version 1.231</t>
  </si>
  <si>
    <t>The first of three values which separate the total frequency of a distribution into four equal parts.</t>
  </si>
  <si>
    <t>Second quartile</t>
  </si>
  <si>
    <t>Second Quartile</t>
  </si>
  <si>
    <t>element version 1.232</t>
  </si>
  <si>
    <t>The second of three values which separate the total frequency of a distribution into four equal parts (= median).</t>
  </si>
  <si>
    <t>Third quartile</t>
  </si>
  <si>
    <t>ThirdQuartile</t>
  </si>
  <si>
    <t>element version 1.233</t>
  </si>
  <si>
    <t>The third of three values which separate the total frequency of a distribution into four equal parts.</t>
  </si>
  <si>
    <t>Interquartile range</t>
  </si>
  <si>
    <t>InterquartileRange</t>
  </si>
  <si>
    <t>element version 1.234</t>
  </si>
  <si>
    <t>The range between the first and third quartile values.</t>
  </si>
  <si>
    <t>First quintile</t>
  </si>
  <si>
    <t>FirstQuintile</t>
  </si>
  <si>
    <t>element version 1.235</t>
  </si>
  <si>
    <t>The first of four values which separate the total frequency of a distribution into five equal parts.</t>
  </si>
  <si>
    <t>Second quintile</t>
  </si>
  <si>
    <t>SecondQuintile</t>
  </si>
  <si>
    <t>element version 1.236</t>
  </si>
  <si>
    <t>The second of four values which separate the total frequency of a distribution into five equal parts.</t>
  </si>
  <si>
    <t>Third quintile</t>
  </si>
  <si>
    <t>ThirdQuintile</t>
  </si>
  <si>
    <t>element version 1.237</t>
  </si>
  <si>
    <t>The third of four values which separate the total frequency of a distribution into five equal parts.</t>
  </si>
  <si>
    <t>Fourth quintile</t>
  </si>
  <si>
    <t>FourthQuintile</t>
  </si>
  <si>
    <t>element version 1.238</t>
  </si>
  <si>
    <t>The fourth of four values which separate the total frequency of a distribution into five equal parts.</t>
  </si>
  <si>
    <t>Interquintile range</t>
  </si>
  <si>
    <t>InterquintileRange</t>
  </si>
  <si>
    <t>element version 1.239</t>
  </si>
  <si>
    <t>The range between the first and fourth quintile values.</t>
  </si>
  <si>
    <t>First decile</t>
  </si>
  <si>
    <t>FirstDecile</t>
  </si>
  <si>
    <t>element version 1.240</t>
  </si>
  <si>
    <t>The first of nine values which separate the total frequency of a distribution into ten equal parts.</t>
  </si>
  <si>
    <t>Second decile</t>
  </si>
  <si>
    <t>SecondDecile</t>
  </si>
  <si>
    <t>element version 1.241</t>
  </si>
  <si>
    <t>The second of nine values which separate the total frequency of a distribution into ten equal parts.</t>
  </si>
  <si>
    <t>Third decile</t>
  </si>
  <si>
    <t>ThirdDecile</t>
  </si>
  <si>
    <t>element version 1.242</t>
  </si>
  <si>
    <t>The third of nine values which separate the total frequency of a distribution into ten equal parts.</t>
  </si>
  <si>
    <t>Fourth decile</t>
  </si>
  <si>
    <t>FourthDecile</t>
  </si>
  <si>
    <t>element version 1.243</t>
  </si>
  <si>
    <t>The fourth of nine values which separate the total frequency of a distribution into ten equal parts.</t>
  </si>
  <si>
    <t>Fifth decile</t>
  </si>
  <si>
    <t>FifthDecile</t>
  </si>
  <si>
    <t>element version 1.244</t>
  </si>
  <si>
    <t>The fifth of nine values which separate the total frequency of a distribution into ten equal parts (= median).</t>
  </si>
  <si>
    <t>Sixth decile</t>
  </si>
  <si>
    <t>SixthDecile</t>
  </si>
  <si>
    <t>element version 1.245</t>
  </si>
  <si>
    <t>The sixth of nine values which separate the total frequency of a distribution into ten equal parts.</t>
  </si>
  <si>
    <t>Seventh decile</t>
  </si>
  <si>
    <t>SeventhDecile</t>
  </si>
  <si>
    <t>element version 1.246</t>
  </si>
  <si>
    <t>The seventh of nine values which separate the total frequency of a distribution into ten equal parts.</t>
  </si>
  <si>
    <t>Eighth decile</t>
  </si>
  <si>
    <t>EighthDecile</t>
  </si>
  <si>
    <t>element version 1.247</t>
  </si>
  <si>
    <t>The eighth of nine values which separate the total frequency of a distribution into ten equal parts.</t>
  </si>
  <si>
    <t>Ninth decile</t>
  </si>
  <si>
    <t>NinthDecile</t>
  </si>
  <si>
    <t>element version 1.248</t>
  </si>
  <si>
    <t>The ninth of nine values which separate the total frequency of a distribution into ten equal parts.</t>
  </si>
  <si>
    <t>Interdecile range</t>
  </si>
  <si>
    <t>InterdecileRange</t>
  </si>
  <si>
    <t>element version 1.249</t>
  </si>
  <si>
    <t>The range between the first and ninth decile values.</t>
  </si>
  <si>
    <t>Other percentile</t>
  </si>
  <si>
    <t>OtherPercentile</t>
  </si>
  <si>
    <t>element version 1.250</t>
  </si>
  <si>
    <t>A percentile not covered by any of the other percentile terms.</t>
  </si>
  <si>
    <t>Skewness</t>
  </si>
  <si>
    <t>Beta1</t>
  </si>
  <si>
    <t>element version 1.251</t>
  </si>
  <si>
    <t>A measure for the asymmetry of a probability distribution of a variable.</t>
  </si>
  <si>
    <t>Kurtosis</t>
  </si>
  <si>
    <t>Beta2</t>
  </si>
  <si>
    <t>element version 1.252</t>
  </si>
  <si>
    <t>A measure for the "peakedness" of a probability distribution of a variable.</t>
  </si>
  <si>
    <t>Shapiro-Wilk</t>
  </si>
  <si>
    <t>ShapiroWilk</t>
  </si>
  <si>
    <t>element version 1.253</t>
  </si>
  <si>
    <t>Normality test statistics.</t>
  </si>
  <si>
    <t>Percentage of valid cases</t>
  </si>
  <si>
    <t>PercentageOfValidCases</t>
  </si>
  <si>
    <t>element version 1.254</t>
  </si>
  <si>
    <t>Indicates the percentage of valid cases of the total number of cases.</t>
  </si>
  <si>
    <t>Percentage of invalid cases</t>
  </si>
  <si>
    <t>PercentageOfInvalidCases</t>
  </si>
  <si>
    <t>element version 1.255</t>
  </si>
  <si>
    <t>Indicates the percentage of invalid cases of the total number of cases.</t>
  </si>
  <si>
    <t>element version 1.256</t>
  </si>
  <si>
    <t>Use if the summary statistic type is known, but not found in the list.</t>
  </si>
  <si>
    <t>TimeMethod</t>
  </si>
  <si>
    <t>Longitudinal</t>
  </si>
  <si>
    <t>Describes the time dimension of the data collection.</t>
  </si>
  <si>
    <t>element version 1.257</t>
  </si>
  <si>
    <t>Data collected repeatedly over time to study change in a population.</t>
  </si>
  <si>
    <t>Longitudinal: Cohort/Event-based</t>
  </si>
  <si>
    <t>Longitudinal.CohortEventBased</t>
  </si>
  <si>
    <t>element version 1.258</t>
  </si>
  <si>
    <t>Data collected over time about a group of individuals that are connected in some way or have shared some significant experience within a given period. Examples: birth, disease, education, employment, family formation, participation in an event.</t>
  </si>
  <si>
    <t>Longitudinal: Trend/Repeated cross-section</t>
  </si>
  <si>
    <t>Longitudinal.TrendRepeatedCrossSection</t>
  </si>
  <si>
    <t>element version 1.259</t>
  </si>
  <si>
    <t>Studies different samples/different groups of people from the same population at several points in time, using the same set of questions/variables. Conclusions are drawn for the population. Examples: public opinion polls, elections studies, etc.</t>
  </si>
  <si>
    <t>Longitudinal: Panel</t>
  </si>
  <si>
    <t>Longitudinal.Panel</t>
  </si>
  <si>
    <t>element version 1.260</t>
  </si>
  <si>
    <t>Data collected over time from, or about, the same sample of respondents.</t>
  </si>
  <si>
    <t>Longitudinal: Panel: Continuous</t>
  </si>
  <si>
    <t>Longitudinal.Panel.Continuous</t>
  </si>
  <si>
    <t>element version 1.261</t>
  </si>
  <si>
    <t>Reports from the panel are collected on a regular basis.</t>
  </si>
  <si>
    <t>Longitudinal: Panel: Interval</t>
  </si>
  <si>
    <t>Longitudinal.Panel.Interval</t>
  </si>
  <si>
    <t>element version 1.262</t>
  </si>
  <si>
    <t>Measurements are taken only when information is needed.</t>
  </si>
  <si>
    <t>Time Series</t>
  </si>
  <si>
    <t>TimeSeries</t>
  </si>
  <si>
    <t>element version 1.263</t>
  </si>
  <si>
    <t>Data collected repeatedly over time to study change in observations. These are typically "objective" measurements of phenomena that can be observed externally, as opposed to attitudes/opinions or feelings. Examples may include economic/financial indicators, natural/meteorological phenomena, vital statistics, etc.</t>
  </si>
  <si>
    <t>TimeSeries: Continuous</t>
  </si>
  <si>
    <t>TimeSeries.Continuous</t>
  </si>
  <si>
    <t>element version 1.264</t>
  </si>
  <si>
    <t>Phenomena are measured at every instant in time. Examples: lie detectors, electrocardiograms, etc.</t>
  </si>
  <si>
    <t>TimeSeries: Discrete</t>
  </si>
  <si>
    <t>TimeSeries.Discrete</t>
  </si>
  <si>
    <t>element version 1.265</t>
  </si>
  <si>
    <t>Measurements are taken at (usually regularly) spaced intervals. Examples: macroeconomics (weekly share prices, monthly profits, sales); meteorology (hourly temperature); measurements of individuals (blood pressure, weight, height); sociology (crime figures, employment figures), etc.</t>
  </si>
  <si>
    <t>Cross-section</t>
  </si>
  <si>
    <t>CrossSection</t>
  </si>
  <si>
    <t>element version 1.266</t>
  </si>
  <si>
    <t>Cross-sectional data is data collected by observing subjects at the same point in time, or without regard to differences in time. Analysis of cross-sectional data usually consists in comparing the differences among subjects, but is not focused on studying change over time (adapted from Wikipedia).</t>
  </si>
  <si>
    <t>Cross-section ad-hoc follow-up</t>
  </si>
  <si>
    <t>CrossSectionAdHocFollowUp</t>
  </si>
  <si>
    <t>element version 1.267</t>
  </si>
  <si>
    <t>Data collected at one point in time to complete information collected in a previous cross-sectional study; the decision to collect follow-up data is not included in the study design.</t>
  </si>
  <si>
    <t>element version 1.268</t>
  </si>
  <si>
    <t>Use if the time method is known, but not found in the list.</t>
  </si>
  <si>
    <t>TimeZone</t>
  </si>
  <si>
    <t>UTC- 12:00</t>
  </si>
  <si>
    <t>-12:00</t>
  </si>
  <si>
    <t>Time zone specification as an offset from UTC (Coordinated Universal Time) in terms of hours and minutes.</t>
  </si>
  <si>
    <t>element version 1.269</t>
  </si>
  <si>
    <t>Baker Island, Howland Island (both uninhabited)</t>
  </si>
  <si>
    <t>UTC- 11:00</t>
  </si>
  <si>
    <t>-11:00</t>
  </si>
  <si>
    <t>element version 1.270</t>
  </si>
  <si>
    <t>Samoa Standard Time (SST)</t>
  </si>
  <si>
    <t>UTC- 10:00</t>
  </si>
  <si>
    <t>-10:00</t>
  </si>
  <si>
    <t>element version 1.271</t>
  </si>
  <si>
    <t>Hawaii Standard Time (HST)</t>
  </si>
  <si>
    <t>UTC- 09:30</t>
  </si>
  <si>
    <t>-09:30</t>
  </si>
  <si>
    <t>element version 1.272</t>
  </si>
  <si>
    <t>Marquesas Time (MART)</t>
  </si>
  <si>
    <t>UTC- 09:00</t>
  </si>
  <si>
    <t>-09:00</t>
  </si>
  <si>
    <t>element version 1.273</t>
  </si>
  <si>
    <t>Alaska Standard Time (AKST)</t>
  </si>
  <si>
    <t>UTC- 08:00</t>
  </si>
  <si>
    <t>-08:00</t>
  </si>
  <si>
    <t>element version 1.274</t>
  </si>
  <si>
    <t>Pacific Standard Time (PST)</t>
  </si>
  <si>
    <t>UTC- 07:00</t>
  </si>
  <si>
    <t>-07:00</t>
  </si>
  <si>
    <t>element version 1.275</t>
  </si>
  <si>
    <t>Mountain Standard Time (North America) (MST)</t>
  </si>
  <si>
    <t>UTC- 06:00</t>
  </si>
  <si>
    <t>-06:00</t>
  </si>
  <si>
    <t>element version 1.276</t>
  </si>
  <si>
    <t>Central Standard Time (North and Central Americas) (CST)</t>
  </si>
  <si>
    <t>UTC- 05:00</t>
  </si>
  <si>
    <t>-05:00</t>
  </si>
  <si>
    <t>element version 1.277</t>
  </si>
  <si>
    <t>Eastern Standard Time (North and Central Americas, Caribbean) (EST)</t>
  </si>
  <si>
    <t>UTC- 04:30</t>
  </si>
  <si>
    <t>-04:30</t>
  </si>
  <si>
    <t>element version 1.278</t>
  </si>
  <si>
    <t>Venezuelan Standard Time (VET)</t>
  </si>
  <si>
    <t>UTC- 04:00</t>
  </si>
  <si>
    <t>-04:00</t>
  </si>
  <si>
    <t>element version 1.279</t>
  </si>
  <si>
    <t>Atlantic Standard Time (North America, Caribbean) (AST)</t>
  </si>
  <si>
    <t>UTC- 03:30</t>
  </si>
  <si>
    <t>-03:30</t>
  </si>
  <si>
    <t>element version 1.280</t>
  </si>
  <si>
    <t>Newfoundland Standard Time (NST)</t>
  </si>
  <si>
    <t>UTC- 03:00</t>
  </si>
  <si>
    <t>-03:00</t>
  </si>
  <si>
    <t>element version 1.281</t>
  </si>
  <si>
    <t>West Greenland Time (WGT)</t>
  </si>
  <si>
    <t>UTC- 02:00</t>
  </si>
  <si>
    <t>-02:00</t>
  </si>
  <si>
    <t>element version 1.282</t>
  </si>
  <si>
    <t>Fernando de Noronha Time (FNT)</t>
  </si>
  <si>
    <t>UTC- 01:00</t>
  </si>
  <si>
    <t>-01:00</t>
  </si>
  <si>
    <t>element version 1.283</t>
  </si>
  <si>
    <t>Central African Time (CAT)</t>
  </si>
  <si>
    <t>UTC</t>
  </si>
  <si>
    <t>00:00</t>
  </si>
  <si>
    <t>element version 1.284</t>
  </si>
  <si>
    <t>Universal Coordinated Time (UTC) / Greenwich Mean Time (GMT)</t>
  </si>
  <si>
    <t>UTC + 01:00</t>
  </si>
  <si>
    <t>+01:00</t>
  </si>
  <si>
    <t>element version 1.285</t>
  </si>
  <si>
    <t>European Central Time (ECT)</t>
  </si>
  <si>
    <t>UTC + 02:00</t>
  </si>
  <si>
    <t>+02:00</t>
  </si>
  <si>
    <t>element version 1.286</t>
  </si>
  <si>
    <t>Eastern European Time (EET), (Arabic) Egypt Standard Time (ART)</t>
  </si>
  <si>
    <t>UTC + 03:00</t>
  </si>
  <si>
    <t>+03:00</t>
  </si>
  <si>
    <t>element version 1.287</t>
  </si>
  <si>
    <t>Eastern African Time (EAT)</t>
  </si>
  <si>
    <t>UTC + 03:30</t>
  </si>
  <si>
    <t>+03:30</t>
  </si>
  <si>
    <t>element version 1.288</t>
  </si>
  <si>
    <t>Middle East Time (MET)</t>
  </si>
  <si>
    <t>UTC + 04:00</t>
  </si>
  <si>
    <t>+04:00</t>
  </si>
  <si>
    <t>element version 1.289</t>
  </si>
  <si>
    <t>Near East Time (NET)</t>
  </si>
  <si>
    <t>UTC + 04:30</t>
  </si>
  <si>
    <t>+04:30</t>
  </si>
  <si>
    <t>element version 1.290</t>
  </si>
  <si>
    <t>Afganistan Time (AFT)</t>
  </si>
  <si>
    <t>UTC + 05:00</t>
  </si>
  <si>
    <t>+05:00</t>
  </si>
  <si>
    <t>element version 1.291</t>
  </si>
  <si>
    <t>Pakistan Lahore Time (PLT)</t>
  </si>
  <si>
    <t>UTC + 05:30</t>
  </si>
  <si>
    <t>+05:30</t>
  </si>
  <si>
    <t>element version 1.292</t>
  </si>
  <si>
    <t>India Standard Time (IST)</t>
  </si>
  <si>
    <t>UTC + 05:45</t>
  </si>
  <si>
    <t>+05:45</t>
  </si>
  <si>
    <t>element version 1.293</t>
  </si>
  <si>
    <t>Nepal Time (NPT)</t>
  </si>
  <si>
    <t>UTC + 06:00</t>
  </si>
  <si>
    <t>+06:00</t>
  </si>
  <si>
    <t>element version 1.294</t>
  </si>
  <si>
    <t>Bangladesh Standard Time (BST)</t>
  </si>
  <si>
    <t>UTC + 06:30</t>
  </si>
  <si>
    <t>+06:30</t>
  </si>
  <si>
    <t>element version 1.295</t>
  </si>
  <si>
    <t>Cocos Islands Time (CCT)</t>
  </si>
  <si>
    <t>UTC + 07:00</t>
  </si>
  <si>
    <t>+07:00</t>
  </si>
  <si>
    <t>element version 1.296</t>
  </si>
  <si>
    <t>Vietnam Standard Time (VST)</t>
  </si>
  <si>
    <t>UTC + 08:00</t>
  </si>
  <si>
    <t>+08:00</t>
  </si>
  <si>
    <t>element version 1.297</t>
  </si>
  <si>
    <t>China Taiwan Time (CTT)</t>
  </si>
  <si>
    <t>UTC + 09:00</t>
  </si>
  <si>
    <t>+09:00</t>
  </si>
  <si>
    <t>element version 1.298</t>
  </si>
  <si>
    <t>Japan Standard Time (JST)</t>
  </si>
  <si>
    <t>UTC + 09:30</t>
  </si>
  <si>
    <t>+09:30</t>
  </si>
  <si>
    <t>element version 1.299</t>
  </si>
  <si>
    <t>Australia Central Time (ACT)</t>
  </si>
  <si>
    <t>UTC + 10:00</t>
  </si>
  <si>
    <t>+10:00</t>
  </si>
  <si>
    <t>element version 1.300</t>
  </si>
  <si>
    <t>Australia Eastern Time (AET)</t>
  </si>
  <si>
    <t>UTC + 10:30</t>
  </si>
  <si>
    <t>+10:30</t>
  </si>
  <si>
    <t>element version 1.301</t>
  </si>
  <si>
    <t>Lord Howe Standard Time (LHST)</t>
  </si>
  <si>
    <t>UTC + 11:00</t>
  </si>
  <si>
    <t>+11:00</t>
  </si>
  <si>
    <t>element version 1.302</t>
  </si>
  <si>
    <t>Solomon Standard Time (SST)</t>
  </si>
  <si>
    <t>UTC + 11:30</t>
  </si>
  <si>
    <t>+11:30</t>
  </si>
  <si>
    <t>element version 1.303</t>
  </si>
  <si>
    <t>Norfolk Time (Australia) (NFT)</t>
  </si>
  <si>
    <t>UTC + 12:00</t>
  </si>
  <si>
    <t>+12:00</t>
  </si>
  <si>
    <t>element version 1.304</t>
  </si>
  <si>
    <t>New Zealand Standard Time (NZST)</t>
  </si>
  <si>
    <t>UTC + 12:45</t>
  </si>
  <si>
    <t>+12:45</t>
  </si>
  <si>
    <t>element version 1.305</t>
  </si>
  <si>
    <t>Chatham Island Standard Time (CHAST)</t>
  </si>
  <si>
    <t>UTC + 13:00</t>
  </si>
  <si>
    <t>+13:00</t>
  </si>
  <si>
    <t>element version 1.306</t>
  </si>
  <si>
    <t>West Samoa Time (WST)</t>
  </si>
  <si>
    <t>UTC + 14:00</t>
  </si>
  <si>
    <t>+14:00</t>
  </si>
  <si>
    <t>element version 1.307</t>
  </si>
  <si>
    <t>Line Islands Time (LINT)</t>
  </si>
  <si>
    <t>element version 1.308</t>
  </si>
  <si>
    <t>Use if Time Zone is known, but not found in the list; enter new code in the same format used in this list, i.e., ±xx:xx as an offset from UTC.</t>
  </si>
  <si>
    <t>DDI_DataType_simple</t>
  </si>
  <si>
    <t>colectica</t>
  </si>
  <si>
    <t>Codelist</t>
  </si>
  <si>
    <t>Coordinates decimal places</t>
  </si>
  <si>
    <t>country or large region</t>
  </si>
  <si>
    <t>wikipedia</t>
  </si>
  <si>
    <t>1 degree equals 106895m</t>
  </si>
  <si>
    <t>large city or district</t>
  </si>
  <si>
    <t>0.9354974507694466532578698723046 degrees equals 100000m</t>
  </si>
  <si>
    <t>town or village</t>
  </si>
  <si>
    <t>N/S or E/W at equator: 1113.2; E/W at 23N/S: 1024.7</t>
  </si>
  <si>
    <t>Soccer field</t>
  </si>
  <si>
    <t>N/S or E/W at equator: 111.32; E/W at 23N/S: 102.47</t>
  </si>
  <si>
    <t>N/S or E/W at equator: 11.132; E/W at 23N/S: 10.247</t>
  </si>
  <si>
    <t>individual trees</t>
  </si>
  <si>
    <t>N/S or E/W at equator: 1.1132; E/W at 23N/S: 1.0247</t>
  </si>
  <si>
    <t>individual humans</t>
  </si>
  <si>
    <t>N/S or E/W at equator: 0.11132; E/W at 23N/S: 0.10247</t>
  </si>
  <si>
    <t>practical limit of commercial surveying</t>
  </si>
  <si>
    <t>N/S or E/W at equator: 0.011132; E/W at 23N/S: 0.010247</t>
  </si>
  <si>
    <t>PJ</t>
  </si>
  <si>
    <t>PJ-Title</t>
  </si>
  <si>
    <t>PJ-Start</t>
  </si>
  <si>
    <t>PJ-End</t>
  </si>
  <si>
    <t>AG-Title</t>
  </si>
  <si>
    <t>AG-Start</t>
  </si>
  <si>
    <t>AG-End</t>
  </si>
  <si>
    <t>Value</t>
  </si>
  <si>
    <t>Currency</t>
  </si>
  <si>
    <t>Type</t>
  </si>
  <si>
    <t>Org short</t>
  </si>
  <si>
    <t>PJ-000051</t>
  </si>
  <si>
    <t>Watershed Ecological Engineering for Sustainable Increase of Food Production and Restoration of Environment in West Africa and Tropics (Hirose Project)</t>
  </si>
  <si>
    <t>AG-000092</t>
  </si>
  <si>
    <t>IITA - Japan International Research Center for Agricultural Sciences (JIRCAS) MoU</t>
  </si>
  <si>
    <t>DONOR</t>
  </si>
  <si>
    <t>JIRCAS</t>
  </si>
  <si>
    <t>Japan International Research Center for Agricultural Science</t>
  </si>
  <si>
    <t>AG-000577</t>
  </si>
  <si>
    <t>Hirose Project Agreement</t>
  </si>
  <si>
    <t>JSPS</t>
  </si>
  <si>
    <t>Japan Society for Promotion of Science</t>
  </si>
  <si>
    <t>PJ-000105</t>
  </si>
  <si>
    <t>CP-HarvestPlus No. 7005: Impact and Policy Analysis of Biofortified Cassava-Based Diets in West and Central Africa</t>
  </si>
  <si>
    <t>AG-000045</t>
  </si>
  <si>
    <t>CIAT-IITA HP7005 Agreement - Impact Policy Analysis for Cassava/Beans based diets in W &amp; CA</t>
  </si>
  <si>
    <t>Centro Internacional de Agricultura Tropical</t>
  </si>
  <si>
    <t>PJ-000124</t>
  </si>
  <si>
    <t>BioCassava Plus Program</t>
  </si>
  <si>
    <t>AG-001121</t>
  </si>
  <si>
    <t>DDPSC-IITA Subrecipient Sub-contract for BioCassava Plus Program</t>
  </si>
  <si>
    <t>DDPSC</t>
  </si>
  <si>
    <t>Donald Danforth Plant Science Center</t>
  </si>
  <si>
    <t>AG-001138</t>
  </si>
  <si>
    <t>DDPSC-IITA, etc Consortium Agreement re-BMGF Funded Biocassava project</t>
  </si>
  <si>
    <t>Swiss Federal Institute of Technology Zurich</t>
  </si>
  <si>
    <t>AG-001218</t>
  </si>
  <si>
    <t>IITA-WSU Agrement under BioCassava Plus Program</t>
  </si>
  <si>
    <t>WSU</t>
  </si>
  <si>
    <t>Washington State University</t>
  </si>
  <si>
    <t>PJ-000154</t>
  </si>
  <si>
    <t>Consolidation of the Regional Strategic Analysis and Knowledge Support System in West Africa (ReSAKSS-WA Phase II, 2011-2015)</t>
  </si>
  <si>
    <t>AG-000177</t>
  </si>
  <si>
    <t>USA 2005 support for Strategic Analysis and Knowledge System (SAKSS)</t>
  </si>
  <si>
    <t>CGIAR System</t>
  </si>
  <si>
    <t>Consultative Group on International Agricultural Research, Consortium</t>
  </si>
  <si>
    <t>AG-000334</t>
  </si>
  <si>
    <t>USAID-CGIAR Food Security and Crisis Mitigation (FSCM)  Prime Agreement-</t>
  </si>
  <si>
    <t>AG-000613</t>
  </si>
  <si>
    <t>IFPRI-IITA Research Agreement under SAKSS-WCA</t>
  </si>
  <si>
    <t>International Food Policy Research Institute</t>
  </si>
  <si>
    <t>AG-000632</t>
  </si>
  <si>
    <t>USA 2006 Support for Strategic Analysis and Knowledge System (SAKSS)</t>
  </si>
  <si>
    <t>AG-000633</t>
  </si>
  <si>
    <t>USA 2007 Support for Strategic Analysis and Knowledge System</t>
  </si>
  <si>
    <t>AG-000842</t>
  </si>
  <si>
    <t>IFPRI-IITA Agreement for the Stablishment of the ReSAKSS-WA</t>
  </si>
  <si>
    <t>AG-000890</t>
  </si>
  <si>
    <t>USAID-CGIAR Grant on Food Security and Crisis Mitigation (FSCM)for 2007 -Modificatin No. 5</t>
  </si>
  <si>
    <t>USAID</t>
  </si>
  <si>
    <t>United States Agency for International Development</t>
  </si>
  <si>
    <t>AG-000961</t>
  </si>
  <si>
    <t>IFPRI-IITA Research Agreement for Dr.Manson Nwafor under SAKSSS  (Awaiting signed copy)</t>
  </si>
  <si>
    <t>AG-001173</t>
  </si>
  <si>
    <t>USAID-CGIAR Grant on Food Security and Crisis Mitigation (FSCM)for 2009 -Modification No. 7</t>
  </si>
  <si>
    <t>AG-001388</t>
  </si>
  <si>
    <t>IFPRI-IITA Agreement for the deliaverables on the ReSAKSS-WA</t>
  </si>
  <si>
    <t>AG-001527</t>
  </si>
  <si>
    <t>IFPRI-IITA Research Agreement for Re-SAKSS-AW project</t>
  </si>
  <si>
    <t>AG-001668</t>
  </si>
  <si>
    <t>Letter of Agreement between the FAO and IITA on "Analysis of Evolving Consumption Patterns and Income Growth in West Africa</t>
  </si>
  <si>
    <t>FAO</t>
  </si>
  <si>
    <t>Food and Agriculture Organization of the United Nations</t>
  </si>
  <si>
    <t>AG-002306</t>
  </si>
  <si>
    <t>CTA/IITA Partnership Agreement for Strenghtening Country SAKSS to implement CAADP in ECOWAS: A Collaborative Program of ReSAKSS and CTA. (Contract No: 2-1-23-301-3)</t>
  </si>
  <si>
    <t>CTA</t>
  </si>
  <si>
    <t>Technical Centre for Agricultural and Rural Cooperation</t>
  </si>
  <si>
    <t>AG-003105</t>
  </si>
  <si>
    <t xml:space="preserve">IFPRI/IITA Research Agreement for ReSAKSS WA (Contract No. 2015X474.IIT) </t>
  </si>
  <si>
    <t>AG-003368</t>
  </si>
  <si>
    <t>IFPRI/IITA Research Agreement on the SNV-IFPRI Project on Evidence Based Advocacy: How ReSAKSS can engage at the country Level (Contract No. 2016X286.IIT)</t>
  </si>
  <si>
    <t>AG-003539</t>
  </si>
  <si>
    <t>IFPRI/IITA Agreement for "Support to ECOWAS and ECOWAS Member States in implementing the next generation of NAIPs and RAIP" (Subaward No. 2016X394.IIT)</t>
  </si>
  <si>
    <t>PJ-000264</t>
  </si>
  <si>
    <t>Sustainable Tree Crops Program - Implementation Phase - Core Program (STCP II)</t>
  </si>
  <si>
    <t>AG-000643</t>
  </si>
  <si>
    <t>USA 2006 Support to STCP- Implementaiton Phase</t>
  </si>
  <si>
    <t>AG-000647</t>
  </si>
  <si>
    <t>IITA-ICRAF Contract Services Agreement on STCP</t>
  </si>
  <si>
    <t>World Agroforestry</t>
  </si>
  <si>
    <t>World Agroforestry Centre (formerly International Center for Research in Agroforestry, ICRAF)</t>
  </si>
  <si>
    <t>AG-000745</t>
  </si>
  <si>
    <t>Cadbury Schweppes-IITA Agreement Under STCP Phase II</t>
  </si>
  <si>
    <t>CSPLC</t>
  </si>
  <si>
    <t>Cadbury Schweppes PLC</t>
  </si>
  <si>
    <t>AG-000785</t>
  </si>
  <si>
    <t>WCF-IITA Agreement on STCP Core Support</t>
  </si>
  <si>
    <t>WCF</t>
  </si>
  <si>
    <t>World Cocoa Foundation (also CMA)</t>
  </si>
  <si>
    <t>AG-000858</t>
  </si>
  <si>
    <t>WCF-IITA MOU for support of STCP II</t>
  </si>
  <si>
    <t>AG-000955</t>
  </si>
  <si>
    <t>WCF-IITA Agreement on STCP Core support for 2008</t>
  </si>
  <si>
    <t>AG-001072</t>
  </si>
  <si>
    <t>FIRCA-IITA Contract for STCP project</t>
  </si>
  <si>
    <t>FIRCA</t>
  </si>
  <si>
    <t>Le Fonds Interprofessionel pour la Recherche et le Conseil Agricole</t>
  </si>
  <si>
    <t>AG-001132</t>
  </si>
  <si>
    <t>WCF-IITA Agreement on STCP Core support for 2009</t>
  </si>
  <si>
    <t>AG-001273</t>
  </si>
  <si>
    <t xml:space="preserve">USAID-CGIAR Grant on Food Security and Crisis Mitigation (FSCM)for 2009 -Modification No. 8 and Modification No. 9 </t>
  </si>
  <si>
    <t>AG-001376</t>
  </si>
  <si>
    <t>IITA-YARA COMMODITIES AGREEMENT FOR STCP PROJECT</t>
  </si>
  <si>
    <t>YARA</t>
  </si>
  <si>
    <t>Yara Commodities Ltd. Nigerian branch of ECOM Agroindustrial Trading Corp.</t>
  </si>
  <si>
    <t>AG-001401</t>
  </si>
  <si>
    <t xml:space="preserve">WCF-IITA Agreement on STCP Support for 2010 </t>
  </si>
  <si>
    <t>AG-001469</t>
  </si>
  <si>
    <t>USAID-CGIAR Grant on Food Security and Crisis Mitigation (FSCM) for 2010 - Modification No. 10</t>
  </si>
  <si>
    <t>AG-001571</t>
  </si>
  <si>
    <t>WCF-IITA Agreement on STCP Support for 2011</t>
  </si>
  <si>
    <t>PJ-000326</t>
  </si>
  <si>
    <t>STCP - Tree crops to ensure income generation and sustainable livelihoods in Liberia: Unlocking the potential of the cocoa sub-sector</t>
  </si>
  <si>
    <t>AG-000546</t>
  </si>
  <si>
    <t>CGIAR - IITA  2006 Support to STCP LIBERIA</t>
  </si>
  <si>
    <t>AG-000642</t>
  </si>
  <si>
    <t>USA 2006 Suppport on STCP -Liberia</t>
  </si>
  <si>
    <t>AG-000889</t>
  </si>
  <si>
    <t xml:space="preserve">USAID-CGIAR Grant to STCP-Liberia for 2008 - Modification 005 </t>
  </si>
  <si>
    <t>PJ-000396</t>
  </si>
  <si>
    <t>Adoption and impact of IR Maize on rural livelihoods in Western Kenya</t>
  </si>
  <si>
    <t>AG-000382</t>
  </si>
  <si>
    <t>IITA-AATF Agreement on IR Maize Perception</t>
  </si>
  <si>
    <t>AATF</t>
  </si>
  <si>
    <t>The African Agricultural Technology Foundation</t>
  </si>
  <si>
    <t>PJ-000418</t>
  </si>
  <si>
    <t>Participatory Development, Diffusion and Adoption of Cowpea Technologies for Poverty Reduction and Sustainable livelihoods in West Africa (PRONAF - GIL)</t>
  </si>
  <si>
    <t>AG-000908</t>
  </si>
  <si>
    <t>IFAD-IITA Grant Agreement on PRONAF 2 for Cowpea Technologies project -TAG 975</t>
  </si>
  <si>
    <t>IFAD</t>
  </si>
  <si>
    <t>International Fund for Agricultural Development</t>
  </si>
  <si>
    <t>PJ-000475</t>
  </si>
  <si>
    <t>Cassava chain development by enhancing processing and value addition by small and medium enterprises in West Africa</t>
  </si>
  <si>
    <t>AG-000891</t>
  </si>
  <si>
    <t>CFC-FAO-IITA Agreement on Cassava Value Chain Development project</t>
  </si>
  <si>
    <t>CFC</t>
  </si>
  <si>
    <t>Common Fund for Commodities</t>
  </si>
  <si>
    <t>PJ-000484</t>
  </si>
  <si>
    <t>Sustainable Management of Banana Xanthomonas Wilt in Banana Cropping Systems in East and Central Africa</t>
  </si>
  <si>
    <t>AG-001270</t>
  </si>
  <si>
    <t>ASARECA-IITA Grant Agreement for Xanthomonas Wilt in Banana Cropping Systems</t>
  </si>
  <si>
    <t>ASARECA</t>
  </si>
  <si>
    <t>Association for Strengthening Agricultural Research in Eastern and Central Africa</t>
  </si>
  <si>
    <t>PJ-000487</t>
  </si>
  <si>
    <t>Integrated Pest Management (IPM) in Urban and Peri-Urban Horticulture in Bénin</t>
  </si>
  <si>
    <t>AG-000776</t>
  </si>
  <si>
    <t>IITA-BIOFORSK Consortium Agreement on IPM under Research Council of Norway</t>
  </si>
  <si>
    <t>BIOFORSK</t>
  </si>
  <si>
    <t>Bioforsk Norwegian Institute for Agricultural and Environmental Research</t>
  </si>
  <si>
    <t>PJ-000499</t>
  </si>
  <si>
    <t>Integrated protection of cassava from emerging pests and diseases that threaten rural livelihoods</t>
  </si>
  <si>
    <t>AG-000715</t>
  </si>
  <si>
    <t>IFAD -IITA  on Integrated Protection of Cassava</t>
  </si>
  <si>
    <t>PJ-000500</t>
  </si>
  <si>
    <t>Developing the Capacity of Extension Services of Cocoa-Producing States for Promoting Sustainable Cocoa Production among Smallholders through Farmer Field Schools</t>
  </si>
  <si>
    <t>AG-000572</t>
  </si>
  <si>
    <t>IITA-MARD supplementary Agreement re NCDC (STCP)</t>
  </si>
  <si>
    <t>FMARD</t>
  </si>
  <si>
    <t>Federal Ministry of Agriculture and Rural Development</t>
  </si>
  <si>
    <t>PJ-000519</t>
  </si>
  <si>
    <t>Enhancing grain legumes productivity, production and income of poor farmers in drought-prone areas of sub-Saharan Africa and South Asia (TL II)</t>
  </si>
  <si>
    <t>AG-000885</t>
  </si>
  <si>
    <t>ICRISAT-IITA Agreement on Sub-grant Funded by the Bill and Melinda Gates Foundation</t>
  </si>
  <si>
    <t>International Crops Research Institute for the Semi-Arid Tropics</t>
  </si>
  <si>
    <t>PJ-000524</t>
  </si>
  <si>
    <t>Doubling maize production in Nigeria in two years : A presidential initiative (Phase I &amp; II )</t>
  </si>
  <si>
    <t>AG-000600</t>
  </si>
  <si>
    <t>IITA-FMARD MOU on implementation of Doubling Maize Production in Nigeria</t>
  </si>
  <si>
    <t>AG-001486</t>
  </si>
  <si>
    <t>IITA-FMARD MOU on implementation of Doubling Maize Production in Nigeria - Phase II</t>
  </si>
  <si>
    <t>PJ-000557</t>
  </si>
  <si>
    <t>APIN NORTHWESTERN Program in Nigeria</t>
  </si>
  <si>
    <t>AG-000421</t>
  </si>
  <si>
    <t>IITA Hosting Harvard (APIN-HSPH)- Ibadan MOU (Not renewed, preferred to work without agreement)</t>
  </si>
  <si>
    <t>HSPH</t>
  </si>
  <si>
    <t>Harvard School of Public Health</t>
  </si>
  <si>
    <t>AG-001041</t>
  </si>
  <si>
    <t>NORTHWESTERN UNIVERSITY-IITA HOSTING MOU</t>
  </si>
  <si>
    <t>NORTHWESTERN</t>
  </si>
  <si>
    <t>Northwestern University</t>
  </si>
  <si>
    <t>PJ-000745</t>
  </si>
  <si>
    <t>Improving Banana for Resistance against Xanthomonas wilt in Sub-Saharan Africa</t>
  </si>
  <si>
    <t>AG-000781</t>
  </si>
  <si>
    <t>AATF-IITA Agreement Improving Banana for Resistance against Xanthomonas wilt in Sub-Saharan Africa - PHASE II</t>
  </si>
  <si>
    <t>AG-000968</t>
  </si>
  <si>
    <t>AATF-IITA Agreement on Improving Banana for Resistance against Xanthomonas wilt -Phase II- 2008</t>
  </si>
  <si>
    <t>AG-001199</t>
  </si>
  <si>
    <t xml:space="preserve">AATF-IITA Agreement for 2009 Banana Transformation </t>
  </si>
  <si>
    <t>AG-001363</t>
  </si>
  <si>
    <t xml:space="preserve">AATF-IITA Agreement for 2010 Banana Transformation _x000D_
</t>
  </si>
  <si>
    <t>AG-001546</t>
  </si>
  <si>
    <t>AATF-IITA Agreement for 2011 Banana Transformation</t>
  </si>
  <si>
    <t>AG-001857</t>
  </si>
  <si>
    <t>AATF-IITA Agreement on Banana Improvement Project: Improving Banana for Resistance against xanthomonas Wilt in Sub-Saharan Africa for year 2012</t>
  </si>
  <si>
    <t>AG-002323</t>
  </si>
  <si>
    <t>AATF/IITA Agreement for PhD student in respect to transformation of Banana using pflp and hrap genes</t>
  </si>
  <si>
    <t>PJ-000746</t>
  </si>
  <si>
    <t>Nematode resistant plantain for African subsistence growers</t>
  </si>
  <si>
    <t>AG-000932</t>
  </si>
  <si>
    <t>LEEDS UNIVERSITY-IITA Agreement on SARID project</t>
  </si>
  <si>
    <t>LEEDS</t>
  </si>
  <si>
    <t xml:space="preserve">University of Leeds_x000D_
</t>
  </si>
  <si>
    <t>PJ-000756</t>
  </si>
  <si>
    <t>Drought Tolerant Maize for Africa - Phase I &amp; II</t>
  </si>
  <si>
    <t>AG-000760</t>
  </si>
  <si>
    <t xml:space="preserve">CIMMYT-IITA Drought Tolerant Maize Project under BMGATES Global Development Program </t>
  </si>
  <si>
    <t>Centro Internacional de Mejoramiento de Maiz y Trigo - International Maize and Wheat Improvement Center</t>
  </si>
  <si>
    <t>AG-000931</t>
  </si>
  <si>
    <t>CIMMYT-IITA Agreement for Tolerant Maize project under BMGATES Global Development Program - PHASE II</t>
  </si>
  <si>
    <t>PJ-000768</t>
  </si>
  <si>
    <t>Banana tissue culture:community dissemination pathways for deliveryof high quality planting materialto create markets for African farmers</t>
  </si>
  <si>
    <t>AG-000883</t>
  </si>
  <si>
    <t>GTZ-IITA Agreement on Banana Tissue Culture</t>
  </si>
  <si>
    <t>GIZ</t>
  </si>
  <si>
    <t>Deutsche Gesellschaft für Internationale Zusammenarbeit</t>
  </si>
  <si>
    <t>PJ-000777</t>
  </si>
  <si>
    <t>Cocoa Sector Support Programme - Phase II</t>
  </si>
  <si>
    <t>AG-001034</t>
  </si>
  <si>
    <t xml:space="preserve">EC-GHANA(MFEP)-IITA Grant Agreement for CSSP Phase </t>
  </si>
  <si>
    <t>EC GHANA</t>
  </si>
  <si>
    <t>The Delegation of the European Commision to Ghana</t>
  </si>
  <si>
    <t>PJ-000803</t>
  </si>
  <si>
    <t>IRAD - Enhancing Productivity of Theobroma Cacao through biological control of disease and improved breeding using molecular approaches (under STCP II)</t>
  </si>
  <si>
    <t>AG-000833</t>
  </si>
  <si>
    <t>IITA-USDA-ARS Specific Cooperative Agreement on productivity of Theobroma Cocao through Biological Control of Disease and improved Breeding Using Molecular Approaches</t>
  </si>
  <si>
    <t>USDA</t>
  </si>
  <si>
    <t>United States Department of Agriculture</t>
  </si>
  <si>
    <t>PJ-000810</t>
  </si>
  <si>
    <t>Improving agriculture-based livelihoods in Central Africa through sustainably increased system productivity to enhance income, nutrition security, and the environment-CIALCA-II</t>
  </si>
  <si>
    <t>AG-001056</t>
  </si>
  <si>
    <t>BELGIUM Restricted Core Funding for 2008- 2011 for CIALCA-II project</t>
  </si>
  <si>
    <t>DGDC</t>
  </si>
  <si>
    <t>Directorate General for Development Co-operation</t>
  </si>
  <si>
    <t>AG-001839</t>
  </si>
  <si>
    <t>DGDC/IITA agreement under the project: Transforming CIALCA into a Humid Tropics platform in East and Central Africa- CIALCIA+</t>
  </si>
  <si>
    <t>PJ-000821</t>
  </si>
  <si>
    <t>West African Cocoa Breeders Working Group: Development of a regional breeding strategy for Theobroma cacao (under STCP II)</t>
  </si>
  <si>
    <t>AG-000854</t>
  </si>
  <si>
    <t>USDA-ARS-IITA Cooperative Agreement on WEst African Cocoa Breeds Working Group</t>
  </si>
  <si>
    <t>USDA-ARS</t>
  </si>
  <si>
    <t>United States Department of Agriculture, Agricultural Research Services, Beltsville Human Nutrition Research Center</t>
  </si>
  <si>
    <t>PJ-000822</t>
  </si>
  <si>
    <t>CNRA - Enhancing Productivity of Theobroma Cacao through biological control of disease and improved breeding using molecular approaches (under STCP II)</t>
  </si>
  <si>
    <t>AG-000856</t>
  </si>
  <si>
    <t>USDA-ARS Specific Cooperative Agreement on enhancing productivity of Cocoa through improved Breeding using molecular approaches with CNRA</t>
  </si>
  <si>
    <t>PJ-000835</t>
  </si>
  <si>
    <t>MYCORED - Novel, multidisciplinary and integrated strategies to reduce mycotoxin contamination in the food and feed chain worldwide</t>
  </si>
  <si>
    <t>AG-001147</t>
  </si>
  <si>
    <t>MYCORED-IITA Consortium Agreement for Novel Integrated Strategies for Worldwide Mycotoxin Reduction in Food and Feed Chains.</t>
  </si>
  <si>
    <t>EU</t>
  </si>
  <si>
    <t>PJ-000849</t>
  </si>
  <si>
    <t>Cassava: Adding Value for Africa (C:AVA)- Objective 2 &amp; 3</t>
  </si>
  <si>
    <t>AG-001032</t>
  </si>
  <si>
    <t>NRI-IITA Agreement for Post Harvest Support to Objectives 1 and 3 of the Cassava Adding Value for Africa project</t>
  </si>
  <si>
    <t>NRI</t>
  </si>
  <si>
    <t>Natural Resources Institute</t>
  </si>
  <si>
    <t>PJ-000852</t>
  </si>
  <si>
    <t>INSTAPA - Novel staple food-based strategies to improve micronutrient status for better health and development in sub-Saharan Africa</t>
  </si>
  <si>
    <t>AG-001064</t>
  </si>
  <si>
    <t>SPI-Cooperation Grant Agreement for INSTAPA project</t>
  </si>
  <si>
    <t>WAGENINGEN</t>
  </si>
  <si>
    <t>Wageningen University and Research center</t>
  </si>
  <si>
    <t>PJ-000854</t>
  </si>
  <si>
    <t>Small-Scale Cassava Processing and Vertical Integration of the Cassava sub-sector in Southern and Eastern Africa _Phase II</t>
  </si>
  <si>
    <t>AG-001301</t>
  </si>
  <si>
    <t>CFC-FAO-IITA for Small Scale Cassava Processing - Phase II</t>
  </si>
  <si>
    <t>PJ-000855</t>
  </si>
  <si>
    <t>Integration of Small-Scale Farmers into the Market Economy through Soybean Value Chains in Malawi and Mozambique</t>
  </si>
  <si>
    <t>AG-001531</t>
  </si>
  <si>
    <t>CFC-IGOOF(FAO)-IITA Agreement for Small scale Farmers into the Market Econoy through Soybean Value Chains in Malawi and Mozambique</t>
  </si>
  <si>
    <t>IGOOF</t>
  </si>
  <si>
    <t xml:space="preserve">Intergovernmental Group on Oilseeds, Oils and Fats </t>
  </si>
  <si>
    <t>AG-002050</t>
  </si>
  <si>
    <t>IITA/DARS Vehicle Transfer Agreement under "Integration of Small-Scale Farmers into the Market Economy through Soybean Value Chains in Malawi and Mozambique' (FIGOOF/32)"</t>
  </si>
  <si>
    <t>PJ-000860</t>
  </si>
  <si>
    <t>Addressing Cassava Brown Streak Virus Disease in Malawi</t>
  </si>
  <si>
    <t>AG-001342</t>
  </si>
  <si>
    <t>No Cost Extension for Addressing Cassava Brown Streak Virus Disease in Malawi (CBSD)project</t>
  </si>
  <si>
    <t>PJ-000870</t>
  </si>
  <si>
    <t>Providing for the Long-term funding of Ex Situ collections of germplasm held by IITA</t>
  </si>
  <si>
    <t>AG-000927</t>
  </si>
  <si>
    <t>Agreement between GLOBAL CROP TRUST and IITA for the Long Term Funding of Ex Situ Collections of Germplasm Held by IITA</t>
  </si>
  <si>
    <t>CROP TRUST</t>
  </si>
  <si>
    <t>GLOBAL CROP DIVERSITY TRUST</t>
  </si>
  <si>
    <t>PJ-000877</t>
  </si>
  <si>
    <t>Great Lakes Cassava Initiative</t>
  </si>
  <si>
    <t>AG-000990</t>
  </si>
  <si>
    <t>CRS-IITA SUBGRANT AGREEMENT FOR GREAT LAKES CASSAVA INTIATIVE</t>
  </si>
  <si>
    <t>CRS</t>
  </si>
  <si>
    <t>Catholic Relief Services</t>
  </si>
  <si>
    <t>PJ-000890</t>
  </si>
  <si>
    <t>REDD-ALERT: Reducing Emissions from Deforestation and Degradation through Alternative Landuses in Rainforests of the Tropics</t>
  </si>
  <si>
    <t>AG-001271</t>
  </si>
  <si>
    <t xml:space="preserve">EU/MLURI - IITA SPI Cooperation -SICA on REDD-ALERT project </t>
  </si>
  <si>
    <t>MLURI</t>
  </si>
  <si>
    <t>The Macaulay Land Use Research Institute</t>
  </si>
  <si>
    <t>PJ-000891</t>
  </si>
  <si>
    <t>G4008.26 - A Cassava Breeding Community of Practice in Africa for Accelerated Production and Dissemination of Farmer-Preferred Cassava Varieties Resistant to Pests and Diseases</t>
  </si>
  <si>
    <t>AG-000959</t>
  </si>
  <si>
    <t>CIMMYT-IITA GCP 2008 Commissioned Research Agreement</t>
  </si>
  <si>
    <t>AG-001146</t>
  </si>
  <si>
    <t>CIMMYT GCP 2009-2010 Commissioned Research Agreement for Cassava Breeding Community of Practice in Africa</t>
  </si>
  <si>
    <t>AG-001670</t>
  </si>
  <si>
    <t>GCP Challenge Initiative Projects A Cassava Breeding Community of Practice in Africa for Accelerated Production and Dissemination of Farmer-Preferred Cassava Varieties Resistant to Pests and Diseases</t>
  </si>
  <si>
    <t>PJ-000893</t>
  </si>
  <si>
    <t>G4008.13 - Improving Drought Tolerance Phenotyping in Cowpea</t>
  </si>
  <si>
    <t>AG-001158</t>
  </si>
  <si>
    <t>CIMMYT-IITA GCP 2009-2010 Commission Research Agreement for Drought Tolerance in Cowpea</t>
  </si>
  <si>
    <t>PJ-000898</t>
  </si>
  <si>
    <t>Dutch APO: Legume Agronomist - Malawi - Daniel Van Vugt</t>
  </si>
  <si>
    <t>AG-001128</t>
  </si>
  <si>
    <t>Netherlands-IITA DUTCH APO 2008</t>
  </si>
  <si>
    <t>NETHERLANDS</t>
  </si>
  <si>
    <t>Netherlands Associate Programme</t>
  </si>
  <si>
    <t>AG-001494</t>
  </si>
  <si>
    <t>Netherlands MOU with IITA on DUTCH APO -2010</t>
  </si>
  <si>
    <t>PJ-000899</t>
  </si>
  <si>
    <t>Dutch APO: Plant Pathogen Diagnostics - Ibadan - Sharma Kamal</t>
  </si>
  <si>
    <t>PJ-000900</t>
  </si>
  <si>
    <t>Dutch APO: Seed systems Economist - Kano - Pieter Biemond</t>
  </si>
  <si>
    <t>PJ-000906</t>
  </si>
  <si>
    <t>Integrated management of major insect pests and diseases of cashew in east and western Africa</t>
  </si>
  <si>
    <t>AG-001198</t>
  </si>
  <si>
    <t>ICIPE-IITA Agreement for Integrated Management of major Insect and Deseases of Cashew in EWA</t>
  </si>
  <si>
    <t>ICIPE</t>
  </si>
  <si>
    <t>International Centre of Insect Physiology and Ecology</t>
  </si>
  <si>
    <t>PJ-000908</t>
  </si>
  <si>
    <t>Improving the Livelihoods of West African Smallholder Cocoa Farmers (CLP)</t>
  </si>
  <si>
    <t>AG-001163</t>
  </si>
  <si>
    <t>WCF-IITA SubGrant Agreement under BMBF - Grant No. 50932</t>
  </si>
  <si>
    <t>PJ-000926</t>
  </si>
  <si>
    <t>Encouraging regional trade with hermetic storage for cowpea in West and Central Africa</t>
  </si>
  <si>
    <t>AG-001045</t>
  </si>
  <si>
    <t xml:space="preserve">PURDUE UNIVERSITY-IITA  AGREEMENT UNDER BMGF GRANT </t>
  </si>
  <si>
    <t>PURDUE</t>
  </si>
  <si>
    <t>Purdue University</t>
  </si>
  <si>
    <t>PJ-000928</t>
  </si>
  <si>
    <t xml:space="preserve">Expanding Export of Sesame seed and Sheanut Butter through improved Capacity building for Public and Private Sector. </t>
  </si>
  <si>
    <t>AG-001572</t>
  </si>
  <si>
    <t>NEPC-IITA Contract Agreement for Expanding Export of Sesame Seed and Sheanut/Butter through Improved Capacity Building for Public and Private Sector</t>
  </si>
  <si>
    <t>NEPC</t>
  </si>
  <si>
    <t>Nigerian Export Promotion Council</t>
  </si>
  <si>
    <t>AG-001967</t>
  </si>
  <si>
    <t>NEPC/IITA Agreement for Expanding Export of Sesame seed and Sheanut butter through improved capacity building for Public and Private sector (for the training aspect of this project)</t>
  </si>
  <si>
    <t>PJ-000944</t>
  </si>
  <si>
    <t>Development and refinement of cryopreservation protocols for the long-term conservation of vegetatively propagated crops</t>
  </si>
  <si>
    <t>AG-001042</t>
  </si>
  <si>
    <t>GLOBAL CROP TRUST-IITA GRANT AGREEMENT FOR GLOBAL SYSTEM PROJECT</t>
  </si>
  <si>
    <t>PJ-000948</t>
  </si>
  <si>
    <t>General Support 2008 to 2011 - Belgium</t>
  </si>
  <si>
    <t>AG-001055</t>
  </si>
  <si>
    <t>Belgium/CGIAR Core support for 2008-2011</t>
  </si>
  <si>
    <t>PJ-000954</t>
  </si>
  <si>
    <t>For backstopping the regeneration activities and receiving samples of the regenerated germplasm (L8G03)</t>
  </si>
  <si>
    <t>AG-001052</t>
  </si>
  <si>
    <t>GLOBAL CROP TRUST-IITA Agreement for Backstopping Regeneration project</t>
  </si>
  <si>
    <t>PJ-000957</t>
  </si>
  <si>
    <t>2009/05: Biological control of aflatoxins in maize for enhanced food safety and income in Burkina Faso</t>
  </si>
  <si>
    <t>AG-001333</t>
  </si>
  <si>
    <t>ADA-IITA Agreement for Biological Control of Aflatoxins in Maize in Burkina Faso</t>
  </si>
  <si>
    <t>ADA</t>
  </si>
  <si>
    <t>Austrian Development Agency</t>
  </si>
  <si>
    <t>PJ-000958</t>
  </si>
  <si>
    <t>Great Lakes Cassava Initiative - PVS and Seed activities</t>
  </si>
  <si>
    <t>AG-001005</t>
  </si>
  <si>
    <t>CRS-IITA Staff Consultancy Contract -GLCI</t>
  </si>
  <si>
    <t>AG-001240</t>
  </si>
  <si>
    <t>CRS-IITA Staff Consultancy Contract-GLCI 2009</t>
  </si>
  <si>
    <t>AG-001371</t>
  </si>
  <si>
    <t>CRS-IITA Staff Consultancy Contract -GLCI -2010</t>
  </si>
  <si>
    <t>AG-001529</t>
  </si>
  <si>
    <t>CRS-IITA CONSULTANT CONTRACT  - GLCI  2011</t>
  </si>
  <si>
    <t>PJ-000964</t>
  </si>
  <si>
    <t>Biological Foundations for Management of Field Insect Pests of Cowpea in Africa</t>
  </si>
  <si>
    <t>AG-001144</t>
  </si>
  <si>
    <t>UNIVERSITY OF ILLINOIS SUB-AWARD AGREEMENT FOR BFM IN COWPEA IN WEST AFRICA</t>
  </si>
  <si>
    <t>UILLINOIS</t>
  </si>
  <si>
    <t>University of Illinois</t>
  </si>
  <si>
    <t>AG-002169</t>
  </si>
  <si>
    <t>University of Illinois/IITA Agreement for the project Biological Foundations for Management of Field Insect Pests of Cowpea in West Africa</t>
  </si>
  <si>
    <t>PJ-000968</t>
  </si>
  <si>
    <t>Optimizing livelihood and environmental benefits from crop residues in smallholder crop-livestock systems in sub-Saharan Africa and South Asia: regional case studies. Region:  West Africa</t>
  </si>
  <si>
    <t>AG-001400</t>
  </si>
  <si>
    <t>ILRI-IITA Agreement for Optimizing livelihod and Environmental Benefits from crop residues in smallholder crop-livestock system in SSA-SA</t>
  </si>
  <si>
    <t>International Livestock Research Institute</t>
  </si>
  <si>
    <t>PJ-000970</t>
  </si>
  <si>
    <t>Biological Control of the mango insects in Burkina Faso</t>
  </si>
  <si>
    <t>AG-001085</t>
  </si>
  <si>
    <t>AU/SAFGRAD-IITA Agreement for Biological Control of the Mango Insects under PADL/CKL</t>
  </si>
  <si>
    <t>AU/SAFGRAD</t>
  </si>
  <si>
    <t>African Union Semi-Arid Africa Agriculture Research and Development</t>
  </si>
  <si>
    <t>PJ-001034</t>
  </si>
  <si>
    <t>SSACP - KKM: Linking Technical Options, Policy and Market Access for Improved Land Productivity in the Sudan Savannah Zone</t>
  </si>
  <si>
    <t>AG-001108</t>
  </si>
  <si>
    <t>FARA-IITA Agreement for Research capacities for monitoring &amp; evaluation and impact assessment at task force level</t>
  </si>
  <si>
    <t>FARA</t>
  </si>
  <si>
    <t>Forum for Agricultural Research in Africa</t>
  </si>
  <si>
    <t>AG-001139</t>
  </si>
  <si>
    <t>CORAF-WECARD-IITA Agreement for SSA-CP -KKM Pilot Learning Site</t>
  </si>
  <si>
    <t>CORAF/WECARD</t>
  </si>
  <si>
    <t>Consel Ouest et Centre African pour la Recherche et le Development Agricule/West and Central African Council for Agricultural Research and Development (CORAF/WECARD)</t>
  </si>
  <si>
    <t>AG-001247</t>
  </si>
  <si>
    <t>IITA-ILRI SUB-CONTRACT FOR KKM ON SSA-CP PROEJCT</t>
  </si>
  <si>
    <t>PJ-001040</t>
  </si>
  <si>
    <t>Gestion intégrée des végétaux aquatiques envahissants en Afrique de l'Ouest : Formation de personnels en lutte biologique</t>
  </si>
  <si>
    <t>AG-001119</t>
  </si>
  <si>
    <t>CCRE-IITA Contrat De Consultant Pour Prestations De Services</t>
  </si>
  <si>
    <t>ECOWAS-BURKINA FASO</t>
  </si>
  <si>
    <t>The Economic Community of West African States</t>
  </si>
  <si>
    <t>AG-001425</t>
  </si>
  <si>
    <t>UCN/PMGIPAF-IITA Agreement for the Acquisition of Starters for Bio Control and to the follow-up of their reproduction in Mesh Shelters</t>
  </si>
  <si>
    <t>UCN/PMGIPAF</t>
  </si>
  <si>
    <t xml:space="preserve">Composante Mali du Projet de Gestion Intégrée des Plantes Aquatiques Proliférantes en Afrique de l'Ouest </t>
  </si>
  <si>
    <t>AG-001426</t>
  </si>
  <si>
    <t>MEELD-IITA  Agreement for Technical Help in Implementing  Biological Control Against Water Hyacinth</t>
  </si>
  <si>
    <t>MEELD</t>
  </si>
  <si>
    <t>MINISTERE DE L'EAU, DE L'ENVIRONNEMENT ET DE LA LUTTE CONTRE LA_x000D_
DESERTIFICATION</t>
  </si>
  <si>
    <t>PJ-001044</t>
  </si>
  <si>
    <t>Classical Biological control of the invasive coconut mite in Africa and Asia</t>
  </si>
  <si>
    <t>AG-001131</t>
  </si>
  <si>
    <t>W0TRO-UVAMSTERDAM-IITA Contract for  coconut mite in Africa and Asia.</t>
  </si>
  <si>
    <t>UVAMSTERDAM</t>
  </si>
  <si>
    <t>University of Amsterdam/ Institute of Biodiversity &amp; Ecosystem_x000D_
Dynamics</t>
  </si>
  <si>
    <t>PJ-001048</t>
  </si>
  <si>
    <t>Evaluation and scaling up new chemical and biological commercial products for improving and sustaining crop yields in selected agro-ecological zones in sub-Saharan Africa (COMPRO)</t>
  </si>
  <si>
    <t>AG-001136</t>
  </si>
  <si>
    <t>CIAT-TSBF-IITA Subgrant Agreement for Evaluation and Scalling up new Chemical and Biological commercial products under BMGF</t>
  </si>
  <si>
    <t>PJ-001070</t>
  </si>
  <si>
    <t>Improving occupational safety and health on West African cocoa farms</t>
  </si>
  <si>
    <t>AG-001142</t>
  </si>
  <si>
    <t>WCF-IITA Agreement for Occupational Safety and Health under STCP</t>
  </si>
  <si>
    <t>PJ-001071</t>
  </si>
  <si>
    <t>Genetic Linkage Mapping of Field Tolerance to Cassava Brown Streak Disease</t>
  </si>
  <si>
    <t>AG-001255</t>
  </si>
  <si>
    <t>ASARECA-IITA GRANT AGREEMENT for Genetic Linkage Mapping of Field Resistance to CBSD</t>
  </si>
  <si>
    <t>PJ-001080</t>
  </si>
  <si>
    <t>IMPACT Program: to support cocoa farming communities</t>
  </si>
  <si>
    <t>AG-001182</t>
  </si>
  <si>
    <t>MARS-IITA IMPACT PROGRAM AGREEMENT FOR STCP</t>
  </si>
  <si>
    <t>MARS</t>
  </si>
  <si>
    <t>Mars Incorporated</t>
  </si>
  <si>
    <t>PJ-001082</t>
  </si>
  <si>
    <t>Determination of aflatoxin resistance in corn inbred lines (a continuation of the linkage grant with USDA, PJ-293)</t>
  </si>
  <si>
    <t>AG-001177</t>
  </si>
  <si>
    <t>USDA-ARS/IITA Cooperative Agreement for Determination of Aflatoxin Reistance in corn Inbreds</t>
  </si>
  <si>
    <t>PJ-001083</t>
  </si>
  <si>
    <t>Developing/acquiring and standardizing Virus Indexing Tools for Cassava and Sweet Potato Tissue Culture Materials</t>
  </si>
  <si>
    <t>AG-001228</t>
  </si>
  <si>
    <t>BECA-IITA SUB-GRANT AGREEMENT FOR CASSAVA AND SWEET POTATO TISSUE CULTURE MATERIALS</t>
  </si>
  <si>
    <t>BECA</t>
  </si>
  <si>
    <t>Biosciences Eastern and Central Africa</t>
  </si>
  <si>
    <t>AG-001513</t>
  </si>
  <si>
    <t>ASARECA-IITA Sub-grant Agreement for Cassava and Sweetpotato Culture Plant Materials</t>
  </si>
  <si>
    <t>PJ-001085</t>
  </si>
  <si>
    <t>Predicting climate change induced vulnerability of African agricultural systems to major insect pests through advanced insect phenology modeling, and decision aid development for adaptation planning.</t>
  </si>
  <si>
    <t>AG-001369</t>
  </si>
  <si>
    <t>IITA-CIP Agreement for Predicting Climate change induced Vulnerability of African Agricultural Syste project</t>
  </si>
  <si>
    <t>Centro Internacional de la Papa</t>
  </si>
  <si>
    <t>PJ-001092</t>
  </si>
  <si>
    <t>CP-HarvestPlus No. 5206: Biofortification of Tropical Maize to Combat Micronutrient Malnutrition</t>
  </si>
  <si>
    <t>AG-001204</t>
  </si>
  <si>
    <t>CIAT-IITA Contract for Biofortification of Tropical Maize to Combat Micronutrient Malnutrition - HP 5206</t>
  </si>
  <si>
    <t>AG-002446</t>
  </si>
  <si>
    <t>CIAT/IFPRI/IITA Agreement for the project "Maize Harvest Plus Germplasm Development: Biofortification of Tropical Maize to Combat Micronutrient Malnutrition" (Agreement Number: 2014H5306.IIT)</t>
  </si>
  <si>
    <t>PJ-001109</t>
  </si>
  <si>
    <t>Management of Millet Head Borer to Increase Pearl Millet Production in the Sahel - Phase II of PJ-394</t>
  </si>
  <si>
    <t>AG-001237</t>
  </si>
  <si>
    <t>MCKNIGHT FOUNDATION-IITA Grant Agreement for Collaborative Crop Research Program</t>
  </si>
  <si>
    <t>MCKNIGHT FOUNDATION</t>
  </si>
  <si>
    <t>The McKnight Foundation</t>
  </si>
  <si>
    <t>PJ-001120</t>
  </si>
  <si>
    <t>Mitigating hidden hunger with cassava as source of pro-vitamin A carotenoids</t>
  </si>
  <si>
    <t>AG-001219</t>
  </si>
  <si>
    <t xml:space="preserve">CIAT-IITA- HarvestPlus Challenge Program - Phase II HP 5207 </t>
  </si>
  <si>
    <t>AG-002503</t>
  </si>
  <si>
    <t>CIAT/IFPRI/IITA Agreement for the HarvestPlus project: Mitigating hidden hunger with cassava as source of pro-vitamin A carotenoids (Agreement Number: 2014H5307.IIT)</t>
  </si>
  <si>
    <t>PJ-001123</t>
  </si>
  <si>
    <t>Public-private partnership for innovation in soybean and cowpea value chains in Mozambique (Platform Mozambique)</t>
  </si>
  <si>
    <t>AG-001749</t>
  </si>
  <si>
    <t>IARC Food Security and Crisis Mitigation II Grant: Modification 12</t>
  </si>
  <si>
    <t>AG-002054</t>
  </si>
  <si>
    <t>USAID/IITA Supplemental Agreement in fulfilment of certain terms and conditions that govern USAID's funding through W3 to IITA.</t>
  </si>
  <si>
    <t>AG-002415</t>
  </si>
  <si>
    <t>USAID/CGIAR Amendment No 5 to the Contribution Agreement</t>
  </si>
  <si>
    <t>AG-002642</t>
  </si>
  <si>
    <t>USAID/CGIAR Amendment 8 to the Contribution Agreement</t>
  </si>
  <si>
    <t>AG-002782</t>
  </si>
  <si>
    <t xml:space="preserve"> USAID/CGIAR Amendment 9 to the Contribution Agreement</t>
  </si>
  <si>
    <t>PJ-001135</t>
  </si>
  <si>
    <t>Biotechnology Applications to Combat Cassava Brown Streak Disease</t>
  </si>
  <si>
    <t>AG-001300</t>
  </si>
  <si>
    <t>BMGF-IITA Grant Agreement for CBSD project</t>
  </si>
  <si>
    <t>BMGF</t>
  </si>
  <si>
    <t>Bill and Melinda Gates Foundation</t>
  </si>
  <si>
    <t>PJ-001136</t>
  </si>
  <si>
    <t>Improvement and evaluation of the existing cassava reference set for Africa (Development of a genetic resources base for drought and biotic stress improvement in cassava)</t>
  </si>
  <si>
    <t>AG-001383</t>
  </si>
  <si>
    <t>GCP-IITA Agreement for Improvement and evaluation of the existing Cassava Reference set for Africa</t>
  </si>
  <si>
    <t>GCP</t>
  </si>
  <si>
    <t>The Generation Challenge Program</t>
  </si>
  <si>
    <t>PJ-001137</t>
  </si>
  <si>
    <t>Feasiility of IITA-JIRCAS Collaboration towards Increasing Productivity and Utilization of Food Yam in Africa</t>
  </si>
  <si>
    <t>AG-001238</t>
  </si>
  <si>
    <t>JIRCAS-IITA COLLABORATION TOWARD INCREASING PRODUCTIVITY AND UTILIZATION OF FOOD YAM IN AFRRICA</t>
  </si>
  <si>
    <t>PJ-001138</t>
  </si>
  <si>
    <t>Control of Striga weed in parts of SSA through the use of IR maize technology</t>
  </si>
  <si>
    <t>AG-001244</t>
  </si>
  <si>
    <t>AATF-IITA Agreement for Striga Control project work</t>
  </si>
  <si>
    <t>AG-001442</t>
  </si>
  <si>
    <t xml:space="preserve">AATF-IITA Letter of Agreement for  Control of Striga weed in parts of SSA </t>
  </si>
  <si>
    <t>PJ-001140</t>
  </si>
  <si>
    <t>Testing adapted IITA cassava chipping machines within the village communities</t>
  </si>
  <si>
    <t>AG-001249</t>
  </si>
  <si>
    <t>PNDRT-IITA Partnership Agreement for Cassave Chipping Machine</t>
  </si>
  <si>
    <t>PDRT</t>
  </si>
  <si>
    <t>Programme de Developpement des Plantes a Racines et Tubercules</t>
  </si>
  <si>
    <t>PJ-001142</t>
  </si>
  <si>
    <t>To support the "Programme de Relance de La Filière Plantain" (PRFP) in the Ministry of Agriculture and Rural Development (MINADER), Cameroon</t>
  </si>
  <si>
    <t>AG-001568</t>
  </si>
  <si>
    <t>MINADER-IITA Agreement to support the "Programme de Relance de La Filière Plantain" (PRFP)</t>
  </si>
  <si>
    <t>MINADER</t>
  </si>
  <si>
    <t>Ministry Of Agriculture And rural Development Yaounde (Ministere De L'agriculture Et Du Developpement Rural)</t>
  </si>
  <si>
    <t>AG-002475</t>
  </si>
  <si>
    <t>MINADER/IITA Agreement on the project: Programme de Relance de la Filiere Plantain (PRPP)</t>
  </si>
  <si>
    <t>PJ-001144</t>
  </si>
  <si>
    <t>Research for development to support cassava industry in DR Congo (DRC Cassava III)</t>
  </si>
  <si>
    <t>PJ-001147</t>
  </si>
  <si>
    <t>The International Plant Diagnostic Network: Gateway to IPM Implementation and Enhanced Trade</t>
  </si>
  <si>
    <t>AG-001344</t>
  </si>
  <si>
    <t>OSU-IITA SUBAWARD AGREEMENT FOR GATEWAY TO IPM IMPLEMENTATION AND ENHANCED TRADE</t>
  </si>
  <si>
    <t>OSU</t>
  </si>
  <si>
    <t>The Ohio State University</t>
  </si>
  <si>
    <t>PJ-001159</t>
  </si>
  <si>
    <t>Evaluation and Dissemination of Integrated Maize Production Technologies to Enhance Food Security in the Savannahs' of North-East Nigeria</t>
  </si>
  <si>
    <t>AG-001622</t>
  </si>
  <si>
    <t>ITRAD-IITA Agreement for CORAF/WECARD Competitive Project</t>
  </si>
  <si>
    <t>ITRAD</t>
  </si>
  <si>
    <t>Institut Tchadien de Recherches Agronoomiques et au Developpement</t>
  </si>
  <si>
    <t>PJ-001169</t>
  </si>
  <si>
    <t>On-Farm Testing of Biocompetitive Strains of &lt;i&gt;Aspergillus flavus&lt;/i&gt; to Reduce Aflatoxin in Maize and Groundnut in Farmers' Fields in Nigeria Phase I&amp;II</t>
  </si>
  <si>
    <t>AG-001267</t>
  </si>
  <si>
    <t>AATF-IITA Agreement for control of Aflatoxins contamination in Maize and Peanut in Farmers Field in SSA</t>
  </si>
  <si>
    <t>AG-001487</t>
  </si>
  <si>
    <t>AATF-IITA Agreement for control of Aflatoxins contamination in Maize and Peanut in Farmers Field - Phase II</t>
  </si>
  <si>
    <t>PJ-001178</t>
  </si>
  <si>
    <t>Less loss, more profit, better health:  Reducing the losses caused by the pod borer (Maruca vitrata) on vegetable legumes in Southeast Asia and sub-Saharan Africa by refining component technologies of a sustainable management strategy</t>
  </si>
  <si>
    <t>AG-001378</t>
  </si>
  <si>
    <t>AVRDC-IITA Subcontract Agreement forVegetable legumes in Southeast Asia and sub-saharan Africa</t>
  </si>
  <si>
    <t>AVRDC</t>
  </si>
  <si>
    <t>The World Vegetable Center</t>
  </si>
  <si>
    <t>PJ-001179</t>
  </si>
  <si>
    <t>Dutch APO - Social Science  (Ghana) S. Muilerman</t>
  </si>
  <si>
    <t>AG-001265</t>
  </si>
  <si>
    <t>Netherlands-IITA DUTCH APO 2009</t>
  </si>
  <si>
    <t>PJ-001180</t>
  </si>
  <si>
    <t>Dutch APO - Clonal Crop field Management(Ibadan) - Tessema Girma</t>
  </si>
  <si>
    <t>PJ-001181</t>
  </si>
  <si>
    <t>Putting Nitrogen Fixation to Work for Smallholder Farmers in Africa (N2Africa)</t>
  </si>
  <si>
    <t>AG-001328</t>
  </si>
  <si>
    <t>Wageningen-IITA sub-contactor Agreement for NforAfrica project</t>
  </si>
  <si>
    <t>AG-002322</t>
  </si>
  <si>
    <t>WU/ILRI/IITA Subcontractor Agreement for NforAfrica Bridging fund</t>
  </si>
  <si>
    <t>PJ-001183</t>
  </si>
  <si>
    <t>STCP Monitoring and Evaluation of FFS activities within 2QC program</t>
  </si>
  <si>
    <t>AG-001349</t>
  </si>
  <si>
    <t>FIRCA-IITA/STCP Contract for Training of ANADER Technicians</t>
  </si>
  <si>
    <t>PJ-001186</t>
  </si>
  <si>
    <t>Enhanced use of IITA forest resources at the IITA Ibadan Campus for conservation, research and education</t>
  </si>
  <si>
    <t>AG-001368</t>
  </si>
  <si>
    <t>LEVENTIST FOUNDATION-IITA Agreement on Enhance use of IITA Forest Resources for conservation.</t>
  </si>
  <si>
    <t>LEVENTIS FOUNDATION</t>
  </si>
  <si>
    <t>A.P. Leventis Conservation Foundation</t>
  </si>
  <si>
    <t>PJ-001189</t>
  </si>
  <si>
    <t>Optimizing IITA's support to FADAMA III in Nigeria</t>
  </si>
  <si>
    <t>AG-001620</t>
  </si>
  <si>
    <t>FADAMA III</t>
  </si>
  <si>
    <t>Third National Fadama Development Project</t>
  </si>
  <si>
    <t>PJ-001199</t>
  </si>
  <si>
    <t>Introduction of new cowpea varieties to enhance food production in semi-arid regions of Africa - AVEC-BF</t>
  </si>
  <si>
    <t>AG-001372</t>
  </si>
  <si>
    <t xml:space="preserve">JAPAN-IITA Agreement for new cowpea varieties to enhance food production </t>
  </si>
  <si>
    <t>JAPAN</t>
  </si>
  <si>
    <t>Japan Government</t>
  </si>
  <si>
    <t>AG-001553</t>
  </si>
  <si>
    <t xml:space="preserve">JAPAN CONTRIBUTION FOR YEAR 2011 </t>
  </si>
  <si>
    <t>AG-001802</t>
  </si>
  <si>
    <t>Japan Contribution for 2012</t>
  </si>
  <si>
    <t>PJ-001206</t>
  </si>
  <si>
    <t>Molecular characterization of different species of yam (Dioscorea spp.)</t>
  </si>
  <si>
    <t>AG-001334</t>
  </si>
  <si>
    <t>GLOBAL TRUST-IITA Grant Agreement for the Molecular Characterisation of different species of yam (Dioscorea sps)</t>
  </si>
  <si>
    <t>PJ-001212</t>
  </si>
  <si>
    <t>LEAD 083 - Mapping and evaluating improved intercrop and soil management options for Ugandan coffee farmers</t>
  </si>
  <si>
    <t>AG-001397</t>
  </si>
  <si>
    <t>USAID-LEAD-IITA Standard Grant Agreement for Mapping &amp; Evaluating Improved intercrop and soil Management options for Ugandan Coffee Farmers</t>
  </si>
  <si>
    <t>PJ-001216</t>
  </si>
  <si>
    <t>Improvement of East African highland bananas: a staple crop of the poor (IITA PhD Research Project)</t>
  </si>
  <si>
    <t>AG-001316</t>
  </si>
  <si>
    <t>IRELAND-IITA AGREEMENT</t>
  </si>
  <si>
    <t>DCI-IRELAND</t>
  </si>
  <si>
    <t>Development Cooperation Ireland - Department of Foreign Affairs, Ireland (Irish Aid)</t>
  </si>
  <si>
    <t>PJ-001217</t>
  </si>
  <si>
    <t>Combating vitamin A micronutrient deficiences in Sub-Saharan Africa through maize biofortification(Irish-Aid Funded PhD Research Project)</t>
  </si>
  <si>
    <t>PJ-001220</t>
  </si>
  <si>
    <t>Development of a global strategy for the ex situconservation of edible Yams &lt;i&gt;Dioscorea spp.&lt;/i&gt; &lt;b&gt;(L9G03)&lt;/b&gt;</t>
  </si>
  <si>
    <t>AG-001329</t>
  </si>
  <si>
    <t>GLOBAL TRUST-IITA Grant Agreement for the Ex SITU Conservation of edible Yams Dioscorea</t>
  </si>
  <si>
    <t>PJ-001229</t>
  </si>
  <si>
    <t>Breeding for improved soybean symbiosis and rust resistance to the benefit of African farmers</t>
  </si>
  <si>
    <t>AG-001364</t>
  </si>
  <si>
    <t xml:space="preserve">CGIAR-Canada Linkage Fund - Breeding for improved soybean symbiosis and rust resistance </t>
  </si>
  <si>
    <t>CIDA</t>
  </si>
  <si>
    <t>Canadian International Development Agency</t>
  </si>
  <si>
    <t>AG-001542</t>
  </si>
  <si>
    <t>CANADA-IITA Linkage Fund for 2011</t>
  </si>
  <si>
    <t>CANADA</t>
  </si>
  <si>
    <t>Canada Government</t>
  </si>
  <si>
    <t>PJ-001253</t>
  </si>
  <si>
    <t>Demonstrating Aflatoxin Biocontrol Technology in Senegalese Groundnut Fields</t>
  </si>
  <si>
    <t>AG-001365</t>
  </si>
  <si>
    <t>FAES-IITA Contract for Demonstrating Aflatoxin Biocontrol Technology project</t>
  </si>
  <si>
    <t>FAES</t>
  </si>
  <si>
    <t>Foundation Agir pour I'Education et la Santé</t>
  </si>
  <si>
    <t>PJ-001257</t>
  </si>
  <si>
    <t>Development of parasitic weed control methods for world food security (NEDO project ID: 09E52502a)</t>
  </si>
  <si>
    <t>AG-001355</t>
  </si>
  <si>
    <t>OSAKA UNIVERSITY-IITA Collaborative Research Agreement for Development of parasitic weed control methods for world food security (NEDO)</t>
  </si>
  <si>
    <t>OSAKA</t>
  </si>
  <si>
    <t>Osaka University</t>
  </si>
  <si>
    <t>AG-001894</t>
  </si>
  <si>
    <t>OSAKA University/IITA Collaborative Research Agreement under Development of Parasitic Weed Control Methods for World Food Security (NEDO Project ID: 09E52504a)</t>
  </si>
  <si>
    <t>PJ-001259</t>
  </si>
  <si>
    <t>Dissemination of maize hybrids to partners to accelerate their adoption by smallholder farmers in West Africa</t>
  </si>
  <si>
    <t>AG-001462</t>
  </si>
  <si>
    <t>AGRA-IITA Grant Agreement for Dissemination of maize hybrids to partners to accelerate their adoption by smallholder farmers in West Africa</t>
  </si>
  <si>
    <t>AGRA</t>
  </si>
  <si>
    <t>Alliance for a Green Revolution in Africa</t>
  </si>
  <si>
    <t>AG-001968</t>
  </si>
  <si>
    <t>AGRA/IITA Contract No. PAB PASS 2012- C-001</t>
  </si>
  <si>
    <t>PJ-001262</t>
  </si>
  <si>
    <t>Improving the livelihoods of smallholder farmers in drought-prone areas of sub-saharan Africa and South Asia through enhanced grain legume production and productivity. Tropical Legumes-II (Phase 2)</t>
  </si>
  <si>
    <t>AG-001672</t>
  </si>
  <si>
    <t>PJ-001263</t>
  </si>
  <si>
    <t>CP-HarvestPlus No. 5219: Enhanced Nutritional Status in sub-Saharan Africa through Development and Deployment of Micronutrient-Dense Varieties of Plantains and Bananas (Phase II)</t>
  </si>
  <si>
    <t>AG-001359</t>
  </si>
  <si>
    <t>CIAT-IITA HP5219 Agreement for BMGF project</t>
  </si>
  <si>
    <t>PJ-001264</t>
  </si>
  <si>
    <t>Double Haploid Breeding for Cassava Enhancement, Phase II</t>
  </si>
  <si>
    <t>AG-001438</t>
  </si>
  <si>
    <t>CIAT-IITA Sub-grant Agreement  for Double Haploid Breeding for Cassava Enhancement</t>
  </si>
  <si>
    <t>AG-002540</t>
  </si>
  <si>
    <t>CIAT/IITA Agreement for the project: Double Haploid Breeding for Cassava Enhancement, Phase II (C-092-14) (Ref: C-126-16)</t>
  </si>
  <si>
    <t>PJ-001270</t>
  </si>
  <si>
    <t>WACCI PhD Plant Breeders Training</t>
  </si>
  <si>
    <t>AG-001358</t>
  </si>
  <si>
    <t>UNIVERSITY OF GHANA(WACCI)-IITA FOR TRAINING PLANT BREEDERS</t>
  </si>
  <si>
    <t>WACCI</t>
  </si>
  <si>
    <t>West African Centre for Crop Improvement</t>
  </si>
  <si>
    <t>AG-001541</t>
  </si>
  <si>
    <t xml:space="preserve">MOU between WACCI and IITA </t>
  </si>
  <si>
    <t>PJ-001275</t>
  </si>
  <si>
    <t>Enhancing horticultural productivity, incomes and livelihoods through integrated management of aphid pests on vegetables in sub-Saharan Africa</t>
  </si>
  <si>
    <t>AG-001516</t>
  </si>
  <si>
    <t>GTZ-IITA Grant Agreement for Enhancing horticultural productivity, incomes and livelihoods through integrated management of aphid pest on vegetables in sub-saharan Africa</t>
  </si>
  <si>
    <t>PJ-001276</t>
  </si>
  <si>
    <t>Combating fruit flies and mango seed weevil through community-based implementation of a sustainable IPM programme for mango in sub-Saharan Africa</t>
  </si>
  <si>
    <t>AG-001537</t>
  </si>
  <si>
    <t>ICIPE-IITA Project Agreement for Combating Fruit flies and Mango Seed Weevil</t>
  </si>
  <si>
    <t>PJ-001288</t>
  </si>
  <si>
    <t>Management of Banana Xanthomonas Wilt in Eastern DRC</t>
  </si>
  <si>
    <t>AG-001392</t>
  </si>
  <si>
    <t>USAID-IITA Contract for Management of Banana Xanthomonas Wilt in Eastern DRC.</t>
  </si>
  <si>
    <t>PJ-001289</t>
  </si>
  <si>
    <t>CGIAR Research Program (CRP) 2. Policies, institutions, and markets for enabling agricultural incomes for the poor</t>
  </si>
  <si>
    <t>AG-001861</t>
  </si>
  <si>
    <t>IFPRI/IITA Program Participant Agreement No. CRP2-008</t>
  </si>
  <si>
    <t>AG-002968</t>
  </si>
  <si>
    <t>IFPRI/IITA Program Participant Agreement for the CGIAR Research Program: Policies, Institutions, and Markets (PIM) (PPA No. CRP2-108)</t>
  </si>
  <si>
    <t>AG-003059</t>
  </si>
  <si>
    <t>IFPRI/IITA Research Agreement (Contract No. 2015X400.IIT)</t>
  </si>
  <si>
    <t>PJ-001291</t>
  </si>
  <si>
    <t>CGIAR Research Program (CRP) 4: Agriculture for improved Nutrition and Health - PPA No. CRP 4 - 008</t>
  </si>
  <si>
    <t>AG-001879</t>
  </si>
  <si>
    <t>IFPRI/IITA Program Participant Agreement No. CRP 4 - 008 under CGIAR Research Program: Agriculture for Improved Nutrition and Health</t>
  </si>
  <si>
    <t>AG-002828</t>
  </si>
  <si>
    <t>Agreement between IFPRI (CGIAR Research Program on Agriculture for Nutrition and Health (A4NH)) and IITA Benin to collaborate to organize a health consultation meeting to be held in IITA-Benin office on April 21-23, 2015. (Contract No. 2015X190.IIT)</t>
  </si>
  <si>
    <t>AG-003049</t>
  </si>
  <si>
    <t>IFPRI/IITA Program Participant Agreement NO. CRP4-104 for the CGIAR Research Program (“CRP”) entitled Agriculture for Nutrition and Health (CRP4-108)</t>
  </si>
  <si>
    <t>AG-003546</t>
  </si>
  <si>
    <t>CGIAR System/IITA Finnacial Framework Agreement</t>
  </si>
  <si>
    <t>PJ-001292</t>
  </si>
  <si>
    <t>CGIAR Research Program (CRP) 5: Water, Land and Ecosystems</t>
  </si>
  <si>
    <t>AG-001958</t>
  </si>
  <si>
    <t>IWMI/IITA Program Participant Agreement for the CGIAR Research Program 5 entitled Water, Land and Ecosystems (CRP 5)</t>
  </si>
  <si>
    <t>International Water Management Institute</t>
  </si>
  <si>
    <t>PJ-001294</t>
  </si>
  <si>
    <t>CGIAR Research Program (CRP) 7: Climate Change and Agriculture and Food Security (CCAFS)</t>
  </si>
  <si>
    <t>AG-001638</t>
  </si>
  <si>
    <t>CGIAR Research Program: Climate Change, Agriculture and Food Security (Program Participant Agreement No. CRP‐138‐11)</t>
  </si>
  <si>
    <t>AG-002551</t>
  </si>
  <si>
    <t>CIAT/IITA CCAFS Agreement for the Congo basin Workshop: Proposed Theme:  Developing Strategies for Harnessing Agricultural Intensification and Forest Conservation in the Congo Basin (CIAT - CCAFS Partner SubAgreement C-121-14)</t>
  </si>
  <si>
    <t>PJ-001299</t>
  </si>
  <si>
    <t>AGRA - Improving Productivity of smallholder Millet and Sorghum based production systems in the semi-arid region of northern Nigeria through...</t>
  </si>
  <si>
    <t>AG-001450</t>
  </si>
  <si>
    <t>MOU between KNARDA-IITA on Improving Productivity of Smallholder Millet and Sorghum Basd Production System</t>
  </si>
  <si>
    <t>KNARDA</t>
  </si>
  <si>
    <t>Kano State Agricultural and Rural Development Authority</t>
  </si>
  <si>
    <t>PJ-001305</t>
  </si>
  <si>
    <t>Achieving sustainable Striga control for poor farmers in Africa</t>
  </si>
  <si>
    <t>AG-001528</t>
  </si>
  <si>
    <t>BMGF-IITA Grant Agreement for Global Development Grant Number OPP1006185 - Achieving Sustainable Striga Control for Poor Farmers in Africa</t>
  </si>
  <si>
    <t>PJ-001309</t>
  </si>
  <si>
    <t>Supply of Maruca vitrata larvae for field trials at IAR, Zaria</t>
  </si>
  <si>
    <t>AG-001415</t>
  </si>
  <si>
    <t>AATF-IITA Consultancy Services Agreement for Supply of Maruca Vitrata Larvae for field trials at IAR, Zaria</t>
  </si>
  <si>
    <t>AG-001576</t>
  </si>
  <si>
    <t>AATF-IITA Consultancy Services Agreement for Supply of Maruca to the African Agricultural Technology Foundation</t>
  </si>
  <si>
    <t>PJ-001312</t>
  </si>
  <si>
    <t>JAPAN CAPACITY BUILDING: Rapid &amp; mass propagation system for yams (&lt;i&gt;Dioscorea spp.&lt;/i&gt;) based on vine cuttings and tissue culture techniques for germplasm collection</t>
  </si>
  <si>
    <t>AG-001446</t>
  </si>
  <si>
    <t xml:space="preserve">ICCAE-IITA Agreement -JAPAN CAPACITY BUILDING: Rapid &amp; mass propagation system for yams  </t>
  </si>
  <si>
    <t>NAGOYA UNIVERSITY</t>
  </si>
  <si>
    <t>Nagoya University</t>
  </si>
  <si>
    <t>PJ-001313</t>
  </si>
  <si>
    <t>Comparative assessment of seed yam propagation techniques</t>
  </si>
  <si>
    <t>AG-001518</t>
  </si>
  <si>
    <t>TAU-IITA Contract agreement on Comparative Assessment of Seed Yam Propagaton Techniques</t>
  </si>
  <si>
    <t>TUA</t>
  </si>
  <si>
    <t>Tokyo University of Agriculture</t>
  </si>
  <si>
    <t>PJ-001319</t>
  </si>
  <si>
    <t>Collaborative Studies on Yam Agronomy Research Program: Off-season yam production based on Rice-Yam cropping system</t>
  </si>
  <si>
    <t>AG-001417</t>
  </si>
  <si>
    <t>IITA-TUA contract for Program Support and Supply on Rice-Yam Cropping System</t>
  </si>
  <si>
    <t>PJ-001320</t>
  </si>
  <si>
    <t xml:space="preserve">Yams for food and wealth in Africa: Tools for rapid propagation  and accelerating breeding </t>
  </si>
  <si>
    <t>AG-001476</t>
  </si>
  <si>
    <t xml:space="preserve">Japan Fund for Research Support </t>
  </si>
  <si>
    <t>PJ-001321</t>
  </si>
  <si>
    <t>Improving Cowpea Productivity for Marginal Environments in Sub-Saharan Africa (Subaward No: S-000729)</t>
  </si>
  <si>
    <t>AG-001421</t>
  </si>
  <si>
    <t>GCP-IITA Award of Sub-Grant for Improving Tropical Legume Productivity for marginal Environments in SSA-Phase II</t>
  </si>
  <si>
    <t>AG-002801</t>
  </si>
  <si>
    <t>UC-Riverside/IITA Subaward Agreement on the project: Tropical Legumes- Workstream Continuation</t>
  </si>
  <si>
    <t>UC RIVERSIDE</t>
  </si>
  <si>
    <t>University of California - Riverside</t>
  </si>
  <si>
    <t>AG-002894</t>
  </si>
  <si>
    <t>UC-Riverside/IITA Subaward Agreement on the project: Improving Cowpea Productivity for Marginal Environments in Sub-Saharan Africa (Subaward No: S-000729)</t>
  </si>
  <si>
    <t>PJ-001322</t>
  </si>
  <si>
    <t>Research Project on Aflatoxin Control in Maize Through Aflatoxin Resistant Maize Variety Breeding And Other Aflatoxin Management Methods</t>
  </si>
  <si>
    <t>AG-001538</t>
  </si>
  <si>
    <t xml:space="preserve">NESTEC LTD.-IITA Project Agreement on Aflatoxin Control in Maize </t>
  </si>
  <si>
    <t>NESTLE-SWITZERLAND</t>
  </si>
  <si>
    <t>Nestle</t>
  </si>
  <si>
    <t>PJ-001323</t>
  </si>
  <si>
    <t>Development of Biofortified Cassava Varieties</t>
  </si>
  <si>
    <t>AG-001539</t>
  </si>
  <si>
    <t xml:space="preserve">NESTEC LTD.-IITA Project Agreement on Biofortified Cassava </t>
  </si>
  <si>
    <t>PJ-001325</t>
  </si>
  <si>
    <t>Yam Improvement for Incomes and Food Security in West Africa (YIIFSWA)</t>
  </si>
  <si>
    <t>AG-001633</t>
  </si>
  <si>
    <t>BMGF/IITA Agreement for YIIFSWA: Yam Improvement for Incomes and Food Security in West Africa (Global Development Grant Number 0PP1003516)</t>
  </si>
  <si>
    <t>PJ-001326</t>
  </si>
  <si>
    <t>Nation wide crop pest survey of cashew and oil palm, and establishment of pest free areas for cotton in Katsina state and cocoa in Ondo state</t>
  </si>
  <si>
    <t>AG-001481</t>
  </si>
  <si>
    <t>FMAWR Consultancy Service for Nation Wide rop Pest Survey of Cashew and Oil Palm, and establishment of pest free areas for cotton in Katsina State and Cocoa in Ondo State</t>
  </si>
  <si>
    <t>PJ-001328</t>
  </si>
  <si>
    <t>Clean Seed Yam Production</t>
  </si>
  <si>
    <t>AG-001424</t>
  </si>
  <si>
    <t>MSHR-IITA Letter of Agreement for Clean Seed Yam Production Project</t>
  </si>
  <si>
    <t>MSHR</t>
  </si>
  <si>
    <t>Missionary Sisters of the Holy Rosary</t>
  </si>
  <si>
    <t>PJ-001331</t>
  </si>
  <si>
    <t>Measuring and Assessing the impacts of the diffusion of improved crop varieties in Africa (OPPGD 1357) DIVA</t>
  </si>
  <si>
    <t>AG-001434</t>
  </si>
  <si>
    <t xml:space="preserve">BIOVERSITY INTERNATION-IITA Letter of Agreement for Measuring and Assessing the impacts of the diffusion of improved crop varieties </t>
  </si>
  <si>
    <t>BIOVERSITY</t>
  </si>
  <si>
    <t>PJ-001332</t>
  </si>
  <si>
    <t>Strengthening small-holder to agribusiness relationship in three oil palm producing cooperatives in Cameroon - Phase II</t>
  </si>
  <si>
    <t>AG-001435</t>
  </si>
  <si>
    <t>FAO-IITA Agreement for Agribusiness relationship in three Oil Palm cooperatives in Cameroon - Phase II</t>
  </si>
  <si>
    <t>AG-001661</t>
  </si>
  <si>
    <t>Letter of Agreement between FAO/IITA for Improving the livelihoods of producers in commodity dependent ACP countries</t>
  </si>
  <si>
    <t>PJ-001333</t>
  </si>
  <si>
    <t>DFID-IITA General Support to IITA -2010-2011</t>
  </si>
  <si>
    <t>AG-001477</t>
  </si>
  <si>
    <t>DFID-IITA General Support to IITA - 2010</t>
  </si>
  <si>
    <t>DFID</t>
  </si>
  <si>
    <t>Department for International Development</t>
  </si>
  <si>
    <t>PJ-001336</t>
  </si>
  <si>
    <t>Architecture of REALU: Reducing Emissions from All Land Uses (Phase II)</t>
  </si>
  <si>
    <t>AG-001506</t>
  </si>
  <si>
    <t>ICRAF-IITA Agreement on Architecture of REALU: Reducing Emissions from All Land Use - Phase II</t>
  </si>
  <si>
    <t>AG-001973</t>
  </si>
  <si>
    <t>ICRAF/IITA agreement for the project: Architecture of REALU: Reducing Emissions from All Land Uses (Phase II)</t>
  </si>
  <si>
    <t>PJ-001338</t>
  </si>
  <si>
    <t>Support to the commercialization of the cassava sectors in Malawi and Zambia</t>
  </si>
  <si>
    <t>AG-001436</t>
  </si>
  <si>
    <t>FAO-IITA Agreement on Access to Commercial Markets by Smallholder Households in Cassava-based System</t>
  </si>
  <si>
    <t>PJ-001343</t>
  </si>
  <si>
    <t>To organize a two-week training of trainers workshop for 30 FFS Facilitators</t>
  </si>
  <si>
    <t>AG-001444</t>
  </si>
  <si>
    <t>SARO-IITA - SOW TRAINING OF TRAINERS WORKSHOP</t>
  </si>
  <si>
    <t>SARO</t>
  </si>
  <si>
    <t>Saro Agro Allied Limited</t>
  </si>
  <si>
    <t>PJ-001347</t>
  </si>
  <si>
    <t>Growing Resources for Enhanced Agricultural Enterprises and Nutrition (GREEN)</t>
  </si>
  <si>
    <t>AG-001807</t>
  </si>
  <si>
    <t>PfD/IITA agreement for the project: Growing Resources for Enhanced Agricultural Enterprises and Nutrition (GREEN)</t>
  </si>
  <si>
    <t>PfD</t>
  </si>
  <si>
    <t>Partners for Development</t>
  </si>
  <si>
    <t>PJ-001351</t>
  </si>
  <si>
    <t>BREAD: Fast breeding for slow crops: doubled haploids in cassava and banana/plantain</t>
  </si>
  <si>
    <t>AG-001628</t>
  </si>
  <si>
    <t>UC-DAVIS-IITA BREAD Project Agreement</t>
  </si>
  <si>
    <t>UC-DAVIS</t>
  </si>
  <si>
    <t>The Regents of the University of California, Davis</t>
  </si>
  <si>
    <t>PJ-001354</t>
  </si>
  <si>
    <t>Improving the water and nutrient use efficiency of crops under dry savanna and Sahel regions in Africa</t>
  </si>
  <si>
    <t>PJ-001355</t>
  </si>
  <si>
    <t>Making Agricultural Innovations Work for Smallholder Farmers Affected by HIV/AIDS in Southern Africa.</t>
  </si>
  <si>
    <t>AG-001489</t>
  </si>
  <si>
    <t>IITA-SIDA Agreement on Support of Making Agricultural Innovations work for smallholder Farmers Affected by HIV and Aids in Southern Africa Project</t>
  </si>
  <si>
    <t>SIDA</t>
  </si>
  <si>
    <t>Swedish International Development Cooperation Agency</t>
  </si>
  <si>
    <t>PJ-001366</t>
  </si>
  <si>
    <t>Collaborative Studies on Root and Tuber Crops II</t>
  </si>
  <si>
    <t>AG-001465</t>
  </si>
  <si>
    <t>TUA-IITA AGREEMENT FOR COLLABORATIVE STUDIES ON ROOT AND TUBER CROPS II</t>
  </si>
  <si>
    <t>PJ-001368</t>
  </si>
  <si>
    <t>The Project of Support for Rural Development in Casamance(PADERCA)</t>
  </si>
  <si>
    <t>AG-001463</t>
  </si>
  <si>
    <t>DPV-IITA  Project Agreement for Rural Development in Casamance(PADERCA)</t>
  </si>
  <si>
    <t>DPV</t>
  </si>
  <si>
    <t>Laboratoire de Phytopathologie a la Direction de la Protection des Vegetaux de Dakar (Plant Pathology Laboratory at the Directorate of Plant Protection of Dakar)</t>
  </si>
  <si>
    <t>PJ-001369</t>
  </si>
  <si>
    <t>Developing Transgenic Banana with Resistance against Xanthomonas wilt</t>
  </si>
  <si>
    <t>AG-001488</t>
  </si>
  <si>
    <t xml:space="preserve">CGIAR-USAID Modification No. 11 for Developing Transgenic Banana with Resistance </t>
  </si>
  <si>
    <t>AG-001868</t>
  </si>
  <si>
    <t>IARC Natural Resources Management II Program Modification 12</t>
  </si>
  <si>
    <t>AG-003076</t>
  </si>
  <si>
    <t>USAID/CGIAR Amendment 11 to the Contribution Agreement</t>
  </si>
  <si>
    <t>AG-003485</t>
  </si>
  <si>
    <t xml:space="preserve">USAID/CGIAR Amendment 16 to the Contribution Agreement </t>
  </si>
  <si>
    <t>PJ-001371</t>
  </si>
  <si>
    <t>The Multinational - CGIAR Project: Support to Agricultural Research for Development on Strategic Commodities in Africa (SARD-SC)</t>
  </si>
  <si>
    <t>AG-001747</t>
  </si>
  <si>
    <t>African development Bank/IITA agreement on Multinational CGIAR project: Support to Agricultural Research for Development of Strategic Crops in Africa (SARD-SC)</t>
  </si>
  <si>
    <t>AfDB</t>
  </si>
  <si>
    <t>The African Development Bank</t>
  </si>
  <si>
    <t>AG-002302</t>
  </si>
  <si>
    <t>IITA/SARD-SC Work Agreement under project titled "Support to Agricultural Research for Development of Strategic Crops in Africa (SARD-SC)."</t>
  </si>
  <si>
    <t>SARD-SC</t>
  </si>
  <si>
    <t>Support to Agricultural Research for Development of Strategic Crops in Africa</t>
  </si>
  <si>
    <t>AG-002394</t>
  </si>
  <si>
    <t>IPI/IITA Research Agreement under the project: Support to Agricultural Research for Development of Strategic Crops in Africa (SARD-SC)</t>
  </si>
  <si>
    <t>IPI</t>
  </si>
  <si>
    <t>International Potash Institute</t>
  </si>
  <si>
    <t>PJ-001373</t>
  </si>
  <si>
    <t>Co Publication of the French version: Integrated pest management in vegetable production: Guide for extension workers in West Africa</t>
  </si>
  <si>
    <t>AG-001497</t>
  </si>
  <si>
    <t xml:space="preserve">CTA-IITA Contract for the co-publication of Gestion Integree des ravageurs </t>
  </si>
  <si>
    <t>PJ-001375</t>
  </si>
  <si>
    <t>BREAD - LOS - PREVIEW - Novel biomarkers that rapidly identify insect populations that are efficient vectors of circulative plant viruses</t>
  </si>
  <si>
    <t>AG-001719</t>
  </si>
  <si>
    <t>Cornell University/IITA Agreement under prime agreement No. IOS-1109989 from Directorate for Biological Sciences National Science Foundation</t>
  </si>
  <si>
    <t>CORNELL UNIV</t>
  </si>
  <si>
    <t>Cornell University</t>
  </si>
  <si>
    <t>PJ-001378</t>
  </si>
  <si>
    <t>Nutrition Survey on Vitamin A Status and Dietary Intakes of women of childbearing age and children from rural areas in Kaduna and Akwa Ibom States, Nigeria</t>
  </si>
  <si>
    <t>AG-001522</t>
  </si>
  <si>
    <t>CIAT-IITA contract - Harvest Challenge Program -Phase II- HP7208</t>
  </si>
  <si>
    <t>PJ-001384</t>
  </si>
  <si>
    <t>Climate Change and Mcro-organisms relevant to Food and Agriculture: State of Knowledge, Risks and Opportunities</t>
  </si>
  <si>
    <t>AG-001495</t>
  </si>
  <si>
    <t>FAO-IITA Letter of Agreement for Climate Change and Micro-Organisms Relevant to Food and Agric.</t>
  </si>
  <si>
    <t>PJ-001388</t>
  </si>
  <si>
    <t>Proceedings of the 11th triennial Symposium of the international society for tropical root crops-Africa branch (ISTRC-AB)</t>
  </si>
  <si>
    <t>AG-001492</t>
  </si>
  <si>
    <t>FAO-IITA Letter of Agreement for proceedings of the 11th Triennial Sumposium of the International Socieyt for Tropical Roots Crops (ISTRC-AB)</t>
  </si>
  <si>
    <t>PJ-001389</t>
  </si>
  <si>
    <t xml:space="preserve">Dutch  - APO - Agronomist (Kampala Uganda) </t>
  </si>
  <si>
    <t>PJ-001390</t>
  </si>
  <si>
    <t>Provision of comprehensive information on the procurement of cassava starch for amino acid production</t>
  </si>
  <si>
    <t>AG-001498</t>
  </si>
  <si>
    <t>WASCO-IITA LIMITED MOU for provision of comprehensive information on the procurement of cassava starch for amino acid production by WASCO in Nigeria</t>
  </si>
  <si>
    <t>WASCO</t>
  </si>
  <si>
    <t>West African Seasoning Company Limited</t>
  </si>
  <si>
    <t>AG-001647</t>
  </si>
  <si>
    <t xml:space="preserve">IITA/WASCO/EDODOGAN SOKO SUSN partnership MOU </t>
  </si>
  <si>
    <t>AG-002003</t>
  </si>
  <si>
    <t>MoU IITA/THAI FARMS for the project: Provision of comprehensive information on the procurrement of cassava starch for amino acid production</t>
  </si>
  <si>
    <t>AG-002004</t>
  </si>
  <si>
    <t>IITA/Yussuf Dalbrama MoU under the project: Provision of comprehensive information on the procurrement of cassava starch for amino acid production</t>
  </si>
  <si>
    <t>AG-002005</t>
  </si>
  <si>
    <t>IITA/AGAIE Orumba/Njika Cooperative Multi-purpose Society Mou under the project: Provision of comprehensive information on the procurrement of cassava starch for amino acid production</t>
  </si>
  <si>
    <t>AG-002006</t>
  </si>
  <si>
    <t>IITA/FDA FARMS, UBIAJA MoU under the project: Provision of comprehensive information on the procurrement of cassava starch for amino acid production</t>
  </si>
  <si>
    <t>AG-002007</t>
  </si>
  <si>
    <t>IITA/Alhaji Danladi MoU under the project: Provision of comprehensive information on the procurrement of cassava starch for amino acid production</t>
  </si>
  <si>
    <t>AG-002009</t>
  </si>
  <si>
    <t>IITA/IPE (AKOKO S.E.) Profitable Farming MCS MoU under the project: Provision of comprehensive information on the procurrement of cassava starch for amino acid production</t>
  </si>
  <si>
    <t>AG-002011</t>
  </si>
  <si>
    <t>IITA/Jonah Moses MoU under the project: Provision of comprehensive information on the procurrement of cassava starch for amino acid production</t>
  </si>
  <si>
    <t>AG-002013</t>
  </si>
  <si>
    <t>IITA/Mike Odoma MoU under the project: Provision of comprehensive information on the procurrement of cassava starch for amino acid production</t>
  </si>
  <si>
    <t>AG-002017</t>
  </si>
  <si>
    <t>IITA/De-Lab Blossom Farms MoU under the project: Provision of comprehensive information on the procurrement of cassava starch for amino acid production</t>
  </si>
  <si>
    <t>AG-002020</t>
  </si>
  <si>
    <t>IITA/WASCO/Union Concerns Ltd under the Provision of comprehensive information on the procurement of cassava starch for amino acid production</t>
  </si>
  <si>
    <t>AG-002022</t>
  </si>
  <si>
    <t>IITA/HENRY AROSANYI NIGERIA FARM MoU under the project: Provision of comprehensive information on the procurrement of cassava starch for amino acid production</t>
  </si>
  <si>
    <t>AG-002026</t>
  </si>
  <si>
    <t>MoU between IITA/WASCO/FOOD GROWERS ASSOCIATION OF NIGERIA under Provision of comprehensive information on the procurrement of cassava starch for amino acid production</t>
  </si>
  <si>
    <t>FOGAN</t>
  </si>
  <si>
    <t>Food Growers Association of Nigeria</t>
  </si>
  <si>
    <t>AG-002040</t>
  </si>
  <si>
    <t>MoU between IITA/WASCO/OKEDU CASSAVA FARMERS ASSOCIATION</t>
  </si>
  <si>
    <t>AG-002041</t>
  </si>
  <si>
    <t>MoU between IITA/WASCO/LIX KONTI RANCH AND INDUSTRIES</t>
  </si>
  <si>
    <t>PJ-001391</t>
  </si>
  <si>
    <t>Support of control of new invasive papaya mealybug(paracoccus marginatus) by classical biological control</t>
  </si>
  <si>
    <t>AG-001491</t>
  </si>
  <si>
    <t>FAO-IITA Letter of Agreement Support of control of new invasive papaya mealybug(paracoccus marginatus) by classical biological control</t>
  </si>
  <si>
    <t>PJ-001392</t>
  </si>
  <si>
    <t>Evaluative study of the COCBOD Hi tech program and its impact on rural incomes and forest resorces in juaboso District of western region ,Ghana</t>
  </si>
  <si>
    <t>AG-001500</t>
  </si>
  <si>
    <t>ICRAF-IITA Agreement on Evaluative study of the COCBOD Hi tech program and its impact on rural incomes and forest resorces in juaboso District of western region ,Ghana</t>
  </si>
  <si>
    <t>PJ-001399</t>
  </si>
  <si>
    <t>Development and commercialization of biological control of aflatoxins to improve public health, increase trade, augment smallholder income, and enhance food security in Nigeria and Kenya</t>
  </si>
  <si>
    <t>AG-001548</t>
  </si>
  <si>
    <t>BMGF-IITA Grant Agreement for Aflatoxin Contamination Prevention and Control in Grain</t>
  </si>
  <si>
    <t>PJ-001400</t>
  </si>
  <si>
    <t>Developpement des chaines de valeur de biocarburant a base de Jatropha au Benin - Phase II  [Development of Jatropha-based biofuel value chains in Benin (Phase II)]</t>
  </si>
  <si>
    <t>AG-001413</t>
  </si>
  <si>
    <t>CIRAPIP-IITA Agreement for Development of Jatropha-based biofeul value chains project in Benin</t>
  </si>
  <si>
    <t>CIRAPIP</t>
  </si>
  <si>
    <t>Centre d'Information de Recherche et d' Action pour la promotion des Initiatives Paysannes</t>
  </si>
  <si>
    <t>AG-003064</t>
  </si>
  <si>
    <t>Dutch Government /IITA Agreement for the project: Development of Jatropha-based biofuel value chains in Benin (Phase II) [ACCORD NO RSG0120938]</t>
  </si>
  <si>
    <t>MINBUZA-COT</t>
  </si>
  <si>
    <t>Royal Netherlands Embassy in Cotonou</t>
  </si>
  <si>
    <t>PJ-001402</t>
  </si>
  <si>
    <t xml:space="preserve">Dutch - APO - Soy Bean Rust (Dar es Salaam) </t>
  </si>
  <si>
    <t>PJ-001410</t>
  </si>
  <si>
    <t>Development of the potential for assessment of beta Carotene, total Carotenoids and vitamin A contents in Cassava including its processed products</t>
  </si>
  <si>
    <t>AG-001578</t>
  </si>
  <si>
    <t>BIOANALYST-IITA  Loan Agreement for the ICheck-IEx Caretene System for Validation Purposes</t>
  </si>
  <si>
    <t>BioAnalyt</t>
  </si>
  <si>
    <t>BioAnalyt GmbH</t>
  </si>
  <si>
    <t>PJ-001415</t>
  </si>
  <si>
    <t>IFAR Fellowship 2011: Assessing the spread and impact of the Black Coffee Twig Borer, Xylosandrus compactus Eichhoff (Coleoptera: Curculionidae) in Uganda</t>
  </si>
  <si>
    <t>AG-001594</t>
  </si>
  <si>
    <t>IITA-IFAR Fellowship 2011: Assessing the spread and impact of the Black Coffee Twig Borer, Xylosandrus compactus Eichhoff (Coleoptera: Curculionidae) in Uganda</t>
  </si>
  <si>
    <t>IFAR</t>
  </si>
  <si>
    <t>IFAR/CGIAR</t>
  </si>
  <si>
    <t>PJ-001416</t>
  </si>
  <si>
    <t>IFAR Fellowship Grant 2011: Halting the Devastation of a “Poor Women’s Crop”: Understanding the Spread of Taro Leaf Blight and Identification of Resistant Taro Clones in Nigeria</t>
  </si>
  <si>
    <t>AG-001593</t>
  </si>
  <si>
    <t>IITA-IFAR Fellowship Grant 2011- Halting the Devastation of a “Poor Women’s Crop”: Understanding the Spread of Taro Leaf Blight and Identification of Resistant Taro Clones in Nigeria</t>
  </si>
  <si>
    <t>PJ-001420</t>
  </si>
  <si>
    <t>General Support 2011 - Ireland</t>
  </si>
  <si>
    <t>AG-001523</t>
  </si>
  <si>
    <t>IRELAND Core Contribution - 2011</t>
  </si>
  <si>
    <t>PJ-001424</t>
  </si>
  <si>
    <t>Community-Based Agricultural and Rural Development (CBARD) Project in Nigeria</t>
  </si>
  <si>
    <t>AG-001560</t>
  </si>
  <si>
    <t>AFDB-CBARDP-IITA Project Agreement for Interactive Support of IITA to AFDB-CBARDP</t>
  </si>
  <si>
    <t>AFDB-CBARDP</t>
  </si>
  <si>
    <t xml:space="preserve">The African Development Bank/Community – Based Agriculture and Rural Development Project </t>
  </si>
  <si>
    <t>PJ-001427</t>
  </si>
  <si>
    <t>Development and commercialization of biological control and promotion of aflatoxins mitigation practices in maize value chain to improve public health, increase trade, augment smallholder income, and enhance food security in Zambia</t>
  </si>
  <si>
    <t>AG-001569</t>
  </si>
  <si>
    <t>USAID-CGIAR Grants on Food Security and Crisis Mitigation (FSCM) for 2011 - Modification NO. 11</t>
  </si>
  <si>
    <t>AG-001851</t>
  </si>
  <si>
    <t>ICRISAT/IITA sub-award agreement for the Zambia Aflatoxin Research and Mitigation</t>
  </si>
  <si>
    <t>AG-002393</t>
  </si>
  <si>
    <t>USAID/CGIAR Amendment No 4 to the Contribution Agreement</t>
  </si>
  <si>
    <t>AG-002938</t>
  </si>
  <si>
    <t>USAID/CGIAR Amendment 10 to the Contribution Agreement</t>
  </si>
  <si>
    <t>PJ-001428</t>
  </si>
  <si>
    <t>Mitigating Cassava Disease Threats for Improved Cassava Production in Zambia, with a Special Focus on Eastern Province</t>
  </si>
  <si>
    <t>PJ-001439</t>
  </si>
  <si>
    <t xml:space="preserve">Capacity building of the Agriculture Sector in Democratic Republic of Congo (DRC) for planning and response to additional treats of the climate changes on food production and security </t>
  </si>
  <si>
    <t>AG-001534</t>
  </si>
  <si>
    <t xml:space="preserve">MOU between MECN-T-IITA on PANA-Agriculture Sector Adaptation </t>
  </si>
  <si>
    <t>MECN-T</t>
  </si>
  <si>
    <t>Ministry of the Environment, Nature, Conservation and Tourism</t>
  </si>
  <si>
    <t>AG-001535</t>
  </si>
  <si>
    <t>MENC-T-IITA Service Contract on PANA-ASA project</t>
  </si>
  <si>
    <t>AG-001758</t>
  </si>
  <si>
    <t>Ministere de L’environnetment, Conservation de La Nature et Tourisme DRC/IITA contract agreement</t>
  </si>
  <si>
    <t>PJ-001442</t>
  </si>
  <si>
    <t>Local Focus: safe and effective pest and crop management strategies to strengthen the vegetable value chain in the humid tropics (Contract No.: 81141842)</t>
  </si>
  <si>
    <t>AG-001722</t>
  </si>
  <si>
    <t>GIZ/IITA AGREEMENT For Local Focus: Safe and effective pest and crop management strategies to strengthen the vegetable value chain in the humid tropics (Contract No.: 81141842)</t>
  </si>
  <si>
    <t>PJ-001447</t>
  </si>
  <si>
    <t>Technical Support to the Nigeria Capacity Building Program on Stored Commodities</t>
  </si>
  <si>
    <t>AG-001544</t>
  </si>
  <si>
    <t>Post-Harvest Loss Reduction in Ghana Evaluation</t>
  </si>
  <si>
    <t>AG-002545</t>
  </si>
  <si>
    <t>PURDUE/IITA Cost Reimbursement Agreement for the work related to the "Technical Assistance Program on Commodity Storage and Handling in Nigeria"  SUBAGREEMENT NO. 8000061496-AG</t>
  </si>
  <si>
    <t>AG-002844</t>
  </si>
  <si>
    <t>PURDUE/IITA Cost Reimbursement Agreement under the project "Technical Support to the Nigeria Capacity Building Program on Stored Commodities"  (AGREEMENT NO. 8000067976·AG)</t>
  </si>
  <si>
    <t>PJ-001448</t>
  </si>
  <si>
    <t>Cassava Brown Streak Disease Assessment Madagascar</t>
  </si>
  <si>
    <t>AG-001545</t>
  </si>
  <si>
    <t>FOFIFA-IITA Agreement for  Cassava Brown Streak Disease Assessment in Madagascar</t>
  </si>
  <si>
    <t>FOFIFA</t>
  </si>
  <si>
    <t>Centre National de la Recherche Appliquee au Developpment Rural</t>
  </si>
  <si>
    <t>PJ-001450</t>
  </si>
  <si>
    <t xml:space="preserve">Increasing cassava starch in Nigeria through the multiplication and distribution of IITA-improved varieties  </t>
  </si>
  <si>
    <t>AG-001579</t>
  </si>
  <si>
    <t xml:space="preserve">Agreement between IITA and NESTLE NIGERIA Plc. for Increasing Cassava Starch in Nigeria through the multiplication and distribution of IITA-improved varieties </t>
  </si>
  <si>
    <t>Nestle Nigeria</t>
  </si>
  <si>
    <t xml:space="preserve">NESTLÉ NIGERIA PLC </t>
  </si>
  <si>
    <t>PJ-001451</t>
  </si>
  <si>
    <t>Smallholder Commercialization of Cassava in Sierra Leone</t>
  </si>
  <si>
    <t>AG-001561</t>
  </si>
  <si>
    <t>WFP-IITA  Agreement for Smallholder Commercialization of Cassava in Sierra Leone</t>
  </si>
  <si>
    <t>WFP</t>
  </si>
  <si>
    <t>World Food Programme</t>
  </si>
  <si>
    <t>PJ-001454</t>
  </si>
  <si>
    <t>Increasing Productivity and Utilization of Food Yams in Africa</t>
  </si>
  <si>
    <t>AG-002174</t>
  </si>
  <si>
    <t>JAPAN Contribution for 2013</t>
  </si>
  <si>
    <t>AG-002494</t>
  </si>
  <si>
    <t>JAPAN Contribution for fiscal year 2014</t>
  </si>
  <si>
    <t>AG-002939</t>
  </si>
  <si>
    <t>JAPAN Contribution for fiscal year 2015</t>
  </si>
  <si>
    <t>PJ-001455</t>
  </si>
  <si>
    <t>Identification of Genes Controlling Tolerance to Cassava Brown Streak Disease (CBSD)</t>
  </si>
  <si>
    <t>AG-001666</t>
  </si>
  <si>
    <t>EG-CIAT-IITA Collaboration Agreement on Gene Discovery in Cassava for Pest and Disease Resistance Engagement</t>
  </si>
  <si>
    <t>PJ-001463</t>
  </si>
  <si>
    <t>Sustainable Intensification of Maize-Legume Systems for the Eastern Province of Zambia (SIMLEZA)</t>
  </si>
  <si>
    <t>PJ-001464</t>
  </si>
  <si>
    <t>African Cocoa Initiative Project</t>
  </si>
  <si>
    <t>AG-001889</t>
  </si>
  <si>
    <t>WCF/IITA Agreement under the AFRICAN COCOA INITIATIVE PROJECT</t>
  </si>
  <si>
    <t>AG-002244</t>
  </si>
  <si>
    <t>WCF/IITA Agreement for Accomodation and Transportation under the African Cocoa Initiative Project</t>
  </si>
  <si>
    <t>PJ-001467</t>
  </si>
  <si>
    <t>Cassava transformation for CBSD resistance</t>
  </si>
  <si>
    <t>PJ-001469</t>
  </si>
  <si>
    <t>Initiative on Aflatoxin managementin maize value chain for Nigeria (Kaduna State) - CADP/NESTLE/IITA</t>
  </si>
  <si>
    <t>AG-001595</t>
  </si>
  <si>
    <t xml:space="preserve">KDSCADO-IITA AGREEMENT FOR INITIATIVE ON AFLATOXIN MANAGEMENT IN MAIZE VALUE CHAIN FOR NIGERIA </t>
  </si>
  <si>
    <t>KDSCADO</t>
  </si>
  <si>
    <t>Kaduna State Commercial Agriculture Development Office</t>
  </si>
  <si>
    <t>PJ-001471</t>
  </si>
  <si>
    <t>Cost effective, farmer- and environment friendly biocontrol of aflatoxin in chili peppers (Capsicum spp.)</t>
  </si>
  <si>
    <t>AG-001738</t>
  </si>
  <si>
    <t>GIZ/IITA agreement on Cost effective, farmer and environment friendly biocontrol of aflatoxin in chili peppers</t>
  </si>
  <si>
    <t>PJ-001472</t>
  </si>
  <si>
    <t>IITA/ACDI-VOCA Liberia Improvement for Farming Enterprises (LIFE) - Phase 2</t>
  </si>
  <si>
    <t>AG-001597</t>
  </si>
  <si>
    <t>ACDI-VOCA-STCP AGREEMENT ON IMPROVEMENT FOR FARMING ENTERPRISES (LIFE) - PHASE 2</t>
  </si>
  <si>
    <t>ACDI/VOCA</t>
  </si>
  <si>
    <t>The Agricultural Cooperative Development International/Volunteers in Overseas Cooperative_x000D_
Assistance</t>
  </si>
  <si>
    <t>AG-001714</t>
  </si>
  <si>
    <t>ACDI VOCA/IITA agreement</t>
  </si>
  <si>
    <t>PJ-001476</t>
  </si>
  <si>
    <t>Partnership for Aflatoxin Control in Africa (PACA) – Expansion of Biological Control</t>
  </si>
  <si>
    <t>AG-001740</t>
  </si>
  <si>
    <t>Meridian Institute/IITA agreement on Partnership for Aflatoxin Control in Africa (funded by BMGF)</t>
  </si>
  <si>
    <t>MERIDIAN</t>
  </si>
  <si>
    <t>Meridian Institute</t>
  </si>
  <si>
    <t>PJ-001477</t>
  </si>
  <si>
    <t>Demonstration of the competitive native strains of Aspergillus flavus to reduce aflatoxin in groundnut farmers fields in Senegal</t>
  </si>
  <si>
    <t>AG-001606</t>
  </si>
  <si>
    <t>AATF-IITA Consultancy Services Agreement for Demonstration of the competitive native strains of Aspergillus Flavus to reduce aflatoxin in groundnut farmers fields in Senegal</t>
  </si>
  <si>
    <t>PJ-001478</t>
  </si>
  <si>
    <t>Evaluation and Utilization of Diverse Genetic Materials in Tropical Field Crops (EDITS)</t>
  </si>
  <si>
    <t>AG-001609</t>
  </si>
  <si>
    <t xml:space="preserve">JIRCAS-IITA Collaboration for the Strategic Approach to Develop Value-added Cowpea Varieties with Higher Food and Nutrition Quality </t>
  </si>
  <si>
    <t>AG-002209</t>
  </si>
  <si>
    <t>JIRCAS/IITA Agreement under the project: Evaluation and Utilization of Diverse Genetic Materials in Tropical Field Crops (EDITS)</t>
  </si>
  <si>
    <t>PJ-001479</t>
  </si>
  <si>
    <t>Use of Genomic Information and Molecular Tools for Yam Germplasm Utilization and Improvement for West Africa (EDITS-Yam)</t>
  </si>
  <si>
    <t>AG-001608</t>
  </si>
  <si>
    <t>JIRCAS-IITA Collaboration for the Use of Genomic information and molecular tools for yam germplasm utilization and improvement for W/A</t>
  </si>
  <si>
    <t>AG-001867</t>
  </si>
  <si>
    <t>JIRCAS-IITA Contract Research agreement for the project: Use of genomic information and molecular tools for yam germplasm utilization and improvement for West Africa (EDITS-Yam)</t>
  </si>
  <si>
    <t>PJ-001481</t>
  </si>
  <si>
    <t>Unleashing the Power of Cassava: Value addition and commercialization of cassava in Sierra Leone (UPoCA-SL)- Phase 2</t>
  </si>
  <si>
    <t>PJ-001483</t>
  </si>
  <si>
    <t xml:space="preserve">LEAP Program: Population genetics of the scale insect Stictococcus vayssierei and implications for the development of host plant resistance for this major cassava pest in Central Africa </t>
  </si>
  <si>
    <t>AG-001760</t>
  </si>
  <si>
    <t>AMHERST/IITA Sub-contract Agreement  for Population Genetics of the Scale Insect Stictococcus vayssierei and Implications for the Development of Host Plant Resistance</t>
  </si>
  <si>
    <t xml:space="preserve"> AMHERST</t>
  </si>
  <si>
    <t>University of Massachusetts Amherst</t>
  </si>
  <si>
    <t>PJ-001485</t>
  </si>
  <si>
    <t>Improving Rural Livelihoods through Integrated Production and Commercialization of Rice and Cassava (WAAPP Liberia)</t>
  </si>
  <si>
    <t>AG-002226</t>
  </si>
  <si>
    <t xml:space="preserve">Ministry of Agric. Liberia/ IITA Agreement under West Africa Agricultural Productivity Program </t>
  </si>
  <si>
    <t>MOA, Liberia</t>
  </si>
  <si>
    <t xml:space="preserve">Ministry of Agriculture - Republic of Liberia </t>
  </si>
  <si>
    <t>PJ-001486</t>
  </si>
  <si>
    <t>Collaboration in the framework of the World Bank’s West Africa Agricultural Productivity Program (WAAPP - 1C Sierra Leone)</t>
  </si>
  <si>
    <t>AG-001718</t>
  </si>
  <si>
    <t>IITA/MAFFS Agreement Under Collaboration in the framework of the World Bank’s West Africa Agricultural Productivity Program (WAAPP-1C)</t>
  </si>
  <si>
    <t>MAFFS</t>
  </si>
  <si>
    <t>Ministry of Agriculture, Forestry and Food Security - Sierra Leone</t>
  </si>
  <si>
    <t>PJ-001488</t>
  </si>
  <si>
    <t>The USAID-funded Zambia feed the future research and development program coordination unit</t>
  </si>
  <si>
    <t>PJ-001490</t>
  </si>
  <si>
    <t>CGIAR Research Program (CRP) 1.2 - Humidtropics: Integrated Systems for the Humid Tropics</t>
  </si>
  <si>
    <t>AG-002059</t>
  </si>
  <si>
    <t xml:space="preserve">Programme Implementation Agreement between BIOVERSITY (On behalf of CGIAR) and IITA for CRP 1.2- Humidtropics: Integrated Systems for the Humid Tropics  </t>
  </si>
  <si>
    <t>AG-003291</t>
  </si>
  <si>
    <t>CGIAR/IITA Letter of Agreement for the write-shop for the Gender Legacy Products</t>
  </si>
  <si>
    <t>PJ-001491</t>
  </si>
  <si>
    <t>Liberia: Smallholder Agricultural Productivity Enhancement and Commercialization (SAPEC) Project.</t>
  </si>
  <si>
    <t>AG-002959</t>
  </si>
  <si>
    <t>Ministry of Agriculture, Liberia/IITA Agreement for the Smallholder Agricultural Productivity Enhancement and Commercialization (SAPEC) Project.</t>
  </si>
  <si>
    <t>PJ-001492</t>
  </si>
  <si>
    <t>Improvement of home economics and agricultural sectors of vegetables - fruits, cassava and pepper in the Bas-Congo province, DRC</t>
  </si>
  <si>
    <t>AG-001639</t>
  </si>
  <si>
    <t>TROCAIRE/IITA agreement on Improvement of home economics and agricultural sectors of vegetables - fruits, cassava and pepper in the Bas-Congo province, DRC</t>
  </si>
  <si>
    <t>TROCAIRE (DRC)</t>
  </si>
  <si>
    <t>TROCAIRE</t>
  </si>
  <si>
    <t>PJ-001493</t>
  </si>
  <si>
    <t>Mapping Uganda’s coffee quality</t>
  </si>
  <si>
    <t>AG-001708</t>
  </si>
  <si>
    <t>Contract Agreement between aBI Trust and IITA - Uganda for Mapping Uganda's Coffee Quality</t>
  </si>
  <si>
    <t>aBi Trust</t>
  </si>
  <si>
    <t>Agribusiness Initiative  Trust</t>
  </si>
  <si>
    <t>PJ-001494</t>
  </si>
  <si>
    <t>Procurement of laboratory supplies and equipment on behalf of DDPSC's African partner National Crops Resources Research Institute (NaCRRI)</t>
  </si>
  <si>
    <t>AG-001640</t>
  </si>
  <si>
    <t xml:space="preserve">DDPSC/IITA Agreement for Procurement of laboratory supplies and equipment on behalf of DDPSC's African partner National Crops Resources Research Institute (NaCRRI)  </t>
  </si>
  <si>
    <t>AG-002278</t>
  </si>
  <si>
    <t>DDPSC/IITA Acquisition Assistance Agreement</t>
  </si>
  <si>
    <t>PJ-001498</t>
  </si>
  <si>
    <t xml:space="preserve">Application of molecular diagnostics in research on the epidemiology and management of banana bunchy top disease (BBTD) and its aphid vector, Pentalonia nigronervosa, in Cameroon  (OJCB) </t>
  </si>
  <si>
    <t>AG-001706</t>
  </si>
  <si>
    <t xml:space="preserve">UNU-ISP/IITA Contract Agreement for "On-the-job research capacity building for sustainable agriculture in developing countries" under Application of molecular diagnostics in research on the epidemiology and management of banana bunchy top disease (BBTD) and its aphid vector, Pentalonia nigronervosa, in Cameroon </t>
  </si>
  <si>
    <t>UNU-ISP</t>
  </si>
  <si>
    <t xml:space="preserve">The United Nations University Institute for Sustainablity &amp; Peace </t>
  </si>
  <si>
    <t>PJ-001499</t>
  </si>
  <si>
    <t>Contribution of IITA Cassava Evaluation Trials to the Agtrials Database</t>
  </si>
  <si>
    <t>AG-001674</t>
  </si>
  <si>
    <t>ILRI/IITA Sub-Contract Agreement for Contribution of IITA Cassava Evaluation Trials to the Agtrials database</t>
  </si>
  <si>
    <t>PJ-001503</t>
  </si>
  <si>
    <t>Sustainable Intensification of Key Farming Systems in the Sudano-Sahelian Zone of West Africa</t>
  </si>
  <si>
    <t>AG-001678</t>
  </si>
  <si>
    <t>USAID/IITA  Contribution Agreement/ Cover Letter for Transforming Key Production Systems: West Africa Sudano Sahelian &amp; Transforming Key Production Systems: Maize Mixed East and Southern Africa</t>
  </si>
  <si>
    <t>PJ-001504</t>
  </si>
  <si>
    <t>Transforming Key Production Systems: Maize Mixed East and Southern Africa</t>
  </si>
  <si>
    <t>AG-003194</t>
  </si>
  <si>
    <t>USAID/CGIAR Amendment 13 to the Contribution Agreement</t>
  </si>
  <si>
    <t>AG-003357</t>
  </si>
  <si>
    <t xml:space="preserve">USAID/CGIAR Amendment 14 to the Contribution Agreement </t>
  </si>
  <si>
    <t>AG-003404</t>
  </si>
  <si>
    <t xml:space="preserve">USAID/CGIAR Amendment 15 to the Contribution Agreement </t>
  </si>
  <si>
    <t>PJ-001505</t>
  </si>
  <si>
    <t>Analysis of Functional Partnership Framework to Institutionalize Evaluation of Commercial Products in Tanzania, Uganda, Ghana, Ethiopia, Nigeria and Kenya</t>
  </si>
  <si>
    <t>AG-001642</t>
  </si>
  <si>
    <t>BMGF/IITA Agreement for Work Order Analysis of Functional Partnership Framework to Institutionalize Evaluation of Commercial Products in Tanzania, Uganda, Ghana, Ethiopia, Nigeria and Kenya</t>
  </si>
  <si>
    <t>PJ-001506</t>
  </si>
  <si>
    <t>Sustainable Cassava Seed System in Nigeria</t>
  </si>
  <si>
    <t>AG-002151</t>
  </si>
  <si>
    <t>CRS/IITA Agreement for The “Sustainable Cassava Seed Systems in Benue and Oyo States, Nigeria Project”</t>
  </si>
  <si>
    <t>AG-002487</t>
  </si>
  <si>
    <t>CRS/IITA Agreement for work performed under CRS BMGF Global Development Grant Number OPP1041467 - Sustainable Cassava Seed Systems in Nigeria</t>
  </si>
  <si>
    <t>PJ-001508</t>
  </si>
  <si>
    <t>ITC/IITA Memorandum of Understanding on a grant under project INT/75/24D</t>
  </si>
  <si>
    <t>AG-001663</t>
  </si>
  <si>
    <t>ITC/IITA MOU on a grant under project INT/75/24D</t>
  </si>
  <si>
    <t>ITC</t>
  </si>
  <si>
    <t>International Trade Center</t>
  </si>
  <si>
    <t>PJ-001511</t>
  </si>
  <si>
    <t>Drought Tolerant Maize for Africa – Phase III</t>
  </si>
  <si>
    <t>AG-001697</t>
  </si>
  <si>
    <t>CIMMYT/IITA Agreement for Drought Tolerant Maize for Africa (DTMA) ‐ Phase III</t>
  </si>
  <si>
    <t>PJ-001523</t>
  </si>
  <si>
    <t>Strengthening partnerships for innovation in beans, groundnuts and sesame research and technology transfer in Northern Mozambique</t>
  </si>
  <si>
    <t>PJ-001533</t>
  </si>
  <si>
    <t>Development and Delivery of Combined Drought and Heat Stress Tolerant Maize Germplasm in Sub-Saharan Africa</t>
  </si>
  <si>
    <t>AG-001964</t>
  </si>
  <si>
    <t>CIMMYT/IITA Agreement on the Project: Development and Delivery of Combined Drought and Heat Stress Tolerant Maize Germplasm in Sub-Saharan Africa</t>
  </si>
  <si>
    <t>AG-002795</t>
  </si>
  <si>
    <t xml:space="preserve">CIMMYT/IITA Subgrant Agreement for the project: USAID-Development and Delivery of Combined Drought and Heat Stress Tolerant Maize Germplasm in Western Africa </t>
  </si>
  <si>
    <t>PJ-001535</t>
  </si>
  <si>
    <t>Institutionalization of quality assurance mechanism and  dissemination of top quality commercial products to increase crop yields and improve food security of smallholder farmers in sub-Saharan Africa – COMPRO-II</t>
  </si>
  <si>
    <t>AG-001761</t>
  </si>
  <si>
    <t>BMGF/IITA Agreement for Institutionalization of quality assurance mechanism and dissemination of top quality commercial products to increase crop yields and improve food security of smallholder farmers in sub-Saharan Africa – COMPRO II (Global Development Grant Number OPPGD1398)</t>
  </si>
  <si>
    <t>AG-002307</t>
  </si>
  <si>
    <t>IITA/CNRS Sub-contract Agreement related to Constraints to adoption of profitable agricultural technologies by the rural poor: Evidence from longitudinal analysis of household survey data combined with randomized impact evaluations</t>
  </si>
  <si>
    <t>CNRS</t>
  </si>
  <si>
    <t>Centre National de la Recherche Scientifique</t>
  </si>
  <si>
    <t>PJ-001536</t>
  </si>
  <si>
    <t>Summary paper on the Soybean value chain in Kenya</t>
  </si>
  <si>
    <t>AG-001684</t>
  </si>
  <si>
    <t>UNIDO/IITA agreement on Summary paper on the Soybean value chain in Kenya</t>
  </si>
  <si>
    <t>UNIDO</t>
  </si>
  <si>
    <t>United Nations Industrial Development Organization</t>
  </si>
  <si>
    <t>PJ-001538</t>
  </si>
  <si>
    <t>Support of the Regional Cassava Initiative in support of Vulnerable Smallholders in Central and Eastern Africa for Tanzania</t>
  </si>
  <si>
    <t>AG-001687</t>
  </si>
  <si>
    <t>FAO/IITA agreement for provision of Support of the Regional Cassava Initiative in support of Vulnerable Smallholders in Central and Eastern Africa for Tanzania</t>
  </si>
  <si>
    <t>PJ-001541</t>
  </si>
  <si>
    <t>Writing Proposal for collaborative research on "Perennial Tropical Systems: Trade-offs and Synergies for Climate change Adaptation and Mitigation</t>
  </si>
  <si>
    <t>AG-001691</t>
  </si>
  <si>
    <t>ICRAF/IITA agreement on Proposal for collaborative research on "Perennial Tropical Systems: Trade-offs and Synergies for Climate change Adaptation and Mitigation</t>
  </si>
  <si>
    <t>PJ-001542</t>
  </si>
  <si>
    <t>Coffee - Banana case: Uganda</t>
  </si>
  <si>
    <t>AG-001698</t>
  </si>
  <si>
    <t>DLO/IITA agreement on Coffee - Banana case: Uganda</t>
  </si>
  <si>
    <t>DLO</t>
  </si>
  <si>
    <t xml:space="preserve">Stichting Dienst Landbouwkundig Onderzoek </t>
  </si>
  <si>
    <t>PJ-001543</t>
  </si>
  <si>
    <t>CGIAR Research Program (CRP) 3.2: MAIZE- Global Alliance for Improving Food Security and the Livelihoods of the Resource-poor in the Developing World</t>
  </si>
  <si>
    <t>AG-001744</t>
  </si>
  <si>
    <t>CIMMYT/IITA program participant agreement under the project MAIZE - Global Alliance for Improving Food Security and the Livelihoods of the Resource-Poor in the Developing World</t>
  </si>
  <si>
    <t>PJ-001544</t>
  </si>
  <si>
    <t>CGIAR Research Program (CRP) 3.4: Roots, tubers and bananas for Food Security and Income</t>
  </si>
  <si>
    <t>AG-001814</t>
  </si>
  <si>
    <t xml:space="preserve">CIP/IITA Program Participation Agreement No. 01-12-RTB under CGIAR Research Program: Roots, Tubers; and Bananas for Food Security and Income </t>
  </si>
  <si>
    <t>PJ-001545</t>
  </si>
  <si>
    <t>CGIAR Research Program on Grain legumes: Product line 5</t>
  </si>
  <si>
    <t>AG-002062</t>
  </si>
  <si>
    <t>ICRISAT/IITA Program Partcipant Agreement for CGIAR Research Program on Grain Legumes</t>
  </si>
  <si>
    <t>PJ-001546</t>
  </si>
  <si>
    <t>Improved cassava production, research on soil fertility and commercialisation for PSMNR target villages (2014-2016) (Contract no: DEV 04/cassava)</t>
  </si>
  <si>
    <t>AG-001743</t>
  </si>
  <si>
    <t>PSMNR-SWR/IITA Agreement for lmproved Cassava for PSMNR target villages (Contract No. DEV1/PSMNR/2012/Cassava_001)</t>
  </si>
  <si>
    <t>PSMNR SWR</t>
  </si>
  <si>
    <t>Programme for Sustainable Management of Natural Resources in the South West Region</t>
  </si>
  <si>
    <t>AG-002458</t>
  </si>
  <si>
    <t>PSMNR-SWR/IITA Agreement for the project: Improved cassava production, research on soil fertility and commercialisation for PSMNR target villages (2014-2016) (Contract no: DEV 04/cassava)</t>
  </si>
  <si>
    <t>PJ-001549</t>
  </si>
  <si>
    <t>Farmers' varietal diversification and adoption of improved varieties, and consumers' preferences for variety attributes: The case of cassava in Nigeria</t>
  </si>
  <si>
    <t>AG-001703</t>
  </si>
  <si>
    <t>IFPRI/IITA agreement on Farmers' varietal diversification and adoption of improved varieties, and consumers' preferences for variety attributes: The case os cassava in Nigeria</t>
  </si>
  <si>
    <t>PJ-001551</t>
  </si>
  <si>
    <t xml:space="preserve">Achieving development impact and environmental sustainability through intensification of pro-poor cropping systems based on cassava, yams and legumes </t>
  </si>
  <si>
    <t>AG-001873</t>
  </si>
  <si>
    <t>IFAD/IITA Grant Agreement No. COFIN - ECG - 57 - IITA under Achieving development impact and environmental sustainability through intensification of pro-poor cropping systems based on cassava, yams and legumes.</t>
  </si>
  <si>
    <t>AG-002392</t>
  </si>
  <si>
    <t>IFAD/IITA Grant Implementation Agreement for the 2013 EC Contribution for the project: Achieving Development Impact and Environmental Sustainability through Intensification of Pro-poor Cropping Systems based on Cassava, Yams and Legumes (Grant Number: 2000000467)</t>
  </si>
  <si>
    <t>AG-003121</t>
  </si>
  <si>
    <t>IFAD/IITA Grant Implementation Agreement for the 2011 EC Contribution for the project: Achieving Development Impact and Environmental Sustainability through Intensification of Pro-poor Cropping Systems based on Cassava, Yams and Legumes (Grant Number: 2000001391)</t>
  </si>
  <si>
    <t>PJ-001552</t>
  </si>
  <si>
    <t>Next Generation Cassava Breeding</t>
  </si>
  <si>
    <t>AG-002090</t>
  </si>
  <si>
    <t>Cornell University/IITA Subaward Agreement No. 67724-9989 for the Next Generation Cassava Breeding project</t>
  </si>
  <si>
    <t>PJ-001555</t>
  </si>
  <si>
    <t xml:space="preserve">Extending N2Africa in DRC, Liberia and Sierra Leone (N2Africa) </t>
  </si>
  <si>
    <t>AG-001727</t>
  </si>
  <si>
    <t>Wageningen/IITA Subcontractor Agreement Extending N2Africa</t>
  </si>
  <si>
    <t>PJ-001561</t>
  </si>
  <si>
    <t>The finalized project and dissemination of alternative and sustainable methods of fruit fly control in West Africa (2011-2012)</t>
  </si>
  <si>
    <t>AG-001730</t>
  </si>
  <si>
    <t>UEMOA/IITA agreement for the finalized project and dissemination of alternative and sustainable methods of fruit fly control in West Africa (2011-2012)</t>
  </si>
  <si>
    <t>UEMOA</t>
  </si>
  <si>
    <t>L'Union Economique et Monétaire Ouest Africaine</t>
  </si>
  <si>
    <t>PJ-001563</t>
  </si>
  <si>
    <t>Developing Transgenic Banana with Resistance against Xanthomonas wilt (BXW)</t>
  </si>
  <si>
    <t>AG-001729</t>
  </si>
  <si>
    <t>NARO/IITA agreement on Developing Transgenic Banana with Resistance against Xanthomonas wilt</t>
  </si>
  <si>
    <t>NARO</t>
  </si>
  <si>
    <t>National Agricultural Research Organization</t>
  </si>
  <si>
    <t>AG-002417</t>
  </si>
  <si>
    <t>NARO_NARL/IITA Research Service Agreement for the conduct of research activities on bananas</t>
  </si>
  <si>
    <t>AG-002947</t>
  </si>
  <si>
    <t>PJ-001565</t>
  </si>
  <si>
    <t>New Cassava Varieties and Clean Seed to Combat Cassava Brown Streak Disease and Cassava Mosaic Disease ( 5CP)</t>
  </si>
  <si>
    <t>AG-001822</t>
  </si>
  <si>
    <t>BMGF/IITA Agreement under Cassava Regional Variety Testing and Basic Seed Systems in Tanzania (Global Development Grant Number 0PP1022738)</t>
  </si>
  <si>
    <t>PJ-001567</t>
  </si>
  <si>
    <t xml:space="preserve">Dissemination of foundation seeds and planting materials of improved varieties of maize, soybean and cassava to stimulate the production of good quality certified seeds/planting materials in Nigeria. </t>
  </si>
  <si>
    <t>AG-001878</t>
  </si>
  <si>
    <t>AGRA/IITA Agreement under Dissemination of foundation seeds and planting materials of improved varieties of maize, soybean and cassava to stimulate the production of good quality certified seeds/planting materials in Nigeria Grant Reference No. 2012 PASS 008</t>
  </si>
  <si>
    <t>AG-003186</t>
  </si>
  <si>
    <t>AGRA/IITA Grant Agreement for the project: Dissemination of foundation seeds and planting materials of improved varieties of maize, soybean and cassava to stimulate the production .of gcxx:l quality certified seeds/planting materials in Nigeria (No. 2015 PASS 029)</t>
  </si>
  <si>
    <t>PJ-001571</t>
  </si>
  <si>
    <t>Species identification of root-knot nematodes (RKN) through improved diagnostic techniques aimed at durable resistance in vegetables grown in peri-urban systems in Africa.</t>
  </si>
  <si>
    <t>AG-002037</t>
  </si>
  <si>
    <t>FUNARBE/EMBRAPA/IITA Agreement under Species identification of root-knot nematodes (RKN) through improved diagnostic techniques aimed at durable resistance in vegetables grown in peri-urban systems in Africa.</t>
  </si>
  <si>
    <t>FUNARBE</t>
  </si>
  <si>
    <t xml:space="preserve">Arthur Bernardes Foundation </t>
  </si>
  <si>
    <t>PJ-001573</t>
  </si>
  <si>
    <t>Nationwide Crop Pest Survey on Ginger</t>
  </si>
  <si>
    <t>AG-001882</t>
  </si>
  <si>
    <t>FMARD/IITA Consultancy award for the conduct of Nationwide Crop Pest Survey on Ginger</t>
  </si>
  <si>
    <t>PJ-001574</t>
  </si>
  <si>
    <t>Promotion de la gestion integree des technologies de recoltes pour ameliorer la productivite du plantain des petits producteurs (Promotion of Technologies for the Integrated Management of Plantain to Improve Farm Productivity)</t>
  </si>
  <si>
    <t>AG-001733</t>
  </si>
  <si>
    <t>CORAF/WECARD Sub-Sub-Agreement between CARBAP &amp; IITA under Promotion de la gestion integree des technologies de recoltes pour ameliorer la productivite du plantain des petits producteurs</t>
  </si>
  <si>
    <t>CARBAP</t>
  </si>
  <si>
    <t>Centre Africaine de Recherches sur Bananiers &amp; Plantains</t>
  </si>
  <si>
    <t>PJ-001579</t>
  </si>
  <si>
    <t>Nigeria Cassava Transformation Initiative.</t>
  </si>
  <si>
    <t>AG-001869</t>
  </si>
  <si>
    <t>FMARD/IITA agreement on the award of Production and Distribution of Bundles and Hectares of TMS varieties</t>
  </si>
  <si>
    <t>AG-002192</t>
  </si>
  <si>
    <t>FMARD/IITA Contract for the training of 360 persons in production and Multiplication of Cassava stem</t>
  </si>
  <si>
    <t>AG-002378</t>
  </si>
  <si>
    <t>FMARD/IITA Contract Agreement for the Multiplication of 300 Hectars of Foundation and 80 Hectares of Breeders stocks of improved Cassava planting materials</t>
  </si>
  <si>
    <t>AG-002380</t>
  </si>
  <si>
    <t>FMARD/IITA Contract Agreement for Harvest and delivery of 200,000 bundles of Cassava Stems to designated GES Redemption Centres</t>
  </si>
  <si>
    <t>PJ-001582</t>
  </si>
  <si>
    <t>Capacity building for soil and plant analysis laboratories for the improvement of soil health in Ghana and Nigeria</t>
  </si>
  <si>
    <t>AG-001858</t>
  </si>
  <si>
    <t>AGRA/IITA agreement for the project: Capacity building for soil and plant analysis laboratories for the improvement of soil health in Ghana and Nigeria  (Grant Reference No. 2012 SHP 009)</t>
  </si>
  <si>
    <t>PJ-001584</t>
  </si>
  <si>
    <t>Disaster Preparedness for Food Security Risks in the Great Lakes Region - lmproving responses to the threat of banana diseases under OSRO/RAF/311/BEL</t>
  </si>
  <si>
    <t>AG-001745</t>
  </si>
  <si>
    <t>FAO/IITA Agreement under Disaster Preparedness for Food Security Risks in the Great Lakes Region - lmproving responses to the threat of banana diseases under OSRO/RAF/117/BEL</t>
  </si>
  <si>
    <t>FAO Kenya</t>
  </si>
  <si>
    <t>FAO Sub-Regional Emergency Office for Eastern and Central Africa</t>
  </si>
  <si>
    <t>AG-001800</t>
  </si>
  <si>
    <t>FAO/IITA Agreement for Disaster Preparedness for Food Security Risks in the Great Lakes Region – Improving responses to the threat of banana diseases under OSRO/RAF/117/BEL</t>
  </si>
  <si>
    <t>PJ-001587</t>
  </si>
  <si>
    <t xml:space="preserve"> A science based cocoa farmer information system</t>
  </si>
  <si>
    <t>AG-001750</t>
  </si>
  <si>
    <t>OLAM/IITA Letter of Agreement for a science based cocoa farmer information system</t>
  </si>
  <si>
    <t>OLAM Ghana</t>
  </si>
  <si>
    <t>Olam Ghana Limited</t>
  </si>
  <si>
    <t>PJ-001589</t>
  </si>
  <si>
    <t xml:space="preserve"> lnteractive support of llTA to AfDB-Support to National Programme for Food Security (AfDB-SNPFS) in Ekiti; Ondo and Cross River States</t>
  </si>
  <si>
    <t>AG-001852</t>
  </si>
  <si>
    <t>AfDB-SNPFS/IITA Agreement under lnteractive support of llTA to AfDB-Support to National Programme for Food Security (AfDB-SNPFS) in Ekiti; Ondo and Cross River States</t>
  </si>
  <si>
    <t>AfDB - SNPFS</t>
  </si>
  <si>
    <t>AfDB - SUPPORT TO NATIONAL PROGRAMME FOR FOOD SECURITY</t>
  </si>
  <si>
    <t>PJ-001591</t>
  </si>
  <si>
    <t>Associate Professional Officer (Dutch APO) (Impact Assessment, Malawi)</t>
  </si>
  <si>
    <t>PJ-001593</t>
  </si>
  <si>
    <t>Partnership project for technology transfer and out-scaling</t>
  </si>
  <si>
    <t>AG-001752</t>
  </si>
  <si>
    <t>PPCDR/IITA MoU on Partnership project for technology transfer and out-scaling</t>
  </si>
  <si>
    <t>PPCDR</t>
  </si>
  <si>
    <t>PROGRAMME POST CONFLIT DE DEVELOPPEMENT RURAL</t>
  </si>
  <si>
    <t>PJ-001598</t>
  </si>
  <si>
    <t>Classical biological control of the papaya mealybug (Paracoccus marginatus) a new invasive and highly polyphagous pest spreading throughout West and Central Africa</t>
  </si>
  <si>
    <t>AG-001997</t>
  </si>
  <si>
    <t>SDC/IITA agreement for the project: Classical biological control of the papaya mealybug (Paracoccus marginatus) a new invasive and highly polyphagous pest spreading throughout West and Central Africa (short name: IITA Biological Papaya Pest Control in West and Central Africa</t>
  </si>
  <si>
    <t>SDC</t>
  </si>
  <si>
    <t>Swiss Agency for Development and Cooperation</t>
  </si>
  <si>
    <t>PJ-001601</t>
  </si>
  <si>
    <t>Trade-offs and synergies in climate change adaptation and mitigation in coffee and cocoa systems</t>
  </si>
  <si>
    <t>AG-002191</t>
  </si>
  <si>
    <t>GIZ/IITA Agreement under "Trade-offs and synergies in climate change adaptation and mitigation in coffee and cocoa systems" (Contract No.: 81157483, Project processing No.: 12.1433.7-001.00)</t>
  </si>
  <si>
    <t>PJ-001602</t>
  </si>
  <si>
    <t>Expanding the GCP crop ontology within the community of practice and partners to integrate data sets for the GCP priority crops through the integrated breeding platform. (Crop Ontology - Community of Practice).</t>
  </si>
  <si>
    <t>AG-001762</t>
  </si>
  <si>
    <t>Bioversity/IITA Agreement under Expanding the GCP crop ontology within the community of practice and partners to integrate data sets for the GCP priority crops through the integrated breeding platform. (Crop Ontology - Community of Practice).</t>
  </si>
  <si>
    <t>PJ-001603</t>
  </si>
  <si>
    <t>Development of low cost on-farm diagnostic toolkits for yam virus diseases</t>
  </si>
  <si>
    <t>AG-002052</t>
  </si>
  <si>
    <t>NRI/IITA Agreement under Development of low cost on-farm diagnostic toolkits for yam virus diseases</t>
  </si>
  <si>
    <t>PJ-001604</t>
  </si>
  <si>
    <t>The Roots (and Tubers) of Development and Climate Change</t>
  </si>
  <si>
    <t>AG-001767</t>
  </si>
  <si>
    <t>FAO/IITA LoA for the project: The Roots (and Tubers) of Development and Climate Change</t>
  </si>
  <si>
    <t>PJ-001607</t>
  </si>
  <si>
    <t>Research on Climate Change and adaptation strategies of smallholder Arabica coffee farmers in Uganda</t>
  </si>
  <si>
    <t>AG-001811</t>
  </si>
  <si>
    <t xml:space="preserve">IITA/Oxfam agreement on consultancy for the project: Research on Climate change and adaptation strategies of coffee farmers in Uganda </t>
  </si>
  <si>
    <t>Oxfam Uganda</t>
  </si>
  <si>
    <t>OXFAM Uganda</t>
  </si>
  <si>
    <t>PJ-001615</t>
  </si>
  <si>
    <t>Enhancing Cowpea productivity and income for sustainable livelihood of resource-poor farmers</t>
  </si>
  <si>
    <t>AG-001775</t>
  </si>
  <si>
    <t>Letter of Agreement between CORAF/WECARD and IITA on the project: Enhancing Cowpea productivity and income for sustainable livelihood of resource-poor farmers</t>
  </si>
  <si>
    <t>PJ-001618</t>
  </si>
  <si>
    <t>Aflatoxin Control Technical Assistance in Africa</t>
  </si>
  <si>
    <t>AG-001779</t>
  </si>
  <si>
    <t>USDA/IITA Cost Reimbursable Agreement  under Aflatoxin Control Technical Assistance in Africa</t>
  </si>
  <si>
    <t>AG-001888</t>
  </si>
  <si>
    <t>USDA/IITA  Arizona Lab Exchange and Senegal Stakeholders Agreement under Aflatoxin Control Technical Assistance in Africa.</t>
  </si>
  <si>
    <t>AG-003132</t>
  </si>
  <si>
    <t>USDA/IITA Cooperative Agreement under Aflatoxin Control Technical Assistance in Africa (Agreement No: 58-3148-6-063)</t>
  </si>
  <si>
    <t>AG-003171</t>
  </si>
  <si>
    <t>USDA/IITA Cooperative Agreement for the project: Tanzania Aflatoxins (Agreement No: 58-3148-6-085)</t>
  </si>
  <si>
    <t>PJ-001624</t>
  </si>
  <si>
    <t xml:space="preserve">Agreement for Collaboration in Research Activities </t>
  </si>
  <si>
    <t>AG-001793</t>
  </si>
  <si>
    <t>DiGeSA/IITA agreement for a collaboration in Research activities</t>
  </si>
  <si>
    <t>DiGeSA</t>
  </si>
  <si>
    <t>Department of Agri-Foods and Environmental Systems Management of the University of Cantania</t>
  </si>
  <si>
    <t>AG-003060</t>
  </si>
  <si>
    <t>DIGeSA/IITA Agreement for Collaboration in Research activities for PhD students</t>
  </si>
  <si>
    <t>PJ-001628</t>
  </si>
  <si>
    <t>Support the national effort in the diagnosis of cassava brown streak and collection of the best local varieties of cassava in the provinces of Bas-Congo province city of Kinshasa, Bandundu and Equateur</t>
  </si>
  <si>
    <t>AG-001823</t>
  </si>
  <si>
    <t>FAO/IITA Agreement for Support the national effort in the diagnosis of cassava brown streak and best collection of local varieties of cassava in the provinces of Bas-Congo province city of Kinshasa, Bandundu and Equator</t>
  </si>
  <si>
    <t>PJ-001629</t>
  </si>
  <si>
    <t>BREAD -Assessing, understanding and targeting non-responsive soils for improved crop production in smallholder farms in sub-Saharan Africa</t>
  </si>
  <si>
    <t>AG-002043</t>
  </si>
  <si>
    <t xml:space="preserve">Columbia University/IITA Agreement for the project: BREAD: Assessing, Understanding and Targeting Non-responsive Soils for Improved Crop Production in Small Holder Farms in Sub- Saharan Africa (Prime Award No. IOS-1212623, Purchase Order number G03692.) </t>
  </si>
  <si>
    <t>Columbia University</t>
  </si>
  <si>
    <t>University of Columbia</t>
  </si>
  <si>
    <t>PJ-001630</t>
  </si>
  <si>
    <t>Promotion of improved and integrated crop management technologies to increase farm-level crop productivity, market opportunities and diversify income</t>
  </si>
  <si>
    <t>AG-001828</t>
  </si>
  <si>
    <t>FH/IITA Agreement under Promotion of improved and integrated crop management technologies to increase farm-level crop productivity, market opportunities and diversify income</t>
  </si>
  <si>
    <t>FH</t>
  </si>
  <si>
    <t>Food for the Hungry International</t>
  </si>
  <si>
    <t>PJ-001631</t>
  </si>
  <si>
    <t>East Africa Household Research on Coffee Growing Families</t>
  </si>
  <si>
    <t>AG-001836</t>
  </si>
  <si>
    <t>GMCR/IITA Agreement under East Africa Household Research on Coffee Growing Families</t>
  </si>
  <si>
    <t>GMCR</t>
  </si>
  <si>
    <t>Green Mountain Coffee Roasters Inc.</t>
  </si>
  <si>
    <t>PJ-001632</t>
  </si>
  <si>
    <t>Investigating patterns of Pyrethroids and DDT resistance in Anopheles funestus populations in Benin: study of the distribution, resistance mechanisms and investigation on novel resistance management strategies.</t>
  </si>
  <si>
    <t>AG-002175</t>
  </si>
  <si>
    <t>LSTM/IITA Agreement for the project: Investigating patterns of Pyrethroids and DDT resistance in Anopheles funestus populations in Benin: study of the distribution, resistance mechanisms and investigation on novel resistance management strategies</t>
  </si>
  <si>
    <t>LSTM</t>
  </si>
  <si>
    <t>Liverpool School of Tropical Medicine</t>
  </si>
  <si>
    <t>PJ-001633</t>
  </si>
  <si>
    <t>Improving bean yields by reversing soil degradation and reducing soil borne pathogens on small-holder farms in Western Kenya</t>
  </si>
  <si>
    <t>AG-002149</t>
  </si>
  <si>
    <t>Cornell University/IITA Subaward agreement No. 68189-10070 for the project: Improving bean yields by reversing soil degradation and reducing soil borne pathogens on small-holder farms in Western Kenya</t>
  </si>
  <si>
    <t>PJ-001636</t>
  </si>
  <si>
    <t>Supporting Soil Health Consortia in West Africa- facilitating wider uptake of better adapted ISFM practices with visible positive impacts on rural livelihoods</t>
  </si>
  <si>
    <t>AG-002262</t>
  </si>
  <si>
    <t>AGRA/IITA Agreement for the project: Supporting Soil Health Consortia in West Africa- facilitating wider uptake of better adapted ISFM practices with visible positive impacts on rural livelihoods (Grant Reference No. 2013 SHP 005)</t>
  </si>
  <si>
    <t>PJ-001647</t>
  </si>
  <si>
    <t>Evaluating organic matter dynamics, soybean production, value-addition and Striga weed suppression in Integrated Soil Fertility Management systems- towards improved productivity, sustainability, and livelihoods of small holder farmers in Kenya and Uganda</t>
  </si>
  <si>
    <t>AG-001874</t>
  </si>
  <si>
    <t>SLU/IITA Agreement under Evaluating organic matter dynamics, soybean production, value-addition and Striga weed suppression in Integrated Soil Fertility Management systems- towards improved productivity, sustainability, and livelihoods of small holder farmers in Kenya and Uganda</t>
  </si>
  <si>
    <t>SLU</t>
  </si>
  <si>
    <t>Swedish University of Agricultural Sciences</t>
  </si>
  <si>
    <t>PJ-001648</t>
  </si>
  <si>
    <t>Alleviation of low soil fertility and Striga hermonthica constraints to crop productivity by integration of dual purpose legumes in maize-based systems in smallholder farms in Western Kenya</t>
  </si>
  <si>
    <t>AG-001875</t>
  </si>
  <si>
    <t>IITA/SLU Agreement under Alleviation of low soil fertility and Striga hermonthica constraints to crop productivity by integration of dual purpose legumes in maize-based systems in smallholder farms in Western Kenya</t>
  </si>
  <si>
    <t>PJ-001654</t>
  </si>
  <si>
    <t>Enhancing adoption of harmonized standards to drive commercialization of root and tuber crops in Eastern and Central Africa - ASARECA/PAAP/2012/01</t>
  </si>
  <si>
    <t>AG-002095</t>
  </si>
  <si>
    <t>ASARECA SUB-GRANT AGREEMENT For Enhancing adoption of harmonized standards in Eastern and Central Africa - ASARECA/PAAP/2012/01</t>
  </si>
  <si>
    <t>PJ-001655</t>
  </si>
  <si>
    <t xml:space="preserve"> CGIAR Research Program: Roots, Tubers; and Bananas for Food Security and Income Task Order No. Ol-12-RTB-TO: Strategic Assessment of Research Priorities of the RTB and Support to RTB Task Theme leaders</t>
  </si>
  <si>
    <t>AG-001887</t>
  </si>
  <si>
    <t>CIP/IITA CGIAR Research Program: Roots, Tubers; and Bananas for Food Security and Income Task Order No. Ol-12-RTB-TO: Strategic Assessment of Research Priorities of the RTB, and Support to RTB Task Theme leaders</t>
  </si>
  <si>
    <t>PJ-001656</t>
  </si>
  <si>
    <t xml:space="preserve">Nigeria Maize and Soybean Transformation Initiative </t>
  </si>
  <si>
    <t>AG-001886</t>
  </si>
  <si>
    <t xml:space="preserve">FMARD/IITA contract agreement for the project: Nigeria Maize and Soybean Transformation Initiative </t>
  </si>
  <si>
    <t>AG-002379</t>
  </si>
  <si>
    <t>FMARD/IITA Contract Agreement for the Supply, Delivery and Coordination of 111 tons of Improved Maize Seeds</t>
  </si>
  <si>
    <t>PJ-001659</t>
  </si>
  <si>
    <t>Increasing food security and economic opportunities in Jigawa State Nigeria through sustainable cropping systems intensification, diversification, value addition and marketing</t>
  </si>
  <si>
    <t>AG-001893</t>
  </si>
  <si>
    <t>JSG/IITA Agreement under Increasing food security and economic opportunities in Jigawa State Nigeria through sustainable cropping systems intensification, diversification, value addition and marketing</t>
  </si>
  <si>
    <t>JSG</t>
  </si>
  <si>
    <t>Jigawa State Government</t>
  </si>
  <si>
    <t>PJ-001660</t>
  </si>
  <si>
    <t>Trade-offs and synergies in climate change adaptation and mitigation in coffee systems</t>
  </si>
  <si>
    <t>AG-002094</t>
  </si>
  <si>
    <t>START/IITA Contract under Trade-offs and synergies in climate change adaptation and mitigation in coffee systems</t>
  </si>
  <si>
    <t>START</t>
  </si>
  <si>
    <t>Global change SysTem for Analysis, Research and Training</t>
  </si>
  <si>
    <t>PJ-001662</t>
  </si>
  <si>
    <t>CGIAR Research Program: Roots, Tubers; and Bananas for Food Security and Income Task Order No. 04‐12‐RTB‐TO: Project Profile: "Complementary funding for cross‐cutting projects"</t>
  </si>
  <si>
    <t>AG-001900</t>
  </si>
  <si>
    <t>CIP/IITA CGIAR Research Program: Roots, Tubers; and Bananas for Food Security and Income Task Order No. 04-12-RTB-TO: Project Profile: "Complementary funding for cross?cutting projects."</t>
  </si>
  <si>
    <t>PJ-001669</t>
  </si>
  <si>
    <t>Nigeria Flood Crops relief interventions using residual moisture</t>
  </si>
  <si>
    <t>AG-002148</t>
  </si>
  <si>
    <t>FMARD/IITA Award of Contracts/Letters of Acceptance under Nigeria Flood Crops Relief Interventions using Residual Moisture</t>
  </si>
  <si>
    <t>PJ-001674</t>
  </si>
  <si>
    <t>Enhancing the competitiveness of High Quality Cassava Flour Value Chain in West and Central Africa</t>
  </si>
  <si>
    <t>AG-002444</t>
  </si>
  <si>
    <t>IFAD/IITA Grant Implementation Agreement for the project: Enhancing the competitiveness of High Quality Cassava Flour Value Chain in West and Central Africa</t>
  </si>
  <si>
    <t>PJ-001679</t>
  </si>
  <si>
    <t>Development of a sustainable soybean seed system to enhance availability and accessibility of high-quality seed of improved varieties for farmers in Malawi</t>
  </si>
  <si>
    <t>AG-002084</t>
  </si>
  <si>
    <t xml:space="preserve">DAI/IITA Grant agreement for project: Development of a sustainable soybean seed system to enhance availability and accessibility of high-quality seed of improved varieties for farmers in Malawi </t>
  </si>
  <si>
    <t>DAI</t>
  </si>
  <si>
    <t>Development Alternatives, Inc.</t>
  </si>
  <si>
    <t>PJ-001680</t>
  </si>
  <si>
    <t>Policy action for sustainable intensification of Ugandan cropping systems (PASIC) RSBO117385</t>
  </si>
  <si>
    <t>AG-002305</t>
  </si>
  <si>
    <t>EKN/IITA Agreement under project titled "Policy action for sustainable intensification of Ugandan cropping systems (PASIC)." RSBO117385</t>
  </si>
  <si>
    <t>EKN</t>
  </si>
  <si>
    <t>Embassy of the Kingdom of the Netherlands</t>
  </si>
  <si>
    <t>PJ-001681</t>
  </si>
  <si>
    <t>Capacity Strenthening Course for Innovations Platforms, Value Chains, and Mentoring Field Visits</t>
  </si>
  <si>
    <t>AG-002056</t>
  </si>
  <si>
    <t>CORAF/WECARD/IITA Letter of Agreement On Capacity Strenthening Course for Innovations Platforms, Value Chains and Mentoring Field Visits</t>
  </si>
  <si>
    <t>AG-002544</t>
  </si>
  <si>
    <t>CORAF-WECARD/IITA Sub-grant Agreement On Capacity Development through Coaching/Mentoring and Short Trainings in Innovations Platforms and Value Chains for FtF/USAID funded Competitive Grant Projects</t>
  </si>
  <si>
    <t>PJ-001682</t>
  </si>
  <si>
    <t>Producing Gari from Cassava: An illustrated guide for smallholder cassava processors</t>
  </si>
  <si>
    <t>AG-002070</t>
  </si>
  <si>
    <t>CTA/IITA Agreement under Producing Gari from Cassava: An illustrated guide for smallholder cassava processors.</t>
  </si>
  <si>
    <t>AG-002207</t>
  </si>
  <si>
    <t>CTA/IITA Agreement on the Co-publication of the French version Producing gari from Cassava; An illustrated guide for smallholder cassava processors (print and PDF)</t>
  </si>
  <si>
    <t>PJ-001685</t>
  </si>
  <si>
    <t>The development and expansion of sustainable agriculture activities in the periphery south of Faunal Reserve of Lomako Yokokala mainly in the territory of Djolu and Befale (MLW Landscape)</t>
  </si>
  <si>
    <t>AG-002042</t>
  </si>
  <si>
    <t>AWF/IITA Agreement under 'The development and expansion of sustainable agriculture activities in the periphery south of Faunal Reserve of Lomako Yokokala mainly in the territory of Djolu and Befale.'</t>
  </si>
  <si>
    <t>AWF</t>
  </si>
  <si>
    <t xml:space="preserve">African Wildlife Foundation </t>
  </si>
  <si>
    <t>AG-002130</t>
  </si>
  <si>
    <t>AWF/IITA Sub-Award Agreement titled "Central Africa Regional Program for the Environment (CARPE) Landscape Program Implementation." under  The development and expansion of sustainable agriculture activities in the periphery south of Faunal Reserve of Lomako Yokokala mainly in the territory of Djolu and Befale (MLW Landscape)</t>
  </si>
  <si>
    <t>AG-002488</t>
  </si>
  <si>
    <t>AWF/IITA Sub-award Agreement for the project: Central Africa Forest Ecosystems Conservation (CAFEC)—Maringa-Lopori-Wamba Forest Landscape</t>
  </si>
  <si>
    <t>PJ-001688</t>
  </si>
  <si>
    <t>Aflatoxin Genetic Resistance in Maize</t>
  </si>
  <si>
    <t>AG-001998</t>
  </si>
  <si>
    <t>USDA-ARS/IITA  Agreement under  "Aflatoxin Genetic Resistance in Maize." (Agreement number 58-0406-2-170F)</t>
  </si>
  <si>
    <t>United States Department of Agriculture - Agricultural Research Service, School of Plant Sciences, University of Arizona</t>
  </si>
  <si>
    <t>AG-002763</t>
  </si>
  <si>
    <t>USDA-ARS_IITA Agreement under the project: Breeding of Aflatoxin Genetic Resistance in Maize (Agreement number 58-6064-5-008F)</t>
  </si>
  <si>
    <t>PJ-001689</t>
  </si>
  <si>
    <t>Renforcement de la production et de la productivité du manioc par l’amélioration des conditions de disponibilité, d’accessibilité et de diffusion des boutures saines (Enhancing production and productivity of cassava by the improvement of availability, accessibility and dissemination of healthy cuttings)</t>
  </si>
  <si>
    <t>AG-002092</t>
  </si>
  <si>
    <t>IFAD/IITA Institutional Contract under Renforcement de la production et de la productivité du manioc par l’amélioration des conditions de disponibilité, d’accessibilité et de diffusion des boutures saines (Enhancing production and productivity of cassava by the improvement of availability, accessibility and dissemination of healthy cuttings)</t>
  </si>
  <si>
    <t>PJ-001690</t>
  </si>
  <si>
    <t>Nematode drought interaction on rice</t>
  </si>
  <si>
    <t>AG-002002</t>
  </si>
  <si>
    <t>IITA/LEEDS LoA under "Nematode drought interaction on rice"</t>
  </si>
  <si>
    <t>PJ-001694</t>
  </si>
  <si>
    <t xml:space="preserve">Mycotoxin contamination in Rwanda: quantifying the problem in maize and cassava in households and markets, and sensitization of targeted stakeholders based on a cost-benefit analysis </t>
  </si>
  <si>
    <t>AG-002113</t>
  </si>
  <si>
    <t>IITA/RAB Subcontract Agreement under Mycotoxin contamination in Rwanda: quantifying the problem in maize and cassava in households and markets, and sensitization of targeted stakeholders based on a cost-benefit analysis</t>
  </si>
  <si>
    <t>USAID Rwanda</t>
  </si>
  <si>
    <t>AG-002163</t>
  </si>
  <si>
    <t>IITA/CAC Sub-contract Agreement for the project: Mycotoxin contamination in Rwanda:quantifying the problem in maize and cassava in households and markets, and sensitization of targeted stakeholders based on a cost-benefit analysis</t>
  </si>
  <si>
    <t>AG-002170</t>
  </si>
  <si>
    <t xml:space="preserve">IITA/CGIS-NUR Subcontract Agreement under the project: Mycotoxin contamination in Rwanda: quantifying the problem in maize and cassava in households and markets, and sensitization of targeted stakeholders based on a cost-benefit analysis </t>
  </si>
  <si>
    <t>PJ-001695</t>
  </si>
  <si>
    <t>Optimizing small-scale cassava production systems in Nigeria through judicial use of fertilizers and organic materials for sustainable agronomical, environmental and socio-economical intensification</t>
  </si>
  <si>
    <t>AG-002066</t>
  </si>
  <si>
    <t>IFDC/IITA Agreement on the project: Optimizing small-scale cassava production systems in Nigeria through judicial use of fertilizers and organic materials for sustainable agronomical, environmental and socio-economical intensification</t>
  </si>
  <si>
    <t>IFDC</t>
  </si>
  <si>
    <t>The International Fertilizer Development Center</t>
  </si>
  <si>
    <t>PJ-001703</t>
  </si>
  <si>
    <t>Rockefeller Foundation's General Support Funds for its mission to research crop and resource management and to improve selected food crops in Sub-Saharan Africa.</t>
  </si>
  <si>
    <t>AG-002034</t>
  </si>
  <si>
    <t xml:space="preserve">IITA/RockeFeller Foundation General Support for 2013 to 2014 </t>
  </si>
  <si>
    <t>RF</t>
  </si>
  <si>
    <t>The Rockefeller Foundation</t>
  </si>
  <si>
    <t>PJ-001704</t>
  </si>
  <si>
    <t>Making cassava a transformation vehicle to improve food security and livelihoods in Zambia</t>
  </si>
  <si>
    <t>AG-003053</t>
  </si>
  <si>
    <t>Republic of Zambia/IITA Consultancy Agreement in relation to contract for consultancy services for Implementation of the SAPP Cassava Intervention Plan Ministry of Agriculture and Livestock (CONTRACT NO. SAPP/MPC 013802014)</t>
  </si>
  <si>
    <t>MAL, Zambia</t>
  </si>
  <si>
    <t>Ministry of Agriculture and Livestock, Zambia</t>
  </si>
  <si>
    <t>PJ-001706</t>
  </si>
  <si>
    <t>Climate Change, Agriculture and Food Security (CCAFS)</t>
  </si>
  <si>
    <t>AG-002048</t>
  </si>
  <si>
    <t>CIAT/IITA Collaboration agreement for CCAFS: Ref: C-232-12</t>
  </si>
  <si>
    <t>AG-002055</t>
  </si>
  <si>
    <t>CIAT/IITA Partners Agreement on Climate Change Agriculture and Food Security (CCAFS) : Ref: C-130-12 and C-025-13</t>
  </si>
  <si>
    <t>PJ-001707</t>
  </si>
  <si>
    <t>ProSAVANA-PI JICA Project Team/IITA Implementation of field trial to evaluate adaptability of edible soybean cultivars to Nacala Corridor, Mozambique</t>
  </si>
  <si>
    <t>AG-002051</t>
  </si>
  <si>
    <t>ProSAVANA-PI JICA Project Team/IITA Agreement under Implementation of field trial to evaluate adaptability of edible soybean cultivars to Nacala Corridor, Mozambique</t>
  </si>
  <si>
    <t>JICA</t>
  </si>
  <si>
    <t>Japan International Cooperation Agency</t>
  </si>
  <si>
    <t>AG-002384</t>
  </si>
  <si>
    <t>ProSAVANA-PI JICA/IITA Agreement on Implementation of field trial to evaluate adaptability of edible soybean cultivars to Nacala corridor, Mozambique</t>
  </si>
  <si>
    <t>PJ-001709</t>
  </si>
  <si>
    <t>CRP Gene Bank</t>
  </si>
  <si>
    <t>AG-002082</t>
  </si>
  <si>
    <t>Global Crop Trust/IITA Program Participant Agreement for Genebank</t>
  </si>
  <si>
    <t>AG-002907</t>
  </si>
  <si>
    <t>IITA/Global Crop Trust Agreement for the project: Improving data management and data quality of the IITA genebank (as part of the Implementation of the PPA)</t>
  </si>
  <si>
    <t>AG-003077</t>
  </si>
  <si>
    <t>Global Crop Trust/IITA Agreement for IITA GRC Long·term conservation (cryobank) strategy for cassava</t>
  </si>
  <si>
    <t>AG-003098</t>
  </si>
  <si>
    <t>Global Crop Trust/IITA Agreement for Recommendation Action Plan (RAP)</t>
  </si>
  <si>
    <t>PJ-001712</t>
  </si>
  <si>
    <t>Cassava Weed Management Workshop</t>
  </si>
  <si>
    <t>AG-002057</t>
  </si>
  <si>
    <t>BMGF/IITA Letter of Agreement for a Cassava Weed Management Workshop to be held at IITA Ibadan from 25 to 28 February 2013</t>
  </si>
  <si>
    <t>PJ-001715</t>
  </si>
  <si>
    <t>USAID Soybean Innovation Laboratory - Human Nutrition Sub award</t>
  </si>
  <si>
    <t>AG-002478</t>
  </si>
  <si>
    <t>UIllinois/IITA Agreement for the project: USAID Soybean Innovation Laboratory - Human Nutrition Sub award (Subaward No.  2013-04026-09, Illinois Grant Code: AA452)</t>
  </si>
  <si>
    <t>PJ-001717</t>
  </si>
  <si>
    <t>Increasing Women's Resilence to Confront Climate Change</t>
  </si>
  <si>
    <t>AG-002065</t>
  </si>
  <si>
    <t>IFPRI/IITA agreement for the project: Increasing Women's Resilience to Confront Climate Change</t>
  </si>
  <si>
    <t>PJ-001725</t>
  </si>
  <si>
    <t>Bio-char and smallholder farmers in Kenya</t>
  </si>
  <si>
    <t>AG-002203</t>
  </si>
  <si>
    <t>SLU/IITA Agreement under ‘Bio-char and smallholder farmers in Kenya</t>
  </si>
  <si>
    <t>PJ-001726</t>
  </si>
  <si>
    <t>Cassava web innovations in Nigeria: Assessment of food security, quality and safety impact of cassava biomass production, and processing into food and non-food products (BiomassWeb) (Contract No: 81161240)</t>
  </si>
  <si>
    <t>AG-002225</t>
  </si>
  <si>
    <t>GIZ/IITA Grant Agreement under "Cassava web innovations in Nigeria: Assessment of food security, quality and safety impact of cassava biomass production, and processing into food and non-food products (BiomassWeb) "</t>
  </si>
  <si>
    <t>PJ-001736</t>
  </si>
  <si>
    <t>Aflatoxin mitigation using biocontrol and other management practices in the maize and groundnut value chain to improve public health, increase trade, augment smallholder income, and enhance food security in Mozambique</t>
  </si>
  <si>
    <t>AG-002076</t>
  </si>
  <si>
    <t>USAID/IITA Agreement under "Aflatoxin mitigation using bio-control and other management practices in the maize and groundnut value chain to improve public health, increase trade, augment smallholder income, and enhance food security in Mozambique."</t>
  </si>
  <si>
    <t>USAID-MOZAMBIQUE</t>
  </si>
  <si>
    <t>PJ-001740</t>
  </si>
  <si>
    <t>Feed the Future Innovation Lab for Climate Resilient Cowpea</t>
  </si>
  <si>
    <t>AG-002328</t>
  </si>
  <si>
    <t>UC Riverside/IITA Subaward Agreement under project titled "Feed the Future Innovation Lab for Climate Resilient Cowpea."</t>
  </si>
  <si>
    <t>PJ-001741</t>
  </si>
  <si>
    <t>Conference Support: Cassava Germplasm Collection Process in East Africa (Global Development Grant Number OPP1082097)</t>
  </si>
  <si>
    <t>AG-002093</t>
  </si>
  <si>
    <t>BMGF/IITA Grant Agreement under 'Conference Support: Cassava Germplasm Collection Process in East Africa.'</t>
  </si>
  <si>
    <t>PJ-001747</t>
  </si>
  <si>
    <t>Aflatoxin Policy and Program for the East Africa Region (APPEAR)</t>
  </si>
  <si>
    <t>AG-002211</t>
  </si>
  <si>
    <t>Amendment No. 3 Contribution Agreement between IBRD &amp; USAID</t>
  </si>
  <si>
    <t>PJ-001748</t>
  </si>
  <si>
    <t>COWBIA: Multi-purpose cowpea inoculation for improved yields in small holder farms in Kenya</t>
  </si>
  <si>
    <t>AG-002096</t>
  </si>
  <si>
    <t>GPN/FiBL/IITA/MEA/MIRCEN Collaborating partners Agreement for the Sawiris Fellowship project:COWBIA: Multi-purpose cowpea inoculation for improved yields</t>
  </si>
  <si>
    <t>GPN</t>
  </si>
  <si>
    <t>Group of Plant Nutrition, Institute of Agricultural Sciences, Zurich</t>
  </si>
  <si>
    <t>PJ-001750</t>
  </si>
  <si>
    <t>Realizing the agricultural potential of inland valley lowlands in sub-Saharan Africa while maintaining their environmental services (RAP) Phase 2</t>
  </si>
  <si>
    <t>AG-002102</t>
  </si>
  <si>
    <t>AfricaRice/IITA agreement under the project: Realizing the agricultural potential of inland valley lowlands in sub-Saharan Africa</t>
  </si>
  <si>
    <t>Africa Rice Center</t>
  </si>
  <si>
    <t>PJ-001754</t>
  </si>
  <si>
    <t>Community Action in Cassava Brown Streak Disease Control through Clean seed in Tanzania</t>
  </si>
  <si>
    <t>AG-002146</t>
  </si>
  <si>
    <t>MAFSC/IITA agreement Under the Project: Community action in Cassava Brown Streak Disease control through clean seed in Tanzania</t>
  </si>
  <si>
    <t>MAFSC, Tanzania</t>
  </si>
  <si>
    <t xml:space="preserve">Ministry of Agriculture, Food Security and Cooperatives, Tanzania </t>
  </si>
  <si>
    <t>PJ-001756</t>
  </si>
  <si>
    <t>Cassava varietal adoption study in three states in Nigeria: Data analysis, reporting and working paper writing (Agreement 7214)</t>
  </si>
  <si>
    <t>AG-002108</t>
  </si>
  <si>
    <t>CIAT/IFPRI/IITA Agreement for the Harvest Plus Challenge Program- Cassava varietal adoption study in three states in Nigeria: Data analysis, reporting and working paper writing (Agreement 7214)</t>
  </si>
  <si>
    <t>PJ-001759</t>
  </si>
  <si>
    <t>Redynamisation de la Recherche pour le Développement (R4D) en République Démocratique du Congo (RDC) [Reviving Agricultural Research for Development (R4D) in the Democratic Republic of Congo (DRC)]</t>
  </si>
  <si>
    <t>AG-002219</t>
  </si>
  <si>
    <t xml:space="preserve">Ministry of Agriculture and Rural Development, DRC/IITA Agreement for the project: Reviving agricultural Research for Development (R4D) in the Democratic Republic of Congo (DRC) </t>
  </si>
  <si>
    <t>MINAGRIDER, DRC</t>
  </si>
  <si>
    <t>Ministry of Agriculture and Rural Development, DRC (Ministere de L'Agriculture et du developpement Rural)</t>
  </si>
  <si>
    <t>PJ-001762</t>
  </si>
  <si>
    <t>Control of Bacterial Wilt Disease in Enset (Global Development Grant Number OPP1079038)</t>
  </si>
  <si>
    <t>AG-002316</t>
  </si>
  <si>
    <t>BMGF/IITA Agreement under project titled "Control of Bacterial Wilt Disease in Enset (Global Development Grant Number OPP1079038)"</t>
  </si>
  <si>
    <t>PJ-001764</t>
  </si>
  <si>
    <t>LegumeCHOICE: Realizing the underexploited potential of multi-purpose legumes towards improved livelihoods and a better environment in crop-livestock systems in East and Central Africa</t>
  </si>
  <si>
    <t>AG-002455</t>
  </si>
  <si>
    <t>GIZ/IITA Agreement under project titled "LegumeCHOICE: Realizing the underexploited potential of multi-purpose legumes towards improved livelihoods and a better environment in crop-livestock systems in East &amp; Central Africa." (Contract No.: 81170268 now 81208407, Project Processing No.: 13.1432.7-001.00)</t>
  </si>
  <si>
    <t>PJ-001765</t>
  </si>
  <si>
    <t xml:space="preserve">Sustainable Weed Management Technologies for Cassava Systems in Nigeria </t>
  </si>
  <si>
    <t>AG-002282</t>
  </si>
  <si>
    <t>BMGF/IITA Grant Agreement for Sustainable Weed Management Technologies for Cassava Systems in Nigeria: Global Development Grant Number OPP1079000</t>
  </si>
  <si>
    <t>PJ-001766</t>
  </si>
  <si>
    <t>Controlling diseases in sweet potato and enset in South Sudan and Ethiopia to improve productivity and livelihoods under changing climatic conditions using modern technologies</t>
  </si>
  <si>
    <t>AG-002377</t>
  </si>
  <si>
    <t>UMB/IITA Provisional Agreement for the Project: Controlling diseases in sweet potato and enset in South Sudan and Ethiopia to improve productivity and livelihoods under changing climatic conditions using modern technologies (Agreement Number ETH-13/0017))</t>
  </si>
  <si>
    <t>UMB</t>
  </si>
  <si>
    <t>Norwegian University of Life Sciences</t>
  </si>
  <si>
    <t>PJ-001773</t>
  </si>
  <si>
    <t>AgResults Initial Pilot Projects</t>
  </si>
  <si>
    <t>AG-002437</t>
  </si>
  <si>
    <t>Deloitte/IITA Administrative Agreement for the AgResults Project</t>
  </si>
  <si>
    <t>Deloitte</t>
  </si>
  <si>
    <t>Deloitte Consulting LLP</t>
  </si>
  <si>
    <t>PJ-001774</t>
  </si>
  <si>
    <t>Yam Transformation System</t>
  </si>
  <si>
    <t>AG-002294</t>
  </si>
  <si>
    <t>BMGF/IITA Agreement under project titled "Yam Transformation System" (Global Development Grant Number OPP1082793)</t>
  </si>
  <si>
    <t>PJ-001775</t>
  </si>
  <si>
    <t>Exchange of Banana and Plantain (MUSA SPP.) Varieties and Hybrids between IITA and EMBRAPA - widening the genetic base for the development of new cultivars and direct use by farmers</t>
  </si>
  <si>
    <t>AG-002313</t>
  </si>
  <si>
    <t>EMBRAPA/FUNARBE/IITA Technical Cooperation Agreement for the project: Exchange of Banana and Plantain (MUSA SPP.) Varieties and Hybrids between IITA and EMBRAPA - widening the genetic base for the development of new cultivars and direct use by farmers</t>
  </si>
  <si>
    <t>EMBRAPA</t>
  </si>
  <si>
    <t>Brazilian Agricultural Research Corporation - Empresa Brasileira de Pesquisa Agropecuaria</t>
  </si>
  <si>
    <t>PJ-001784</t>
  </si>
  <si>
    <t>Gender study for ISSD programme in Uganda: research approach</t>
  </si>
  <si>
    <t>AG-002162</t>
  </si>
  <si>
    <t>Wageningen UR Uganda/IITA agreement for the Integrated Seed Sector Development (ISSD) programme in Uganda</t>
  </si>
  <si>
    <t>WUU</t>
  </si>
  <si>
    <t>Wageningen UR Uganda</t>
  </si>
  <si>
    <t>PJ-001787</t>
  </si>
  <si>
    <t>Biological Foundations of Management of Field Insect Pests of Cowpea in West Africa</t>
  </si>
  <si>
    <t>AG-002416</t>
  </si>
  <si>
    <t>University of Illinois/IITA Subaward Agreement on the project: Biological Foundations of Management of Field Insect Pests of Cowpea in West Africa (Subaward No: 2008-02760-14)</t>
  </si>
  <si>
    <t>PJ-001788</t>
  </si>
  <si>
    <t>Sustainable Agricultural Intensification and Integrated Natural Resource Management to Improve Rural Livelihoods in Sudan Savanna of West Africa</t>
  </si>
  <si>
    <t>AG-002317</t>
  </si>
  <si>
    <t>FARA/IITA Sub-grant Agreement under project titled "Sustainable Agricultural Intensification and Integrated Natural Resource Management to Improve Rural Livelihoods in Sudan Savannah of West Africa."</t>
  </si>
  <si>
    <t>PJ-001789</t>
  </si>
  <si>
    <t>Development of sustainable healthy seedling systems for banana and plantain in Zanzibar using simple techniques</t>
  </si>
  <si>
    <t>AG-002296</t>
  </si>
  <si>
    <t>USAID - TAPP/IITA Agreement under "Development of sustainable healthy seedling systems for banana and plantain in Zanzibar using simple techniques."</t>
  </si>
  <si>
    <t xml:space="preserve">USAID - TAPP </t>
  </si>
  <si>
    <t>USAID -Tanzania Agriculture Productivity Program</t>
  </si>
  <si>
    <t>PJ-001793</t>
  </si>
  <si>
    <t>Development of high-value-added cowpea varieties, speeding up in their dissemination with a seed production system, and inspection of the system's effectiveness</t>
  </si>
  <si>
    <t>AG-003297</t>
  </si>
  <si>
    <t>JAPAN Contribution for fiscal year 2016</t>
  </si>
  <si>
    <t>PJ-001794</t>
  </si>
  <si>
    <t>West Africa Seed Program (CORAF/WECARD Cooperative Agreement No. AID-624-A-12-00007)</t>
  </si>
  <si>
    <t>AG-002194</t>
  </si>
  <si>
    <t>CORAF/WECARD/IITA Letter of Agreement on the project: West Africa Seed Program</t>
  </si>
  <si>
    <t>PJ-001795</t>
  </si>
  <si>
    <t>CGIAR Research Program: Climate Change, Agriculture and Food Security (CCAFS) (ILRI/IITA)</t>
  </si>
  <si>
    <t>AG-002195</t>
  </si>
  <si>
    <t>ILRI/IITA Partner Agreement for the CGIAR Research Program: Climate Change, Agriculture and Food Security (CCAFS)</t>
  </si>
  <si>
    <t>AG-002231</t>
  </si>
  <si>
    <t>ILRI/IITA Partner Agreement for the CGIAR Research Program: Climate Change, Agriculture and Food Security (CCAFS) for the theme: Quantification of GHG emissions to inform mitigation interventions in East African Agricultural Systems</t>
  </si>
  <si>
    <t>PJ-001796</t>
  </si>
  <si>
    <t>Enhanced Smallholder Engagement in Value Chains through Capacity Building and Organizational Strengthening</t>
  </si>
  <si>
    <t>AG-002196</t>
  </si>
  <si>
    <t>IFAD/IITA Grant Implementation Agreement for the project: Enhanced Smallholder Engagement in Value Chains through Capacity Building and Organizational Strengthening</t>
  </si>
  <si>
    <t>PJ-001797</t>
  </si>
  <si>
    <t xml:space="preserve">Agricultural drivers of deforestation in the Congo basin in DR Congo. </t>
  </si>
  <si>
    <t>AG-002213</t>
  </si>
  <si>
    <t>CIAT/IITA CCAFS Partnership Agreement under "Agricultural drivers of deforestation in the Congo basin in DR Congo" - C-047-13</t>
  </si>
  <si>
    <t>PJ-001803</t>
  </si>
  <si>
    <t>Purdue Improved Crop Storage (PICS3) Project in Ghana, Tanzania, and Nigeria</t>
  </si>
  <si>
    <t>AG-002565</t>
  </si>
  <si>
    <t>PURDUE/IITA Agreement for the Purdue Improved Crop Storage (PICS3) under BMGF's "Commercializing Hermetic Technologies for Grain Storage to Improve Market Access and Food Security in Sub-Saharan Africa" project (Agreement No. 8000061444-43010000)</t>
  </si>
  <si>
    <t>PJ-001806</t>
  </si>
  <si>
    <t>Global Development Grant Number OPPl091256 Conference Support: Priorities and Strategies for Improved Plantain Breeding</t>
  </si>
  <si>
    <t>AG-002258</t>
  </si>
  <si>
    <t>BMGF/IITA Agreement for Global Development Grant Number OPP1091256 Conference Support: Priorities and Strategies for Improved Plantain Breeding</t>
  </si>
  <si>
    <t>PJ-001808</t>
  </si>
  <si>
    <t>Virus Resistant Bananas for Africa</t>
  </si>
  <si>
    <t>AG-002776</t>
  </si>
  <si>
    <t>QUT/IITA Agreement for the project: Virus Resistance Bananas for Africa (Contract Reference: 1400001472/2014001570)</t>
  </si>
  <si>
    <t>QUT</t>
  </si>
  <si>
    <t>Queensland University of Technology</t>
  </si>
  <si>
    <t>PJ-001810</t>
  </si>
  <si>
    <t>Production and dissemination of breeder, foundation and certified seeds of improved maize varieties and hybrids in Nigeria</t>
  </si>
  <si>
    <t>AG-002326</t>
  </si>
  <si>
    <t>MoU between WAAPP_Nigeria, ARCN, and IITA</t>
  </si>
  <si>
    <t>WAAPP- Nigeria</t>
  </si>
  <si>
    <t>West African Agricultural Productivity Program Nigeria</t>
  </si>
  <si>
    <t>PJ-001811</t>
  </si>
  <si>
    <t>Production and dissemination of breeder, foundation and certified seeds of improved cassava varieties in Nigeria</t>
  </si>
  <si>
    <t>AG-002617</t>
  </si>
  <si>
    <t>WAAPP/IITA Letter of Disbursement of Funds under project titled "Production and dissemination of breeder, foundation and certified seeds of improved cassava varieties in Nigeria."</t>
  </si>
  <si>
    <t>PJ-001812</t>
  </si>
  <si>
    <t>Production of High Quality Seed Yam Tubers (SYT) to Enhance Yam Productivity in Nigeria</t>
  </si>
  <si>
    <t>PJ-001813</t>
  </si>
  <si>
    <t>Training Celestine Omohimi: PhD Student for Mycotoxin Analysis using the traditional method and development of the Neogen assay as part of the YIIFSWA Project (Contract No: B0327x4)</t>
  </si>
  <si>
    <t>AG-002240</t>
  </si>
  <si>
    <t>University of Greenwich NRI/IITA Agreement under 'Training a PhD student in performing Mycotoxin Analysis as part of the YIIFSWA Project.' (B0327x4)</t>
  </si>
  <si>
    <t>PJ-001817</t>
  </si>
  <si>
    <t xml:space="preserve"> Component of regeneration genetic material base of Banana and Cassava Comoros.</t>
  </si>
  <si>
    <t>AG-002242</t>
  </si>
  <si>
    <t>PNDHD/IITA Agreement under Component of  Regeneration Genetic Material Base of Banana and Cassava Comoros</t>
  </si>
  <si>
    <t>PNDHD</t>
  </si>
  <si>
    <t>PROGRAMME NATIONAL DE DEVELOPPEMENT HUMAIN DURABLE ( National Program of Sustainable Human Development)</t>
  </si>
  <si>
    <t>PJ-001827</t>
  </si>
  <si>
    <t xml:space="preserve">CGIAR Research Program: Roots, Tubers, and Bananas for Food Security and Income: Project Profile: Complementary funding for cross‐cutting projects </t>
  </si>
  <si>
    <t>AG-002287</t>
  </si>
  <si>
    <t>CIP/IITA Task Order for the Project Profile: Complementary funding for cross-cutting projects under the CGIAR Research Program: Roots, Tubers; and Bananas for Food Security and Income (Task Order No. 01-13-RTB-TO)</t>
  </si>
  <si>
    <t>PJ-001829</t>
  </si>
  <si>
    <t>Development and Delivery of Sustainable Integrated Pest Management Strategies in Cowpea for West Africa</t>
  </si>
  <si>
    <t>AG-002639</t>
  </si>
  <si>
    <t>MSU/IITA Agreement for the project: Planning Grant for the Development and Delivery of Sustainable Integrated Pest Management Strategies in Cowpea for West Africa (RC103949)</t>
  </si>
  <si>
    <t>MSU</t>
  </si>
  <si>
    <t>Michigan State University</t>
  </si>
  <si>
    <t>PJ-001830</t>
  </si>
  <si>
    <t>Research component AS4U Project</t>
  </si>
  <si>
    <t>AG-002257</t>
  </si>
  <si>
    <t>ZOA_Uganda/IITA Agreement for the Research component AS4U Project</t>
  </si>
  <si>
    <t>ZOA Uganda</t>
  </si>
  <si>
    <t>AG-003117</t>
  </si>
  <si>
    <t>ZOA_Uganda/IITA Agreement for Follow up Joint Research by data-exploration</t>
  </si>
  <si>
    <t>PJ-001831</t>
  </si>
  <si>
    <t>Nkhotakota Cassava Processors Association and cassava value chain travelers Learning exchange trip to Nigeria</t>
  </si>
  <si>
    <t>AG-002260</t>
  </si>
  <si>
    <t>Land O'Lakes/IITA Agreement for Learning Exchange trip to Nigeria</t>
  </si>
  <si>
    <t>Land O'Lakes</t>
  </si>
  <si>
    <t>Land O'Lakes Inc. International Development</t>
  </si>
  <si>
    <t>PJ-001832</t>
  </si>
  <si>
    <t>Improving Quality, Nutrition and Health Impacts of Inclusion of Cassava Flour in Bread Formulation in West Africa (Nigeria &amp; Ghana)</t>
  </si>
  <si>
    <t>AG-002442</t>
  </si>
  <si>
    <t>IFAD/IITA Grant Implementation Agreement on the project: Improving Quality, Nutrition and Health Impacts of Inclusion of Cassava Flour in Bread Formulation in West Africa (Nigeria &amp; Ghana)</t>
  </si>
  <si>
    <t>PJ-001839</t>
  </si>
  <si>
    <t>Cocoa-Eco Program: Increased Cocoa Productivity for Improved Ecosystem Services</t>
  </si>
  <si>
    <t>AG-002286</t>
  </si>
  <si>
    <t>SNV/IITA Agreement under project titled "Cocoa-Eco Program: Increased Cocoa Productivity for Improved Ecosystem Services."</t>
  </si>
  <si>
    <t>SNV</t>
  </si>
  <si>
    <t>Organisation Néerlandais de Développement (Netherlands Development Organization)</t>
  </si>
  <si>
    <t>PJ-001840</t>
  </si>
  <si>
    <t>Support for WAAPP Impact assessment and Study on Agricultural Technology Spillover in Western and Central Africa (CONTRACT NO. 2013X476.IIT)</t>
  </si>
  <si>
    <t>AG-002298</t>
  </si>
  <si>
    <t>IFPRI/IITA Research Agreement under "Support for WAAPP impact assessment and study on agricultural technology spillover in Western and Central Africa." (CONTRACT NO. 2013X476.IIT)</t>
  </si>
  <si>
    <t>PJ-001849</t>
  </si>
  <si>
    <t>Ghana Variety Adoption Study involving CRI, AI Consult and IITA for 500 households</t>
  </si>
  <si>
    <t>AG-002280</t>
  </si>
  <si>
    <t>MSU/IITA Agreement for the SIAC study on ‘testing different methods of varietal identification of cassava in Ghana.'</t>
  </si>
  <si>
    <t>PJ-001850</t>
  </si>
  <si>
    <t>Workshop to develop a workplan for long term trials for measuring the sustainability of Integrated Soil Fertility Management options</t>
  </si>
  <si>
    <t>AG-002299</t>
  </si>
  <si>
    <t>IWMI/IITA Agreement under the project titled "Workshop to develop a workplan for long term trials for measuring the sustainability of Integrated Soil Fertility Management Options."</t>
  </si>
  <si>
    <t>PJ-001859</t>
  </si>
  <si>
    <t>Bio - char Africa - A network for research collaboration and knowledge dissemination</t>
  </si>
  <si>
    <t>AG-002345</t>
  </si>
  <si>
    <t>ICRAF/IITA Agreement for BIOCHAR Africa workshop</t>
  </si>
  <si>
    <t>PJ-001863</t>
  </si>
  <si>
    <t>Exploring the potential of cassava as a cash crop in Osun and Kogi States, Nigeria</t>
  </si>
  <si>
    <t>AG-002293</t>
  </si>
  <si>
    <t>CAP/IITA Agreement under the project titled "Exploring the potential of cassava as a cash crop in Osun and Kogi States, Nigeria."</t>
  </si>
  <si>
    <t>CAP</t>
  </si>
  <si>
    <t>Crest Agro Products Limited</t>
  </si>
  <si>
    <t>PJ-001868</t>
  </si>
  <si>
    <t xml:space="preserve">The Soya ni Pesa (Soybean is Money) project </t>
  </si>
  <si>
    <t>AG-002297</t>
  </si>
  <si>
    <t xml:space="preserve">CRS/IITA Contract for Services Agreement under project titled "The Soya ni Pesa (Soybean is Money) project." </t>
  </si>
  <si>
    <t>PJ-001870</t>
  </si>
  <si>
    <t>Sustainable Cowpea production for rural smallholder farmers in Nigeria through Integrated Pest Management approach (PEARL)</t>
  </si>
  <si>
    <t>AG-002888</t>
  </si>
  <si>
    <t>UI/IITA Partnership Contract for Collaboration under the project: Sustainable Cowpea Production for Rural Smallholder Farmers in West Africa through Integrated Pest Management Approach.</t>
  </si>
  <si>
    <t>UI</t>
  </si>
  <si>
    <t>University of Ibadan</t>
  </si>
  <si>
    <t>PJ-001872</t>
  </si>
  <si>
    <t>CGIAR Research Program on Grain Legumes- Product Line 5 Coordinator (PLC) - Dr Manuele Tamo, IITA-Benin</t>
  </si>
  <si>
    <t>AG-002308</t>
  </si>
  <si>
    <t>ICRISAT/IITA Letter of Agreement on CGIAR Research Program on Grain Legumes- Product Line 5 Coordinator (PLC) - Dr Manuele Tamo, IITA-Benin</t>
  </si>
  <si>
    <t>PJ-001873</t>
  </si>
  <si>
    <t>Analysis of Maize Value Chains in West Africa:  Case studies in Benin, Cote d’Ivoire, Ghana and Mali</t>
  </si>
  <si>
    <t>AG-002319</t>
  </si>
  <si>
    <t>Letter of Agreement between UNECA, CILSS, and IITA for the ECA/IITA Value chain study</t>
  </si>
  <si>
    <t>UNECA</t>
  </si>
  <si>
    <t>United Nations Economic Commission for Africa, Ethopia</t>
  </si>
  <si>
    <t>CILSS</t>
  </si>
  <si>
    <t>Le Comité Permanent Inter - Etats de Lutte contre la Sécheresse dans le Sahel</t>
  </si>
  <si>
    <t>PJ-001875</t>
  </si>
  <si>
    <t>Increasing research technicians capacity  for supporting plant breeding in  Burkina Faso, Ghana, Mali, Niger, and Nigeria through short training courses</t>
  </si>
  <si>
    <t>AG-002578</t>
  </si>
  <si>
    <t>AGRA/IITA Agreement for the project: Increasing Research technicians capacity for supporting plant breeding in Burkina Faso, Ghana, Mali, Niger and Nigeria through short term training courses</t>
  </si>
  <si>
    <t>PJ-001877</t>
  </si>
  <si>
    <t>Cassava: Adding Value for Africa Phase II (CAVA II)</t>
  </si>
  <si>
    <t>AG-002541</t>
  </si>
  <si>
    <t>FUNAAB/IITA Agreement for the project "Cassava: Adding Value for Africa Phase II" (Supported by a grant from BMGF) Subgrant number: BNG101</t>
  </si>
  <si>
    <t>FUNAAB</t>
  </si>
  <si>
    <t>Federal University of Agriculture Abeokuta</t>
  </si>
  <si>
    <t>AG-003323</t>
  </si>
  <si>
    <t>NRI/IITA Sub-grant Agreement for the project "Cassava: Adding Value for Africa Phase II (CAVA II)"  (Sub-grant No: B0484x5)</t>
  </si>
  <si>
    <t>PJ-001893</t>
  </si>
  <si>
    <t>Evolving gender relations in transforming cassava value chains and implications for intrahousehold nutrition and health. The case of Tanzania</t>
  </si>
  <si>
    <t>AG-002629</t>
  </si>
  <si>
    <t>SLU/IITA Agreement for Global Study on Gender Norms and Capacities to Innovate in Agriculture under the Project "Evolving gender relations in transforming cassava value chains and implications for intrahousehold nutrition and health. The case of Tanzania"</t>
  </si>
  <si>
    <t>PJ-001905</t>
  </si>
  <si>
    <t>Enhancing Climate-Resilience of Agricultural Livelihoods (Education and Research to Improve Climate Change Adaptation- Uganda)</t>
  </si>
  <si>
    <t>AG-002497</t>
  </si>
  <si>
    <t>USAID/CGIAR Amendment 6 to the Contribution Agreement</t>
  </si>
  <si>
    <t>PJ-001908</t>
  </si>
  <si>
    <t>Biophysical and socio-economic drivers of sustainable soil use in yam cropping systems for improved food security in West Africa (YAMSYS) - 400540_152017</t>
  </si>
  <si>
    <t>AG-002616</t>
  </si>
  <si>
    <t xml:space="preserve">SNSF/ETH/IITA and Others Project Agreement under project titled "Biophysical and socio-economic drivers of sustainable soil use in yam cropping systems for improved food security in West Africa (YAMSYS)" - 400540_152017 </t>
  </si>
  <si>
    <t>SNSF</t>
  </si>
  <si>
    <t>Swiss National Science Foundation</t>
  </si>
  <si>
    <t>AG-002843</t>
  </si>
  <si>
    <t>ETH/IITA/and Other grantees Consortium Agreement for the project: Biophysical, institutional and economic drivers of sustainable soil use in yam systems for improved food security in West Africa (YAMSYS)</t>
  </si>
  <si>
    <t>PJ-001910</t>
  </si>
  <si>
    <t>Technical Assistance for Aflatoxin Control</t>
  </si>
  <si>
    <t>AG-002332</t>
  </si>
  <si>
    <t>CIMMYT/IITA Letter of Agreement under project titled "Technical assistance for aflatoxin control."</t>
  </si>
  <si>
    <t>PJ-001911</t>
  </si>
  <si>
    <t>Maize lethal necrosis disease: investigating risks and pre-emptive management in West Africa</t>
  </si>
  <si>
    <t>AG-002391</t>
  </si>
  <si>
    <t>CIMMYT/IITA Agreement for the project: Maize lethal necrosis disease: investigating risks and pre-emptive management in West Africa</t>
  </si>
  <si>
    <t>AG-002400</t>
  </si>
  <si>
    <t>CIMMYT/IITA Subgrant for Research Project entitled M0223 BMGF-MLN in Eastern Africa</t>
  </si>
  <si>
    <t>PJ-001912</t>
  </si>
  <si>
    <t xml:space="preserve">Youth Agribusiness Development Initiative (YADI): A Private-Public Partnership to Advance Participation of Youth in Agriculture </t>
  </si>
  <si>
    <t>AG-002443</t>
  </si>
  <si>
    <t>IFAD/IITA Grant Implementation Agreement for the project Youth Agribusiness Development Initiative (YADI): A Private-Public Partnership to Advance Participation of Youth in Agriculture</t>
  </si>
  <si>
    <t>PJ-001914</t>
  </si>
  <si>
    <t>Regenlntro: Introduction of accessions from the regeneration initiative into the international collections held by IITA</t>
  </si>
  <si>
    <t>AG-002335</t>
  </si>
  <si>
    <t>Global_Crop_Trust/IITA Grant Agreement for the project: Regenlntro: Introduction of accessions from the regeneration initiative into the international collections held by IITA</t>
  </si>
  <si>
    <t>PJ-001915</t>
  </si>
  <si>
    <t>Expanding utilization of RTB and reducing their postharvest losses</t>
  </si>
  <si>
    <t>AG-002562</t>
  </si>
  <si>
    <t>IITA/CIP Letter of Understanding under the project "Expanding utilization of RTB and reducing their postharvest losses"</t>
  </si>
  <si>
    <t>PJ-001916</t>
  </si>
  <si>
    <t>Improving the productivity of maize production systems in the West African savannas through the deployment and dissemination of improved production technologies (IMPROMAIZE)</t>
  </si>
  <si>
    <t>AG-002549</t>
  </si>
  <si>
    <t>CORAF_WECARD/IITA Sub-grant for the project: The implementation of the project: «Improving the productivity of maize production systems in the West African savannas through the deployment and dissemination of improved production technologies (IMPROMAIZE)</t>
  </si>
  <si>
    <t>PJ-001921</t>
  </si>
  <si>
    <t>SNV-IITA Cameroon Cocoa-Eco Program: Promotion of Productive and Climate-Smart Cocoa Systems to Increase Profitability and Reduce Environmental Degradation</t>
  </si>
  <si>
    <t>AG-002404</t>
  </si>
  <si>
    <t>SNV/IITA Agreement for the Cameroon Cocoa-Eco Project</t>
  </si>
  <si>
    <t>PJ-001922</t>
  </si>
  <si>
    <t>Agricultural Investment and Market Development Project (AIMDP)- IITA</t>
  </si>
  <si>
    <t>AG-002684</t>
  </si>
  <si>
    <t xml:space="preserve">MINADER/IITA Agreement for the Consultancy Contract under the Agricultural Investment and Market Development Project </t>
  </si>
  <si>
    <t>PJ-001923</t>
  </si>
  <si>
    <t>Assessment of the suitability for intercropping of contrasting maize and cassava varieties under intensified agronomic regimes along a transect through southern DR Congo (Phase II)</t>
  </si>
  <si>
    <t>AG-002402</t>
  </si>
  <si>
    <t xml:space="preserve">CIMMYT/IITA Subgrant Agreement for the project: Assessment of the suitability for intercropping of contrasting maize and cassava varieties under intensified agronomic regimes along a transect through southern DR Congo </t>
  </si>
  <si>
    <t>AG-003303</t>
  </si>
  <si>
    <t>CIMMYT/IITA Subgrant Agreement for Research Project entitled "Assessment of the suitability for intercropping of contrasting maize and cassava varieties under intensified agronomic regimes along a transect through southern DR Congo phase II"</t>
  </si>
  <si>
    <t>PJ-001924</t>
  </si>
  <si>
    <t>SECURED LANDSCAPES: Sustaining Ecosystem and Carbon Benefits by Unlocking Reversal of Emissions Drivers in LANDSCAPES 2013-2015</t>
  </si>
  <si>
    <t>AG-002362</t>
  </si>
  <si>
    <t>ICRAF/IITA Agreement for the project: SECURED LANDSCAPES: Sustaining Ecosystem and Carbon Benefits by Unlocking Reversal of Emissions Drivers in LANDSCAPES 2013-2015 (Project Agreement No. QZA-12/0848)</t>
  </si>
  <si>
    <t>PJ-001925</t>
  </si>
  <si>
    <t>Operational scale multi-site testing with the optimal dose of the bioinsecticide Bba5653 (Research and Development of biopesticides for cotton and vegetable crops pests’ management)</t>
  </si>
  <si>
    <t>AG-002390</t>
  </si>
  <si>
    <t>Elephant_Vert/IITA Agreement for the project: Research and Development of biopesticides for cotton and vegetable crop pests' management</t>
  </si>
  <si>
    <t>Elephant Vert</t>
  </si>
  <si>
    <t>PJ-001928</t>
  </si>
  <si>
    <t>Identification of  pVAC rich plantain varieties, plantain hybrids and orange fleshed diploids for early deployment and targeted breeding for more nutritious plantains</t>
  </si>
  <si>
    <t>AG-002489</t>
  </si>
  <si>
    <t>CIAT/IFPRI/IITA Agreement for the HarvestPlus Program: Identification of pVAC rich plantain varieties, plantain hybrids and orange fleshed diploids for early deployment and targeted breeding for more nutritious plantains (Agreement Number: 2014H5319.IIT)</t>
  </si>
  <si>
    <t>PJ-001935</t>
  </si>
  <si>
    <t>Understanding the impact of insecticide resistance on the efficacy of IRS and LLIN in 3 ecological settings of Mali, Benin and Nigeria</t>
  </si>
  <si>
    <t>AG-002805</t>
  </si>
  <si>
    <t>FMOS-MRTC/IITA Agreement for the WHO funded project: Understanding the impact of insecticide resistance on the efficacy of IRS and LLIN in 3 ecological settings of Mali, Benin and Nigeria.</t>
  </si>
  <si>
    <t>FMOS-MRTC</t>
  </si>
  <si>
    <t>Malaria Research and Training Center, University of Sciences, Techniques and Technologies of Bamako</t>
  </si>
  <si>
    <t>PJ-001936</t>
  </si>
  <si>
    <t>Training of 33 Youths In Agribusiness</t>
  </si>
  <si>
    <t>AG-002370</t>
  </si>
  <si>
    <t>Letter of Agreement between Oases Consulting and IITA for Training of 33 Youths In Agribusiness</t>
  </si>
  <si>
    <t>Oases Consult</t>
  </si>
  <si>
    <t>PJ-001939</t>
  </si>
  <si>
    <t>Development of Herbicide Tolerant Cassava for Nigerian Smallholder Farmers (Subaward N003988802)</t>
  </si>
  <si>
    <t>AG-002440</t>
  </si>
  <si>
    <t>UMN/IITA Subaward Agreement for the project: Development of Herbicide Tolerant Cassava for Nigerian Smallholder Farmers (Subaward N003988802)</t>
  </si>
  <si>
    <t>UMN</t>
  </si>
  <si>
    <t>University of Minnesota</t>
  </si>
  <si>
    <t>PJ-001942</t>
  </si>
  <si>
    <t>Nigeria Agricultural Transformation Agenda Support Program - Phase 1 (ATASP-1 Outreach Program)</t>
  </si>
  <si>
    <t>AG-002630</t>
  </si>
  <si>
    <t>FMARD/IITA MoU for the implementation of an outreach programme under the Nigeria Agricultural Transformation Agenda Support Program- Phase 1 (ATASP-1)</t>
  </si>
  <si>
    <t>AG-002800</t>
  </si>
  <si>
    <t>AfDB-ATASP-1/IITA Agreement for Nigeria - Agricultural Transformation Agenda Support Program - Phase 1 (ATASP-1)</t>
  </si>
  <si>
    <t>PJ-001945</t>
  </si>
  <si>
    <t xml:space="preserve">Request for short term consultancy to mitigate Fusarium wilt TR4 in Mozambique (Task Order No. 01-14-RTB-TO) </t>
  </si>
  <si>
    <t>AG-002383</t>
  </si>
  <si>
    <t>CIP/IITA Agreement for the project: Request for short term consultancy to mitigate Fusarium wilt TR4 in Mozambique under CGIAR RTB Complementary funding for cross-cutting projects (Task Order No. 01-14-RTB-TO)</t>
  </si>
  <si>
    <t>PJ-001947</t>
  </si>
  <si>
    <t>Putting Nitrogen Fixation to Work for Smallholder Farmers in Africa (N2Africa) Phase II (BMGF Grant No. OPP1020032)</t>
  </si>
  <si>
    <t>AG-002388</t>
  </si>
  <si>
    <t>Wageningen/ILRI/IITA Agreement for the project: Putting Nitrogen Fixation to Work for Smallholder Farmers in Africa (N2Africa) Phase II (BMGF Grant No. OPP1020032)</t>
  </si>
  <si>
    <t>AG-002878</t>
  </si>
  <si>
    <t>WVI/IITA Collaboration Agreement for JENGA II project</t>
  </si>
  <si>
    <t>WVI</t>
  </si>
  <si>
    <t>World Vision Malawi</t>
  </si>
  <si>
    <t>AG-003037</t>
  </si>
  <si>
    <t>ZOA/IITA Agreement under the project 'Putting Nitrogen Fixation to Work for Smallholder Farmers in Africa (N2Africa) Phase II (BMGF Grant No. OPP1020032)'</t>
  </si>
  <si>
    <t>PJ-001948</t>
  </si>
  <si>
    <t>Improving agriculture-based livelihoods in Central Africa through sustainably increased system productivity to enhance income, nutrition security, and the environment-CIALCA-III</t>
  </si>
  <si>
    <t>AG-002386</t>
  </si>
  <si>
    <t>Belgium Contribution to CGIAR Research Program on HumidTropics for 2013 - 2015</t>
  </si>
  <si>
    <t>PJ-001958</t>
  </si>
  <si>
    <t xml:space="preserve">Collection of Yam in Nigeria and Benin </t>
  </si>
  <si>
    <t>AG-002403</t>
  </si>
  <si>
    <t>Global_Crop_Diversity_Trust/IITA Letter of Agreement for the project: Collection of Yam in Nigeria and Benin</t>
  </si>
  <si>
    <t>PJ-001959</t>
  </si>
  <si>
    <t>Nationwide Cassava Pests and Diseases Survey to Identify and Assess the Status of Different Pests and Diseases of Cassava in Nigeria</t>
  </si>
  <si>
    <t>AG-002704</t>
  </si>
  <si>
    <t>FMARD/IITA contract award for the project: Nationwide Cassava Pests and Diseases Survey to Identify and Assess the Status of Different Pests and Diseases of Cassava in Nigeria</t>
  </si>
  <si>
    <t>PJ-001965</t>
  </si>
  <si>
    <t>Enhancing competences and skills of innovation platforms actors in facilitation of functional IPs in value chains, food systems and the management of natural resources</t>
  </si>
  <si>
    <t>AG-002520</t>
  </si>
  <si>
    <t>IITA/GRAD Partnership Agreement for implementing the service contract "Enhancing competences and skills of innovation platforms actors in facilitation of functional IPs in value chains, food systems and the management of natural resources"</t>
  </si>
  <si>
    <t>GRAD</t>
  </si>
  <si>
    <t>Groupe de Recherche et d'Action pour le Developpement</t>
  </si>
  <si>
    <t>PJ-001967</t>
  </si>
  <si>
    <t>Skills Development Program for Syngenta Staff and Partners</t>
  </si>
  <si>
    <t>AG-002532</t>
  </si>
  <si>
    <t>Syngeta/IITA Agreement for Field Trial Services Nigeria</t>
  </si>
  <si>
    <t>Syngenta</t>
  </si>
  <si>
    <t>Syngenta Crop Protection AG</t>
  </si>
  <si>
    <t>PJ-001968</t>
  </si>
  <si>
    <t>Evaluation and Screening of Syngenta Maize and Vegetable Hybrids for Adaptation in Nigeria</t>
  </si>
  <si>
    <t>PJ-001970</t>
  </si>
  <si>
    <t>Enhancing soybean productivity through rapid diagnostics for soybean rust and determining pathogenic diversity to enhance resistance breeding in eastern Africa.</t>
  </si>
  <si>
    <t>AG-002733</t>
  </si>
  <si>
    <t>EMBRAPA/FUNARBE/IITA Agreement for the project Enhancing Soybean productivity through rapid diagonistics for soybean rust and determining pathogenic diversity to enhance targeted resistance breeding in Eastern Africa (ID 1298)</t>
  </si>
  <si>
    <t>PJ-001973</t>
  </si>
  <si>
    <t>Africa RISING: Impact of Sustainable Intensification on Landscapes and Livelihoods (Africa RISING Global Climate Change Mitigation)</t>
  </si>
  <si>
    <t>PJ-001975</t>
  </si>
  <si>
    <t>PARRSA/IITA Training on Cassava Processing Techniques</t>
  </si>
  <si>
    <t>AG-002441</t>
  </si>
  <si>
    <t>PARRSA/IITA Agreement on Conducting Training on Cassava Processing Techniques</t>
  </si>
  <si>
    <t>PARRSA</t>
  </si>
  <si>
    <t>Projet à la Réhabilitation et la Relance du Secteur Agricole</t>
  </si>
  <si>
    <t>PJ-001978</t>
  </si>
  <si>
    <t>Plantain Production and Capacity Building for PSMNR Target Villages around Mount Cameroon National Park</t>
  </si>
  <si>
    <t>AG-002485</t>
  </si>
  <si>
    <t>PSMNR-SWR/IITA Agreement for the project:Plantain Production and Capacity Building for PSMNR Target Villages around Mount Cameroon National Park</t>
  </si>
  <si>
    <t>PJ-001980</t>
  </si>
  <si>
    <t>National First 1000 Most Critical Days Programme (Effects of aflatoxin exposure on nutritional status for children aged 9-24months in Chipata district of Zambia, the critical role of homemade complementary foods)</t>
  </si>
  <si>
    <t>AG-002640</t>
  </si>
  <si>
    <t>CARE/IITA Agreement for the project: National First 1000 Most Critical Days Programme under the The DFID, SIDA and Irish Aid funded Scaling Up Nutrition Programme (Grant Agreement Number SUN 108·425·2014/013)</t>
  </si>
  <si>
    <t>CARE-ZAMBIA</t>
  </si>
  <si>
    <t>CARE INTERNATIONAL ZAMBIA</t>
  </si>
  <si>
    <t>PJ-001981</t>
  </si>
  <si>
    <t>An integrated approach to improve nutrition status of women and children under 2 years through nutrition sensitive agriculture in Eastern, Luapula and Northern Provinces of Zambia</t>
  </si>
  <si>
    <t>AG-002653</t>
  </si>
  <si>
    <t xml:space="preserve">CARE/IITA Agreement for the project:National First 1000 Most Critical Days- An Integral approach to improve the nutrition status of women and children under two years through nutrition sensitive agriculture in Eastern, Luapula and Northern Provinces of Zambia) </t>
  </si>
  <si>
    <t>PJ-001988</t>
  </si>
  <si>
    <t>Program on Training of Master Bakers on HQCF and Wheat Flour Bread Making to Federal Ministry of Agriculture &amp; Rural Development –Nigeria</t>
  </si>
  <si>
    <t>AG-002577</t>
  </si>
  <si>
    <t>FMARD/IITA Letter on Training of 120 Master Bakers</t>
  </si>
  <si>
    <t>PJ-001989</t>
  </si>
  <si>
    <t>Rapid Functional Validation through Virus Induced Gene Silencing of Resistance Genes in Cassava for Impact on Productivity and Food Security (Cassava VIGS)</t>
  </si>
  <si>
    <t>AG-002793</t>
  </si>
  <si>
    <t>GIZ/IITA Grant Agreement for the project: Rapid Functional Validation through Virus Induced Gene Silencing of Resistance Genes in Cassava for Impact on Productivity and Food Security (Cassava VIGS) (Contract No.: 81180348 Project Processing No.: 14.1432.5-001.00)</t>
  </si>
  <si>
    <t>PJ-001990</t>
  </si>
  <si>
    <t>Chemical ecology of Bemisia tabaci</t>
  </si>
  <si>
    <t>AG-002840</t>
  </si>
  <si>
    <t>LUND/IITA Agreement for the project: Chemical ecology of Bemisia tabaci</t>
  </si>
  <si>
    <t>LUND</t>
  </si>
  <si>
    <t>Lund University</t>
  </si>
  <si>
    <t>PJ-001992</t>
  </si>
  <si>
    <t>Increasing food security and farming system resilience in East Africa through wide-scale adoption of climate-smart agricultural practices (C-040-14)</t>
  </si>
  <si>
    <t>AG-002536</t>
  </si>
  <si>
    <t>CIAT/IITA Agreement for the project: Increasing food security and farming system resilience in East Africa through wide-scale adoption of climate-smart agricultural practices (C-040-14)</t>
  </si>
  <si>
    <t>PJ-001997</t>
  </si>
  <si>
    <t>Cassava Enterprise Value Chain Development Project at Otu Ogbooro and Igboho Communities, Itesiwaju, Shaki East and Orelope LGAs, Oyo State</t>
  </si>
  <si>
    <t>AG-002592</t>
  </si>
  <si>
    <t>BATN/IITA Agreement for the Implementation of Cassava Enterprise Value Chain Development Project at Otu Ogbooro and Igboho Communities, Itesiwaju, Shaki East and Orelope LGAs, Oyo State.</t>
  </si>
  <si>
    <t xml:space="preserve"> BATN</t>
  </si>
  <si>
    <t>British America Tobacco Nigeria Foundation</t>
  </si>
  <si>
    <t>AG-002884</t>
  </si>
  <si>
    <t>BATN/IITA Agreement for the project: Cassava Enterprise Value-chain Development Project (Cycle 2) at Otu, Ogbooro and Igboho Communities, Oyo State</t>
  </si>
  <si>
    <t>AG-003286</t>
  </si>
  <si>
    <t>BATN/IITA Agreement for the project: Cassava Enterprise Value-chain Development Project (Cycle 3) at Otu, Ogbooro and Igboho Communities, Oyo State</t>
  </si>
  <si>
    <t>PJ-001999</t>
  </si>
  <si>
    <t>Upgrading Ondo State Agricultural Village, Ore</t>
  </si>
  <si>
    <t>AG-002554</t>
  </si>
  <si>
    <t>WECA/IITA Agreement for Upgrading Ondo State Agricultural Village, Ore</t>
  </si>
  <si>
    <t>WECA</t>
  </si>
  <si>
    <t>Ondo State Wealth Creation Agency</t>
  </si>
  <si>
    <t>PJ-002011</t>
  </si>
  <si>
    <t xml:space="preserve">AfricaYam: Enhancing yam breeding for increased productivity and improved quality in West Africa </t>
  </si>
  <si>
    <t>AG-002610</t>
  </si>
  <si>
    <t>BMGF/IITA Grant Agreement Investment ID OPP1052998 under "AfricaYam: Enhancing yam breeding for increased productivity and improved quality in West Africa." (OPP1052998)</t>
  </si>
  <si>
    <t>PJ-002013</t>
  </si>
  <si>
    <t>Improvement of banana for smallholder farmers in the Great Lakes Region of Africa</t>
  </si>
  <si>
    <t>AG-002603</t>
  </si>
  <si>
    <t>BMGF/IITA Grant Agreement Investment ID OPP1093845 under Improvement of banana for smallholder farmers in the Great Lakes Region of Africa</t>
  </si>
  <si>
    <t>PJ-002019</t>
  </si>
  <si>
    <t>Youth Agri-business Development Initiative (YADI) Training (Grant Reference No_ PAB SHP 2014 M 002)</t>
  </si>
  <si>
    <t>AG-002468</t>
  </si>
  <si>
    <t>AGRA/IITA Agreement on the Youth Agri-business Development Initiative (YADI) Training (Grant Reference No_ PAB SHP 2014 M 002)</t>
  </si>
  <si>
    <t>PJ-002020</t>
  </si>
  <si>
    <t>Scaling Out Integrated Soil Fertility Management Technologies in Zambia</t>
  </si>
  <si>
    <t>AG-002762</t>
  </si>
  <si>
    <t>DAPP/IITA Letter of Agreement under Scaling Out Integrated Soil Fertility Management Technologies in Petauke, Katete and Chipata districts of Eastern Province of Zambia project</t>
  </si>
  <si>
    <t>DAPP</t>
  </si>
  <si>
    <t xml:space="preserve">Development Aid from People to People in Zambia </t>
  </si>
  <si>
    <t>PJ-002034</t>
  </si>
  <si>
    <t>Harnessing the energy of youths in the Niger-Delta to be productively engaged in Agribusiness</t>
  </si>
  <si>
    <t>AG-003078</t>
  </si>
  <si>
    <t>Chevron/IITA Youth Agripreneurs Charitable Contribution Agreement</t>
  </si>
  <si>
    <t>CHEVRON</t>
  </si>
  <si>
    <t>Chevron Nigeria Ltd</t>
  </si>
  <si>
    <t>PJ-002037</t>
  </si>
  <si>
    <t>Cassava BBTD in Gabon</t>
  </si>
  <si>
    <t>AG-002614</t>
  </si>
  <si>
    <t>PDAR/IITA Collaboration Agreement under project titled "Cassava BBTD in Gabon."</t>
  </si>
  <si>
    <t>PDAR</t>
  </si>
  <si>
    <t>Projet de Developpement Agricole et Rural</t>
  </si>
  <si>
    <t>PJ-002040</t>
  </si>
  <si>
    <t>Yam varieties for food Industry In Nigeria - Industrial Trials</t>
  </si>
  <si>
    <t>AG-002502</t>
  </si>
  <si>
    <t>PRIMLAKS/IITA Letter of Agreement for "Yam varieties for food Industry In Nigena - Industrial Trials"</t>
  </si>
  <si>
    <t>PRIMLAKS</t>
  </si>
  <si>
    <t>Primlaks Nigeria Limited</t>
  </si>
  <si>
    <t>PJ-002042</t>
  </si>
  <si>
    <t>Virus Resistant Cassava for East Africa (VIRCA)</t>
  </si>
  <si>
    <t>AG-002522</t>
  </si>
  <si>
    <t>DDPSC/IITA Agreement for the project: Virus Resistant Cassava for East Africa (VIRCA)</t>
  </si>
  <si>
    <t>PJ-002044</t>
  </si>
  <si>
    <t>Making high quality soybean seeds accessible to smallholder farmers in Malawi {(Reseeding Malawi’s Smallholder Agriculture- Legumes) (Feed the Future Malawi Improved Seed System and Technologies-Legumes)}</t>
  </si>
  <si>
    <t>AG-003627</t>
  </si>
  <si>
    <t>ICRISAT/IITA Sub-Agreement under the project Feed the Future: Malawi Improved Seed Systems and Technologies (MISST) project - Soybean</t>
  </si>
  <si>
    <t>PJ-002047</t>
  </si>
  <si>
    <t>Taking cowpeas to scale in West Africa (Seed Scaling: Cowpea for West Africa)</t>
  </si>
  <si>
    <t>AG-002606</t>
  </si>
  <si>
    <t>USAID/IITA Letter of Agreement under project titled "Taking cowpeas to scale in West Africa (USAID Cowpea Project)"</t>
  </si>
  <si>
    <t>PJ-002048</t>
  </si>
  <si>
    <t xml:space="preserve">Scaling Gender Equitable Impact of Cassava Biofortification to Cameroon and Ghana: Phenotyping and gender responsive assessment of cassava varieties for beta carotene, Fe and Zn  </t>
  </si>
  <si>
    <t>AG-002788</t>
  </si>
  <si>
    <t xml:space="preserve">GIZ/IITA Grant Agreement for the project: "Scaling Gender Equitable Impact of Cassava Biofortification to Cameroon and Ghana: Phenotyping and gender responsive assessment of cassava varieties for beta carotene, Fe and Zn " (Contract No.: 81182270, Project Processing No.: 12.1433.7-001.00) </t>
  </si>
  <si>
    <t>PJ-002051</t>
  </si>
  <si>
    <t>Survey of potato pests: disease, nematodes and insects in south-west Uganda</t>
  </si>
  <si>
    <t>AG-002579</t>
  </si>
  <si>
    <t>CIP/IITA Letter of Agreement for the project: Survey of potato pests: disease, nematodes and insects in south-west Uganda</t>
  </si>
  <si>
    <t>PJ-002056</t>
  </si>
  <si>
    <t>Youth Agri-preneurs: Prospects, Opportunities and Challenges for Youth Engagement in Agro-processing Business in DR Congo</t>
  </si>
  <si>
    <t>AG-002942</t>
  </si>
  <si>
    <t>Diobass/IITA Service Agreement for Youth Agri-preneurs: Prospects, Opportunities and Challenges for Youth Engagement in Agro-processing Business in DR Congo</t>
  </si>
  <si>
    <t>DIOBASS</t>
  </si>
  <si>
    <t>La Plate forme Diobass au kivu</t>
  </si>
  <si>
    <t>PJ-002057</t>
  </si>
  <si>
    <t>Improved productivity through crop-livestock interventions in Eastern DR Congo and Burundi (CLiP project)</t>
  </si>
  <si>
    <t>AG-002813</t>
  </si>
  <si>
    <t>ILRI/IITA Collaborative Research Agreement for the project: Improved productivity through crop-livestock interventions in Eastern DR Congo and Burundi (CLiP project)</t>
  </si>
  <si>
    <t>AG-003479</t>
  </si>
  <si>
    <t>ILRI/IITA Collaborative Research Agreement for the project: Improved productivity through crop-livestock interventions in Eastern DR Congo and Burundi (Contract No. ASSP-18/2016)</t>
  </si>
  <si>
    <t>PJ-002062</t>
  </si>
  <si>
    <t>Sorghum genotyping for Nigerian Breweries</t>
  </si>
  <si>
    <t>AG-002563</t>
  </si>
  <si>
    <t>Nigerian Breweries/IITA Letter of Agreement for Sorghum Genotyping for Nigerian Breweries</t>
  </si>
  <si>
    <t>Nigerian Breweries</t>
  </si>
  <si>
    <t>Nigerian Breweries Plc</t>
  </si>
  <si>
    <t>PJ-002064</t>
  </si>
  <si>
    <t>Scaling Out Integrated Soil Fertility Management Technologies in Southern Highlands of Tanzania</t>
  </si>
  <si>
    <t>AG-002851</t>
  </si>
  <si>
    <t>IRDP/IITA Agreement for the Project ‘Scaling Out Integrated Soil Fertility Management Technologies in Southern Highlands of Tanzania (2014 SHP 002)’</t>
  </si>
  <si>
    <t>IRDP</t>
  </si>
  <si>
    <t>INSTITUTE OF RURAL DEVELOPMENT PLANNING, DODOMA-TANZANIA</t>
  </si>
  <si>
    <t>PJ-002071</t>
  </si>
  <si>
    <t>Climate Change Adaptation in Coffee Production in Uganda</t>
  </si>
  <si>
    <t>AG-002584</t>
  </si>
  <si>
    <t>HRNS/IITA Agreement for the project: Climate Change Adaptation in Coffee Production in Uganda</t>
  </si>
  <si>
    <t>HRNS</t>
  </si>
  <si>
    <t>Hanns R. Neumann Stiftung Africa</t>
  </si>
  <si>
    <t>PJ-002073</t>
  </si>
  <si>
    <t>Administrative Support: RTB Theme Leaders and Project Management Officer (CGIAR Research Program: Roots, Tubers; and Bananas for Food Security and Income Task Order No. 06-14-RTB-TO)</t>
  </si>
  <si>
    <t>AG-002587</t>
  </si>
  <si>
    <t>CIP/IITA Task Order for Administrative Support: RTB Theme Leaders and Project Management Officer for the CGIAR Research Program: Roots, Tubers; and Bananas for Food Security and Income (Task Order No. 06-14-RTB-TO)</t>
  </si>
  <si>
    <t>PJ-002074</t>
  </si>
  <si>
    <t>Enhancing partnership among Africa RISING, NAFAKA and TUBORESHE CHAKULA Programs for fast-tracking delivery and scaling of agricultural technologies in Tanzania</t>
  </si>
  <si>
    <t>PJ-002075</t>
  </si>
  <si>
    <t>On-farm research to test the effectiveness and acceptance of different storage technologies for maize</t>
  </si>
  <si>
    <t>AG-002595</t>
  </si>
  <si>
    <t>HELVETAS/IITA Agreement for the project: On-farm research to test the effectiveness and acceptance of different storage technologies for maize</t>
  </si>
  <si>
    <t>HELVETAS</t>
  </si>
  <si>
    <t>HELVETAS Swiss Intercooperation</t>
  </si>
  <si>
    <t>PJ-002076</t>
  </si>
  <si>
    <t>Improving and Sustaining Maize and Cowpea Productivity among Smallholder Farmers through use of conservation agriculture technologies in Mozambique and Malawi</t>
  </si>
  <si>
    <t>AG-002912</t>
  </si>
  <si>
    <t>IIAM/IITA Agreement for the For the implementation of APPSA sponsored project: Improving and Sustaining Maize and Cowpea Productivity among Smallholder Farmers through use of conservation agriculture technologies in Mozambique and Malawi</t>
  </si>
  <si>
    <t>IIAM</t>
  </si>
  <si>
    <t>Instituto de Investigacao Agraria de Mocambique</t>
  </si>
  <si>
    <t>PJ-002080</t>
  </si>
  <si>
    <t>Tropical Legumes III - Improving Livelihoods for Smallholder Farmers: Enhanced Grain Legume Productivity and Production In Sub-Saharan Africa and South Asia</t>
  </si>
  <si>
    <t>AG-002919</t>
  </si>
  <si>
    <t>ICRISAT/IITA Subgrant Agreement for the project: Tropical Legumes III - Improving Livelihoods for Smallholder Farmers: Enhanced Grain Legume Productivity and Production In Sub-Saharan Africa and South Asia</t>
  </si>
  <si>
    <t>PJ-002083</t>
  </si>
  <si>
    <t>Community action in improving the quality of farmer saved seed yam (CAY-seed)</t>
  </si>
  <si>
    <t>AG-002791</t>
  </si>
  <si>
    <t>CSIR-CRI/IITA Agreement for the project: Community Action in Improving Farmer-saved Seed Yam (CAY- seed)</t>
  </si>
  <si>
    <t>CRI - GHANA</t>
  </si>
  <si>
    <t>Crops Research Institute, Ghana</t>
  </si>
  <si>
    <t>PJ-002091</t>
  </si>
  <si>
    <t>a) Schools Forest and Tree Heritage Park in a small area of protected rainforest in southwest Nigeria. b)	Ornithological Monitoring Project in IITA-Ibadan Campus.</t>
  </si>
  <si>
    <t>AG-002831</t>
  </si>
  <si>
    <t>Leventis Foundation/IITA Agreement under the projects: 'Schools Forest and Tree Heritage Park’ and the ‘ Ornithological Monitoring Programme</t>
  </si>
  <si>
    <t>PJ-002092</t>
  </si>
  <si>
    <t>Epidemiological surveillance of Ralstonia solanacearum, causal agent of bacterial wilt of solanaceous crops, in the South-West Indian Ocean islands and Eastern Africa: diversity and genetic structure of populations (Short name: "Investissements d'avenir" programme). Grant Agreement No: ANR -10-LABX -0001-01</t>
  </si>
  <si>
    <t>AG-002924</t>
  </si>
  <si>
    <t>Universite de la Reunion on behalf of Agropolis Foundation/IITA Agreement for the project: Epidemiological surveillance of Ralstonia solanacearum, causal agent of bacterial wilt of solanaceous crops, in the South-West Indian Ocean islands and Eastern Africa: diversity and genetic structure of populations (ANR -10-LABX -0001-01)</t>
  </si>
  <si>
    <t>UniLaReunion</t>
  </si>
  <si>
    <t>Universite de la Reunion</t>
  </si>
  <si>
    <t>PJ-002112</t>
  </si>
  <si>
    <t>COSA Coffee Survey</t>
  </si>
  <si>
    <t>AG-002615</t>
  </si>
  <si>
    <t>COSA/IITA Consulting Agreement under project titled "COSA Coffee Survey."</t>
  </si>
  <si>
    <t>COSA</t>
  </si>
  <si>
    <t>Committee on Sustainability Assessment</t>
  </si>
  <si>
    <t>AG-002950</t>
  </si>
  <si>
    <t>COSA/IITA Contracting Agreement for the project: COSA-Ford Domestic Food Crops Sustainability Indicators</t>
  </si>
  <si>
    <t>PJ-002113</t>
  </si>
  <si>
    <t>Transformation of agronomic research and delivery services for smallholder farmers in maize-based systems of Sub-Saharan Africa with a focus on Ethiopia, Nigeria, and Tanzania (TAMASA)</t>
  </si>
  <si>
    <t>AG-002742</t>
  </si>
  <si>
    <t>CIMMTY/IITA Subgrant Agreement for the Project Taking Maize Agronomy to scale in Africa</t>
  </si>
  <si>
    <t>PJ-002116</t>
  </si>
  <si>
    <t xml:space="preserve">Complementary funding for the preparation of flagship pilot under RTB:  Piloting Results Based Management in RTB (RBM) (Task Order No. 02-14·RTB·TO) </t>
  </si>
  <si>
    <t>AG-002620</t>
  </si>
  <si>
    <t xml:space="preserve">CIP/IITA Task Order Agreement for Complementary funding for the preparation of flagship pilot under RTB:  Piloting Results Based Management in RTB (RBM) (Task Order No. 02-14·RTB·TO) </t>
  </si>
  <si>
    <t>PJ-002117</t>
  </si>
  <si>
    <t>Impact Assessment Studies under RTB: Assessing adoption and impacts of improved cassava varieties on poverty reduction in Nigeria (Task Order No. 10-14-RTB-TO)</t>
  </si>
  <si>
    <t>AG-002621</t>
  </si>
  <si>
    <t>Task Order Agreement for Impact Assessment Studies under RTB: Assessing adoption and impacts of improved cassava varieties on poverty reduction in Nigeria (Task Order No. 10-14-RTB-TO)</t>
  </si>
  <si>
    <t>PJ-002118</t>
  </si>
  <si>
    <t>Reseeding Malawi’s Smallholder Agriculture - Aflasafe (Feed the Future Malawi Improved Seed System and Technologies(Aflasafe Component))</t>
  </si>
  <si>
    <t>AG-003623</t>
  </si>
  <si>
    <t>ICRISAT/IITA Sub-Agreement under the project Feed the Future: Malawi Improved Seed Systems and Technologies (MISST) project - Aflasafe</t>
  </si>
  <si>
    <t>PJ-002119</t>
  </si>
  <si>
    <t>Genomics-guided RNAi solutions for whitefly management in cassava and world food crops</t>
  </si>
  <si>
    <t>AG-002775</t>
  </si>
  <si>
    <t>USDA_ARS/IITA Agreement for the project: Genorrics-guided RNAi Solutions for Whitefly Management in Cassava and World Food Crops (Project Number: 2038-22000-013-08A)</t>
  </si>
  <si>
    <t>PJ-002120</t>
  </si>
  <si>
    <t>Healthy seedling systems for safer, more productive  vegetables in East Africa</t>
  </si>
  <si>
    <t>AG-002934</t>
  </si>
  <si>
    <t>ADA/IITA Letter on Funding for the projects: "Healthy seedling systems for safer, more productive vegetables in East Africa" and "Production and use of biochar, compost and lime as component of integrated soil fertility management in smallholder farming systems of eastern Uganda"</t>
  </si>
  <si>
    <t>PJ-002123</t>
  </si>
  <si>
    <t>Production and use of biochar, compost and lime as component of integrated soil fertility management in smallholder farming systems of eastern Uganda</t>
  </si>
  <si>
    <t>PJ-002126</t>
  </si>
  <si>
    <t>Developing Capacity for Agricultural Research for Development (C4R4D) in Sub-Saharan Africa: FROM SUPPLY- TO DEMAND-LED TRAINING</t>
  </si>
  <si>
    <t>AG-002808</t>
  </si>
  <si>
    <t>CORAF/WECARD/IITA Sub-grant Agreement for Developing Capacity for Agricultural Research for Development in Sub-Saharan Africa</t>
  </si>
  <si>
    <t>PJ-002127</t>
  </si>
  <si>
    <t>Assessing the impacts of improved cassava varieties on poverty reduction in Nigeria</t>
  </si>
  <si>
    <t>AG-002900</t>
  </si>
  <si>
    <t>FAO/IITA Letter of Agreement for provision of: Study on "Assessing the impacts of improved cassava varieties on food security and poverty reduction in Nigeria"</t>
  </si>
  <si>
    <t>PJ-002133</t>
  </si>
  <si>
    <t>Improved Banana Production Systems in Burundi</t>
  </si>
  <si>
    <t>AG-002717</t>
  </si>
  <si>
    <t>IITA/GIZ Agreement under the project Improved Banana Production Systems in Burundi</t>
  </si>
  <si>
    <t>PJ-002134</t>
  </si>
  <si>
    <t>Fast-tracking the Access to Improved and Popular Varieties of Root Crops by Small Holder Farmers: A case of Sweetpotato and Cassava</t>
  </si>
  <si>
    <t>AG-002773</t>
  </si>
  <si>
    <t>MAFSC-Tanzania/IITA  Agreement under the project: Fast-Tracking the Access to Improved and Popoular Varieties of Root Crops by Small Holder Farmers: A case of Sweetpotato and Cassava</t>
  </si>
  <si>
    <t>PJ-002136</t>
  </si>
  <si>
    <t>Genetic Resources Centre of IITA</t>
  </si>
  <si>
    <t>AG-002695</t>
  </si>
  <si>
    <t>GIZ/IITA Agreement for the project: Support to agricultural genebanks (Contract No.: 81181615; Project Processing No.: 14.0971.3-001.00)</t>
  </si>
  <si>
    <t>PJ-002137</t>
  </si>
  <si>
    <t>Gender Norms and Agency Case Study in Maize based systems in Nigeria</t>
  </si>
  <si>
    <t>AG-002698</t>
  </si>
  <si>
    <t>CIMMYT/IITA Agreement under the project: Gender Norms and Agency Case Study in Maize based systems in Nigeria</t>
  </si>
  <si>
    <t>PJ-002138</t>
  </si>
  <si>
    <t xml:space="preserve">Support for women in agribusiness including the promotion of pulse crops, processing and marketing of agricultural products </t>
  </si>
  <si>
    <t>AG-002699</t>
  </si>
  <si>
    <t>WfWI/IITA Agreement for the project: Support for women in agribusiness including the promotion of pulse crops, processing and marketing of products agricultural</t>
  </si>
  <si>
    <t>WfWI</t>
  </si>
  <si>
    <t>Women for Women International</t>
  </si>
  <si>
    <t>PJ-002139</t>
  </si>
  <si>
    <t xml:space="preserve"> Commercialization and market development of the Zambian Aflasafe biocontrol product for improved public health, increased trade, and enhanced food security in Zambia (Contract No.: 81181767; Project Processing No.: 12.9765.4-002.00)</t>
  </si>
  <si>
    <t>AG-002713</t>
  </si>
  <si>
    <t>GIZ/IITA Agreement under the project Commercialization and market development of the Zambian Aflasafe biocontrol product for improved public health, increased trade, and enhanced food security in Zambia (Contract No.: 81181767; Project Processing No.: 12.9765.4-002.00)</t>
  </si>
  <si>
    <t>PJ-002142</t>
  </si>
  <si>
    <t>Neuropeptides as Transgenic Nematicides</t>
  </si>
  <si>
    <t>AG-003428</t>
  </si>
  <si>
    <t>QUB/IITA Agreement for the project: GCE Phase II: Neuropeptide Nematicides</t>
  </si>
  <si>
    <t>QUB</t>
  </si>
  <si>
    <t>Queen’s University Belfast</t>
  </si>
  <si>
    <t>PJ-002146</t>
  </si>
  <si>
    <t>Compround Type Production Project - Phase I</t>
  </si>
  <si>
    <t>AG-002711</t>
  </si>
  <si>
    <t>Taiyo Industry Africa/ IITA Agreement for the Compround Type Production Project - Phase I</t>
  </si>
  <si>
    <t>Taiyo Industry Africa</t>
  </si>
  <si>
    <t xml:space="preserve">Taiyo Industry Africa Inc. </t>
  </si>
  <si>
    <t>PJ-002153</t>
  </si>
  <si>
    <t>Cassava Virus Disease Surveillance in Democratic Republic of Congo and Nigeria (2015-16)</t>
  </si>
  <si>
    <t>AG-002783</t>
  </si>
  <si>
    <t>USAID/CGIAR Amendment 7 to the Contribution Agreement</t>
  </si>
  <si>
    <t>PJ-002155</t>
  </si>
  <si>
    <t>Preparation a comprehensive sample of Discorea alata accessions representative of ancient African varieties and originating from diverse and distant geographical origins in Africa (under the Agropolis project: Sunda or Sahul ? The Origin of the Greater Yam (Dioscorea alata))</t>
  </si>
  <si>
    <t>AG-003146</t>
  </si>
  <si>
    <t>CIRAD/IITA Service Agreement for the "Preparation a comprehensive sample of Discorea alata accessions representative of ancient African varieties and originating from diverse and distant geographical origins in Africa" under the Agropolis project: Sunda or Sahul ? The Origin of the Greater Yam (Dioscorea alata)</t>
  </si>
  <si>
    <t>CIRAD</t>
  </si>
  <si>
    <t>Centre de Coopération Internationale en Recherche Agronomique pour le Développement</t>
  </si>
  <si>
    <t>PJ-002164</t>
  </si>
  <si>
    <t>AfiaGoggles for Screening Aflatoxin Contamination in Maize</t>
  </si>
  <si>
    <t>AG-002890</t>
  </si>
  <si>
    <t>LSBI-MSU/IITA Subaward Agreement for the project: AflaGoggles for Screening Aflatoxin Contamination In Maize (Subaward No: 191001.322537.02)</t>
  </si>
  <si>
    <t>LSBI-MSU</t>
  </si>
  <si>
    <t>Mississippi State University</t>
  </si>
  <si>
    <t>PJ-002168</t>
  </si>
  <si>
    <t>lncreasing the Performance of Cowpea Breeding Programs Across West Africa (OPP1128339)</t>
  </si>
  <si>
    <t>AG-003072</t>
  </si>
  <si>
    <t>BMGF/IITA Agreement for the project: lncreasing the Performance of Cowpea Breeding Programs Across West Africa (OPP1128339)</t>
  </si>
  <si>
    <t>PJ-002171</t>
  </si>
  <si>
    <t>Metabolic engineering of carbon pathways to enhance yield of root and tuber crops</t>
  </si>
  <si>
    <t>AG-002895</t>
  </si>
  <si>
    <t>FAU/IITA Subgrant Agreement under Global Development Grant Number OPP1113365 - Metabolic engineering of carbon pathways to enhance yield of root and tuber crops</t>
  </si>
  <si>
    <t>FAU</t>
  </si>
  <si>
    <t>Friedrich-Alexander-University Erlangen-Nuremberg</t>
  </si>
  <si>
    <t>PJ-002172</t>
  </si>
  <si>
    <t>Matching grain quality attributes to the requirements of soybean processors in Benin (File W 08.270.2015.214)</t>
  </si>
  <si>
    <t>AG-003051</t>
  </si>
  <si>
    <t>WOTRO/IITA/SOJAGNON/REDAD/FSA/WU Consortium Agreement (File W 08.270.2015.214)</t>
  </si>
  <si>
    <t>WOTRO</t>
  </si>
  <si>
    <t>Netherlands Organisation for Scientific Research</t>
  </si>
  <si>
    <t>PJ-002174</t>
  </si>
  <si>
    <t>Web 2.0 and Social Media Learning Opportunities and Monitoring, Democratic Republic of Congo</t>
  </si>
  <si>
    <t>AG-003073</t>
  </si>
  <si>
    <t>CTA/IITA Agreement for "Web2.0 and Social Media Learning Opportunities and Monitoring, Democratic Republic of Congo"</t>
  </si>
  <si>
    <t>PJ-002179</t>
  </si>
  <si>
    <t>Cassava Monitoring Survey for Nigeria (CMS)</t>
  </si>
  <si>
    <t>AG-002814</t>
  </si>
  <si>
    <t>BMGF/IITA Agreement for the project: Cassava Monitoring Survey for Nigeria (CMS) (OPP1127303)</t>
  </si>
  <si>
    <t>PJ-002181</t>
  </si>
  <si>
    <t>Strengthening livelihood strategies of vulnerable women in South Kivu, DR Congo</t>
  </si>
  <si>
    <t>AG-003553</t>
  </si>
  <si>
    <t>ICART/IITA Agreement for the project: Strengthening Livelihood Strategies of Vulnerable Women in the DR Congo</t>
  </si>
  <si>
    <t>ICART</t>
  </si>
  <si>
    <t>International Center for Advanced Research and Training, Bukavu, DRC</t>
  </si>
  <si>
    <t>PJ-002182</t>
  </si>
  <si>
    <t>BBTV Mitigation: Community Management in Nigeria, and Screening Wild Banana Progenitors for Resistance</t>
  </si>
  <si>
    <t>AG-003225</t>
  </si>
  <si>
    <t>University of Queensland/IITA Sub-grant Agreement for the project: "BBTV Mitigation: Community management in Nigeria, and Screening Wild Banana Progenitors for Resistance" (under Investment ID OPP1130226)</t>
  </si>
  <si>
    <t>UQ</t>
  </si>
  <si>
    <t xml:space="preserve">The University of Queensland </t>
  </si>
  <si>
    <t>PJ-002194</t>
  </si>
  <si>
    <t>Climate smart cocoa systems for Ghana (CLIMCOCOA)</t>
  </si>
  <si>
    <t>AG-003592</t>
  </si>
  <si>
    <t>University of Ghana/IITA Partnership Agreement for the project: Climate smart cocoa systems for Ghana (CLIMCOCOA)</t>
  </si>
  <si>
    <t>UG_LEGON</t>
  </si>
  <si>
    <t>University of Ghana</t>
  </si>
  <si>
    <t>PJ-002198</t>
  </si>
  <si>
    <t>Advancing Productive Engagement in Agribusiness through the IITA Youth Agripreneur Approach to scale for rural youth in Nigeria, Kenya and DR Congo (YADI 2)</t>
  </si>
  <si>
    <t>AG-003079</t>
  </si>
  <si>
    <t>IFAD/IITA Agreement for the project: Advancing Productive Engagement in Agribusiness through the IITA Youth Agripreneur Approach to scale for rural youth in Nigeria, Kenya and DR Congo (Grant Number: 2000001099)</t>
  </si>
  <si>
    <t>PJ-002206</t>
  </si>
  <si>
    <t>IITA Support to MINADER in the Implementation of its Strategy of Diffusion of Tissue Culture Plantain in Cameroon</t>
  </si>
  <si>
    <t>AG-002847</t>
  </si>
  <si>
    <t>MINADER/IITA Cameroun Agreement for the PRFP project (Programme de Relance de Filiere Plantain)</t>
  </si>
  <si>
    <t>PJ-002213</t>
  </si>
  <si>
    <t>Demonstration, Adoption and Commercialization of Aflasafe Maize in the Maize Value Chain for CADP Enugu State</t>
  </si>
  <si>
    <t>AG-002875</t>
  </si>
  <si>
    <t>ENSCADP/IITA Agreement for the Commercial Agriculture Development Project (CADP) Ministry of Agriculture and Water Resources Enugu, Enugu State</t>
  </si>
  <si>
    <t>ENSCADP</t>
  </si>
  <si>
    <t xml:space="preserve">Enugu State Commercial Agriculture Development Project </t>
  </si>
  <si>
    <t>PJ-002214</t>
  </si>
  <si>
    <t>Biochar in Kenya - Phase II</t>
  </si>
  <si>
    <t>AG-003294</t>
  </si>
  <si>
    <t>SLU/IITA Agreement under the project: Biochar as soil amendment or fuel-from rural to urban applications</t>
  </si>
  <si>
    <t>PJ-002217</t>
  </si>
  <si>
    <t xml:space="preserve">BREAD PHENO: High Throughput Phenotyping Early Stage Root Bulking in Cassava using Ground Penetrating Radar </t>
  </si>
  <si>
    <t>AG-003387</t>
  </si>
  <si>
    <t xml:space="preserve">AGRILIFE/IITA Agreement on the project: BREAD PHENO: High Throughput Phenotyping Early Stage Root Bulking in Cassava using Ground Penetrating Radar </t>
  </si>
  <si>
    <t>Agrilife Research</t>
  </si>
  <si>
    <t>The Texas AgriLife Research of The Texas A&amp;M University System</t>
  </si>
  <si>
    <t>PJ-002218</t>
  </si>
  <si>
    <t>Genome-enabled Platforms for Yam</t>
  </si>
  <si>
    <t>AG-003271</t>
  </si>
  <si>
    <t>ISU/IITA Agreement for the project: BREAD: Genome-Enabled Platforms for Yam</t>
  </si>
  <si>
    <t>ISU</t>
  </si>
  <si>
    <t>lowa State University</t>
  </si>
  <si>
    <t>PJ-002225</t>
  </si>
  <si>
    <t>BREAD ABRDC: Development of Genomic Resources in Water Yam (Dioscorea alata L.) for Accelerated Breeding and Improvement</t>
  </si>
  <si>
    <t>AG-003342</t>
  </si>
  <si>
    <t>IITA/UC-Berkeley Agreement for the project: BREAD ABRDC: Development of Genomic Resources in Water Yam (Dioscorea alata L.) for Accelerated Breeding and Improvement (Subaward No. 00009178)</t>
  </si>
  <si>
    <t>UC-BERKELY</t>
  </si>
  <si>
    <t>University of California</t>
  </si>
  <si>
    <t>PJ-002226</t>
  </si>
  <si>
    <t>NextGen Phytosanitation: Rapid elimination of viruses from RTB plants for crop improvement and seed systems</t>
  </si>
  <si>
    <t>AG-003534</t>
  </si>
  <si>
    <t>CIP/IITA Agreement for the project: NextGen Phytosanitation: Rapid Elimination of Viruses from RTB Plants for Crop Improvement and Seed Systems</t>
  </si>
  <si>
    <t>PJ-002234</t>
  </si>
  <si>
    <t>Develop, test, and refine metrics for measuring the occurrence of food loss and the impact of food loss reduction investments in smallholder 2-3 smallholder value chains in East Africa.</t>
  </si>
  <si>
    <t>AG-002941</t>
  </si>
  <si>
    <t>AIN/IITA Independent Contractor Agreement</t>
  </si>
  <si>
    <t>SFL/AIN</t>
  </si>
  <si>
    <t>Sustainable Food Lab, a project of Ag Innovations Network</t>
  </si>
  <si>
    <t>AG-003056</t>
  </si>
  <si>
    <t>SABMA/IITA Service Agreement to conduct an in-depth needs assessment on the local sorghum and barley raw material supply chains in Uganda.</t>
  </si>
  <si>
    <t>SABMA</t>
  </si>
  <si>
    <t>SABMiller Africa (Pty) Limited</t>
  </si>
  <si>
    <t>PJ-002235</t>
  </si>
  <si>
    <t>Sustaining food supplies and improving health: Integration of small farmers into modern value chains with food safety standards in Kenya (MARKETSAFE)</t>
  </si>
  <si>
    <t>AG-003373</t>
  </si>
  <si>
    <t>WUR-IITA-IFPRI-EAGC Consortium Agreement for the project: Sustaining food supplies and improving health: Integration of small farmers into modern value chains with food safety stndards in Kenya (MARKETSAFE)</t>
  </si>
  <si>
    <t>PJ-002238</t>
  </si>
  <si>
    <t>Improving the competitiveness of women entrepreneurs in the yam value chain in Ghana</t>
  </si>
  <si>
    <t>AG-002986</t>
  </si>
  <si>
    <t>ITC/IITA Agreement for the project: Improving the competitiveness of women entrepreneurs in the yam value chain in Ghana (Contract No 2015-51-EF)</t>
  </si>
  <si>
    <t>PJ-002254</t>
  </si>
  <si>
    <t>ACAI : African Cassava Agronomy Initiative (OPP1130649)</t>
  </si>
  <si>
    <t>AG-003052</t>
  </si>
  <si>
    <t>BMGF/IITA Grant Agreement for the project "ACAI : African Cassava Agronomy Initiative" (Investment ID OPP1130649)</t>
  </si>
  <si>
    <t>PJ-002256</t>
  </si>
  <si>
    <t>Fast-tracking adaptable preferred cassava varieties for industrial use  in Malawi</t>
  </si>
  <si>
    <t>AG-003163</t>
  </si>
  <si>
    <t>GIZ/IITA Grant Agreement for the project: "Fast-tracking adaptable preferred Cassava varieties for industrial use in Malawi" (Contract No.: 81195003; Project Processing No.: 14.1432.5-001.00)</t>
  </si>
  <si>
    <t>PJ-002262</t>
  </si>
  <si>
    <t>MycoKey- Integrated and innovative key actions for mycotoxin management in the food and feed chain</t>
  </si>
  <si>
    <t>AG-003168</t>
  </si>
  <si>
    <t>EU/IITA et all Grant Agreement for the project: Integrated and innovative key actions for mycotoxin management in the food and feed chain — MycoKey (Grant Agreement number: 678781)</t>
  </si>
  <si>
    <t>PJ-002263</t>
  </si>
  <si>
    <t>Building an Economically Sustainable, Integrated Seed System for Cassava in Nigeria (BASICS)</t>
  </si>
  <si>
    <t>AG-003233</t>
  </si>
  <si>
    <t>CIP/IITA Cost Liquidation Subgrant Agreement for the project: Building an Economically Sustainable, Integrated Seed System for Cassava in Nigeria</t>
  </si>
  <si>
    <t>PJ-002264</t>
  </si>
  <si>
    <t>IITA Support to the chambre of Agriculture in Cassava Multiplication and Transformation in Cameroon</t>
  </si>
  <si>
    <t>AG-002966</t>
  </si>
  <si>
    <t>CAPEF/IITA Agreement for IITA Support to the chambre of Agriculture in Cassava Multiplication and Transformation in Cameroon</t>
  </si>
  <si>
    <t>CAPEF</t>
  </si>
  <si>
    <t xml:space="preserve">Chamber of Agriculture, Fisheries, Livestock and Forestry of Cameroon </t>
  </si>
  <si>
    <t>PJ-002266</t>
  </si>
  <si>
    <t>Improving scalable banana agronomy for small scale farmers in highland banana cropping systems in East Africa</t>
  </si>
  <si>
    <t>AG-003476</t>
  </si>
  <si>
    <t>NARO-NARL/IITA Agreement for the project: Improving scalable banana agronomy for small scale farmers in highland banana cropping systems in East Africa</t>
  </si>
  <si>
    <t>PJ-002276</t>
  </si>
  <si>
    <t>Promoting Cassava Commercialization for Increased Income and Food Security in Malawi</t>
  </si>
  <si>
    <t>AG-003103</t>
  </si>
  <si>
    <t>GIZ/IITA Contract Agreement for the project: Promoting Cassava Commercialization for lncreased Income, Employment and Food Security in Malawi (Contract No.: 81194922; Project Processing No.: 14.0967.1-115.00)</t>
  </si>
  <si>
    <t>PJ-002284</t>
  </si>
  <si>
    <t>Prioritising and protecting Nigeria’s most threatened trees</t>
  </si>
  <si>
    <t>AG-003100</t>
  </si>
  <si>
    <t xml:space="preserve">BGCI/IITA Memorandum of Agreement for the project: Prioritising and protecting Nigeria’s most threatened trees </t>
  </si>
  <si>
    <t>BGCI</t>
  </si>
  <si>
    <t xml:space="preserve">Botanic Gardens Conservation International </t>
  </si>
  <si>
    <t>PJ-002291</t>
  </si>
  <si>
    <t>Creating a learning community for public-private climate smart value chains and landscapes benefiting smallholders (C-192-15)</t>
  </si>
  <si>
    <t>AG-003156</t>
  </si>
  <si>
    <t>CIAT/IITA Agreement for the project: Unlocking Private Sector Engagement and Creating a Learning Community in Climate Smart Agriculture (C-192-15)</t>
  </si>
  <si>
    <t>PJ-002292</t>
  </si>
  <si>
    <t>Evaluation of drought tolerance in wild bananas from Malysia</t>
  </si>
  <si>
    <t>AG-003568</t>
  </si>
  <si>
    <t xml:space="preserve">KUL/IITA Collaboration Agreement for the project: </t>
  </si>
  <si>
    <t>KU LEUVEN</t>
  </si>
  <si>
    <t>Katholieke Universiteit, Leuven</t>
  </si>
  <si>
    <t>PJ-002294</t>
  </si>
  <si>
    <t xml:space="preserve">Field trials assessment: Field Deployable Nutrient-Rich Biodegradable Matrix for Crop Protection </t>
  </si>
  <si>
    <t>AG-003179</t>
  </si>
  <si>
    <t>NCSU/IITA Subaward Agreement for the project: Field Deployable Nutrient-Rich Biodegradable Matrix for Crop Protection (Subaward No. 2015-0096-02)</t>
  </si>
  <si>
    <t>NCSU</t>
  </si>
  <si>
    <t>North Carolina State University</t>
  </si>
  <si>
    <t>PJ-002297</t>
  </si>
  <si>
    <t>Cameroon Cocoa-Eco+ - Sustainable cocoa intensification for increasing cocoa productivity, quality and income</t>
  </si>
  <si>
    <t>AG-003102</t>
  </si>
  <si>
    <t>GIZ/IITA Grant Agreement for the project: Cameroon Cocoa-Eco+ - Sustainable cocoa intensification for increasing cocoa productivity, quality and income (Contrqct No.: 81193733; Project Processing No.: 14.0967.1-110.00)</t>
  </si>
  <si>
    <t>PJ-002301</t>
  </si>
  <si>
    <t>Vegetable Crops IPM for East Africa</t>
  </si>
  <si>
    <t>AG-003267</t>
  </si>
  <si>
    <t>OSU/IITA Subaward Agreement for the project: Vegetable Crops IPM for East Africa (Subaward No: 60054296)</t>
  </si>
  <si>
    <t>PJ-002307</t>
  </si>
  <si>
    <t>Feed the Future Mozambique Improve seeds for better Agriculture (SEMEAR)</t>
  </si>
  <si>
    <t>PJ-002310</t>
  </si>
  <si>
    <t>Assessment of Lymphatic Filariasis (LF) Risk in two Urban Settings of Benin (Cotonou and Porto-Novo)</t>
  </si>
  <si>
    <t>AG-003180</t>
  </si>
  <si>
    <t>TFGH/IITA Subaward Agreement for the project: Assessment of Lymphatic Filariasis (LF) Risk in two Urban Settings of Benin (Cotonou and Porto-Novo)</t>
  </si>
  <si>
    <t>TFGH</t>
  </si>
  <si>
    <t>Task Force for Global Health</t>
  </si>
  <si>
    <t>PJ-002312</t>
  </si>
  <si>
    <t>Reviving the plantain breeding program at IITA in Nigeria (Genetic Improvement in Bananas and Plantains)</t>
  </si>
  <si>
    <t>PJ-002313</t>
  </si>
  <si>
    <t>IITA Regional Approach to Select Market Demanded Cassava Varieties with Combined Resistance to Cassava Mosaic Disease and Cassava Brown Streak Disease (Genetic Improvement in Cassava)</t>
  </si>
  <si>
    <t>PJ-002314</t>
  </si>
  <si>
    <t>Genetic Improvement in Cowpea</t>
  </si>
  <si>
    <t>PJ-002315</t>
  </si>
  <si>
    <t>IITA Soybean Research Project-Breeding (Genetic Improvement in Soy)</t>
  </si>
  <si>
    <t>PJ-002316</t>
  </si>
  <si>
    <t xml:space="preserve">Aflasafe Technical Transfer and Commercialization (ATTC) </t>
  </si>
  <si>
    <t>AG-003080</t>
  </si>
  <si>
    <t>BMGF/IITA Agreement for the project: Aflasafe Commercialization and Distribution (OPP1133356)</t>
  </si>
  <si>
    <t>PJ-002317</t>
  </si>
  <si>
    <t>Quantifying the incidence of aflatoxin contamination in the maize and groundnut value chains to improve public health, increase trade, and enhance food security in Zimbabwe</t>
  </si>
  <si>
    <t>AG-003223</t>
  </si>
  <si>
    <t>FAO/IITA Letter of Agreement for provision of "Quantifying the incidence of Aflatoxin contamination in the maize and groundnut value chains to improve public health, increase trade, and enhance food security in Zimbabwe"</t>
  </si>
  <si>
    <t>PJ-002333</t>
  </si>
  <si>
    <t>llTA Assisted Obasanjo Farm Diagnostics Laboratory Project</t>
  </si>
  <si>
    <t>AG-003087</t>
  </si>
  <si>
    <t>OFDL/IITA Collaboration Agreement for llTA Assisted Obasanjo Farm Diagnostics Laboratory Project</t>
  </si>
  <si>
    <t>OFDL</t>
  </si>
  <si>
    <t>Obasanjo Farm Diagnostic Laboratory</t>
  </si>
  <si>
    <t>PJ-002340</t>
  </si>
  <si>
    <t>Building Nutritious Food Baskets: Scaling up Biofortified Crops for Nutrition Security in Nigeria and Tanzania (Reaching Agents of Change Phase 2)</t>
  </si>
  <si>
    <t>AG-003182</t>
  </si>
  <si>
    <t>CIP/IITA Subgrant Agreement for the project: Building Nutritious Food Baskets: Scaling up Biofortified Crops for Nutrition Security in Nigeria and Tanzania (Reaching Agents of Change Phase 2)</t>
  </si>
  <si>
    <t>PJ-002341</t>
  </si>
  <si>
    <t>A microbial revolution: Improving mycorrhizal fungi to increase cassava productivity in Africa</t>
  </si>
  <si>
    <t>AG-003221</t>
  </si>
  <si>
    <t>UNIL/IITA Sub-grant Agreement for the project "A microbial revolution: Improving mycorrhizal fungi to increase cassava productivity in  Africa"</t>
  </si>
  <si>
    <t>UNIL</t>
  </si>
  <si>
    <t>Universite of Lausanne</t>
  </si>
  <si>
    <t>PJ-002344</t>
  </si>
  <si>
    <t>Utilisation of wild relatives in the breeding of cowpea for improved adaptation to drought and heat</t>
  </si>
  <si>
    <t>AG-003277</t>
  </si>
  <si>
    <t>Global Crop Trust/IITA Agreement for the project: Utilisation of wild relatives in the breeding of cowpea for improved adaptation to drought and heat</t>
  </si>
  <si>
    <t>PJ-002355</t>
  </si>
  <si>
    <t>Scaling up Improved Legume Technologies in Tanzania - SILT</t>
  </si>
  <si>
    <t>AG-003160</t>
  </si>
  <si>
    <t xml:space="preserve">Farm Radio/IITA Service Agreement in the Project "Scaling up Improved Legume Technologies in Tanzania - SILT" (lDRC CIFSRF Phase 2) </t>
  </si>
  <si>
    <t>Farm Radio</t>
  </si>
  <si>
    <t>Farm Radio International</t>
  </si>
  <si>
    <t>PJ-002356</t>
  </si>
  <si>
    <t>Gender and the Legume Alliance: Integrating multi-media communication approaches and input brokerage</t>
  </si>
  <si>
    <t>AG-003399</t>
  </si>
  <si>
    <t>CABI/IITA Agreement for the project 'Gender and the Legume Alliance: Integrating multi-media communication approaches and input brokerage'</t>
  </si>
  <si>
    <t>CABI - Africa</t>
  </si>
  <si>
    <t>PJ-002357</t>
  </si>
  <si>
    <t xml:space="preserve">S35- Achieving equitable benefits from Sustainable Agricultura Intensification through more effective tools and metrics </t>
  </si>
  <si>
    <t>AG-003298</t>
  </si>
  <si>
    <t>WYG/IITA Research Grant Agreement for the project: S35- Achieving equitable benefits from SAI through more effective tools and metrics</t>
  </si>
  <si>
    <t>WYG</t>
  </si>
  <si>
    <t>WYG International Limited</t>
  </si>
  <si>
    <t>PJ-002367</t>
  </si>
  <si>
    <t>Mapping of corn/ maize pests  across Nigeria</t>
  </si>
  <si>
    <t>AG-003239</t>
  </si>
  <si>
    <t>MONSANTO/IITA Service Agreement for Mapping of corn/ maize pests across Nigeria</t>
  </si>
  <si>
    <t>MONSANTO</t>
  </si>
  <si>
    <t>Monsanto International SARL</t>
  </si>
  <si>
    <t>PJ-002372</t>
  </si>
  <si>
    <t xml:space="preserve">Feed the Future Partnership for Innovation </t>
  </si>
  <si>
    <t>AG-003306</t>
  </si>
  <si>
    <t>Hello Tractor/IITA Cooperative Agreement for the project: Feed the Future Partnership for Innovation (AID-OAAA- 12-00051)</t>
  </si>
  <si>
    <t>Hello Tractor</t>
  </si>
  <si>
    <t>PJ-002375</t>
  </si>
  <si>
    <t>Developing efficient and affordable fertilizer products for increased and sustained yields in the maize belt of Nigeria</t>
  </si>
  <si>
    <t>AG-003190</t>
  </si>
  <si>
    <t>OCP/IITA/AfSIS Cooperation Agreement for the project: “Researching efficient and affordable fertilizer products for increased and sustained yields in the maize belt of Nigeria”</t>
  </si>
  <si>
    <t>OCP S.A</t>
  </si>
  <si>
    <t>PJ-002376</t>
  </si>
  <si>
    <t>Projet Entreprenariat des Jeunes dans L’Agriculture et L’Agro-business  (PEJAB), Mecanisme de Financement de la Preparation des projets (PPF) ; (PPF-PEJAB)</t>
  </si>
  <si>
    <t>AG-003334</t>
  </si>
  <si>
    <t xml:space="preserve">MINAGRIPEL/IITA Agreement for the project:Projet Entreprenariat des Jeunes dans L’Agriculture et L’Agro-business (PEJAB), Mecanisme de Financement de la Preparation des projets (PPF) ; en sigle (PPF-PEJAB) </t>
  </si>
  <si>
    <t>MINAGRIPEL</t>
  </si>
  <si>
    <t>MINISTERE DE L’AGRICULTURE, PECHE ET ELEVAGE</t>
  </si>
  <si>
    <t>PJ-002381</t>
  </si>
  <si>
    <t>BREAD ABRDC: Advanced Technologies to get Improved Yams in Farmers Hands</t>
  </si>
  <si>
    <t>AG-003444</t>
  </si>
  <si>
    <t>PSSUB/IITA Agreement for the project: BREAD ABRDC: Advanced Technologies to get Improved Yams in Farmers Hands (Subaward No: 5451-IITA-NSF-3929)</t>
  </si>
  <si>
    <t>PSSUB</t>
  </si>
  <si>
    <t>Pennysylvania State University</t>
  </si>
  <si>
    <t>PJ-002389</t>
  </si>
  <si>
    <t xml:space="preserve">Mapping adoption of ISFM practices  </t>
  </si>
  <si>
    <t>AG-003477</t>
  </si>
  <si>
    <t>IFPRI/IITA Agreement for the project:Mapping adoption of ISFM practices (Contract No. 2016X387.IIT)</t>
  </si>
  <si>
    <t>PJ-002395</t>
  </si>
  <si>
    <t>Choice Experiments to Assess Willingness to Pay for Aflasafe in Nigeria (ChoiceAflasafe)</t>
  </si>
  <si>
    <t>AG-003259</t>
  </si>
  <si>
    <t>IFPRI/IITA Agreement for "Choice Experiments to Assess Willingness to Pay for Aflasafe in Nigeria (ChoiceAflasafe)"</t>
  </si>
  <si>
    <t>PJ-002396</t>
  </si>
  <si>
    <t>Ensuring prevention of MCMV spread to West Africa and seting up a functional MLN Quarantine Facility for proactive breeding for resistance to MLN in the region</t>
  </si>
  <si>
    <t>AG-003327</t>
  </si>
  <si>
    <t>CIMMYT/IITA Subgrant Agreement for the project: MLN Epidemiology in Africa</t>
  </si>
  <si>
    <t>PJ-002411</t>
  </si>
  <si>
    <t>Stress Tolerant Maize for Africa (STMA)</t>
  </si>
  <si>
    <t>AG-003263</t>
  </si>
  <si>
    <t>CIMMYT/IITA Subgrant Agreement for the project: Stress Tolerant Maize for Africa (STMA)</t>
  </si>
  <si>
    <t>PJ-002424</t>
  </si>
  <si>
    <t>Food Security and Livelihoods Project in Fizi Territory</t>
  </si>
  <si>
    <t>AG-003270</t>
  </si>
  <si>
    <t>NRC/IITA Collaboration Agreement for Food Security and Livelihoods Project in Fizi Territory</t>
  </si>
  <si>
    <t>NRC</t>
  </si>
  <si>
    <t xml:space="preserve">Norwegian Refugee Council </t>
  </si>
  <si>
    <t>PJ-002437</t>
  </si>
  <si>
    <t>Increasing Productivity and Utilization of Food Yams in Africa (Phase II)</t>
  </si>
  <si>
    <t>PJ-002438</t>
  </si>
  <si>
    <t xml:space="preserve">Establishing the status of potato cyst nematode (PCN) and other emerging potato diseases for a national intervention strategy in Kenya </t>
  </si>
  <si>
    <t>AG-003564</t>
  </si>
  <si>
    <t>ICIPE/IITA Agreement for 2016 - 2017: Carry out Training and Analysis of Samples</t>
  </si>
  <si>
    <t>PJ-002440</t>
  </si>
  <si>
    <t>Conducting within the REDD+ context, a feasibility study and elaborating a Project Design Document (PDD) for Reducing forest degradation and restoration of the vegetal cover in agro-forestry and pastoral areas of the Pitoa council.</t>
  </si>
  <si>
    <t>AG-003364</t>
  </si>
  <si>
    <t>PNDP/IITA Agreement for the project: Reduction de Ja degradation et restauration du couverl vegetal dans les espaces agrosylvo- pastoraux de la commune de Pitoa</t>
  </si>
  <si>
    <t>PNDP</t>
  </si>
  <si>
    <t xml:space="preserve">National Community-Driven Development Programme </t>
  </si>
  <si>
    <t>PJ-002451</t>
  </si>
  <si>
    <t>Élimination des pesticides obsolètes y compris les POP et Renforcement de la gestion des pesticides dans les pays membres du Comité permanent inter-États de lutte contre la sécheresse dans le Sahel (CILSS)</t>
  </si>
  <si>
    <t>AG-003374</t>
  </si>
  <si>
    <t>FAO/IITA Letter of Agreement for the project: Elimination des pesticides obsoletes y compris les POP et Renforcement de la gestion des pesticides dans les pays membres du Cornite pennanent inter-Etats de lutte contre la secheresse dans Ie Sahel (CILSS)</t>
  </si>
  <si>
    <t>PJ-002456</t>
  </si>
  <si>
    <t>Élimination des POP et des pesticides obsoletes, renforcement de la gestion du cycle de vie des pesticides</t>
  </si>
  <si>
    <t>AG-003319</t>
  </si>
  <si>
    <t>FAO/IITA Agreement for the project: Élimination des POP et des pesticides obsoletes, renforcement de la gestion du cycle de vie des pesticides</t>
  </si>
  <si>
    <t>PJ-002457</t>
  </si>
  <si>
    <t>Improving food security in Africa through increased system productivity of biomass-based value webs (BiomassWeb): Cassava web innovations (WP 5.3)</t>
  </si>
  <si>
    <t>AG-003314</t>
  </si>
  <si>
    <t>GIZ/IITA Agreement for the project: Improving food security in Africa through in creased system productivity of biomass·based value webs (BiomassWeb) [Contract No.: 81202140; Project Processing No.: 15.7860.8-001.00]</t>
  </si>
  <si>
    <t>PJ-002461</t>
  </si>
  <si>
    <t xml:space="preserve">Action to Control Cassava Brown Streak Disease in the Democratic Republic of Congo </t>
  </si>
  <si>
    <t>PJ-002463</t>
  </si>
  <si>
    <t>Identifying Opportunities for Action on Private Sector Engagement (Alliance for Resilent Coffee)</t>
  </si>
  <si>
    <t>AG-003450</t>
  </si>
  <si>
    <t>HRNS/IITA Agreement for the project: Identifying Opportunities for Action on Private Sector Engagement  (Alliance for Resilent Coffee)</t>
  </si>
  <si>
    <t>PJ-002466</t>
  </si>
  <si>
    <t>Gestion durable des forêts par les communes du Cameroun (GCP/CMR/033/GFF)</t>
  </si>
  <si>
    <t>AG-003328</t>
  </si>
  <si>
    <t>FAO/IITA Agreement for the project: Gestion durable des forêts par les communes du Cameroun (GCP/CMR/033/GFF)</t>
  </si>
  <si>
    <t>PJ-002467</t>
  </si>
  <si>
    <t>Yam Improvement for Incomes and Food Security in West Africa, Phase II (YIFSWA II) (OPP1159088)</t>
  </si>
  <si>
    <t>AG-003432</t>
  </si>
  <si>
    <t>BMGF/IITA Agreement for the project: Yam Improvement for Incomes and Food Security in West Africa, Phase II (OPP1159088)</t>
  </si>
  <si>
    <t>PJ-002471</t>
  </si>
  <si>
    <t>Establishing a centre of excellence and outreach for tree conservation and reforestation in Nigeria</t>
  </si>
  <si>
    <t>AG-003455</t>
  </si>
  <si>
    <t>DAP/IITA Agreement for the project: Establishing a centre of excellence and outreach for tree conservation and reforestation in Nigeria (ABJ175)</t>
  </si>
  <si>
    <t>DAP</t>
  </si>
  <si>
    <t>Australian Government - Direct Aid Program</t>
  </si>
  <si>
    <t>PJ-002472</t>
  </si>
  <si>
    <t>Acquisition de Boutures saines de varietes ameliorees de manioc dans le cadre du ”Projet pour la stabilisation de l'est de la RDC pour la paix ”(STEP)</t>
  </si>
  <si>
    <t>AG-003343</t>
  </si>
  <si>
    <t>FSRDC/IITA Agreement for the project: Production des boutures saines de base des varietes ameliorees de manioc</t>
  </si>
  <si>
    <t>FSRDC</t>
  </si>
  <si>
    <t>Le Fonds Social de la Republique Democratique du Congo</t>
  </si>
  <si>
    <t>PJ-002473</t>
  </si>
  <si>
    <t>GENNOVATE: Understanding and addressing gender norms as barriers to adoption at scale</t>
  </si>
  <si>
    <t>AG-003347</t>
  </si>
  <si>
    <t>CIMMYT/IITA Collaborative Agreement on the Project: Understanding and addressing gender norms as barriers to adoption at scale (GENNOVATE)</t>
  </si>
  <si>
    <t>PJ-002482</t>
  </si>
  <si>
    <t xml:space="preserve">Study on ICT use in the roots and tuber value chains in Central Africa </t>
  </si>
  <si>
    <t>AG-003393</t>
  </si>
  <si>
    <t>CTA/IITA Agreement for "Study on ICT use in the roots and tuber value chains in Central Africa " (11110066 /2016-309 LKO-Ade)</t>
  </si>
  <si>
    <t>PJ-002485</t>
  </si>
  <si>
    <t>CGIAR Research Program: Roots, Tubers; and Bananas for Food Security and Income Task Order No. 01-16-RTB-TO: Project Profile: "Complementary funding for cross-cutting projects."</t>
  </si>
  <si>
    <t>AG-003395</t>
  </si>
  <si>
    <t>CIP/IITA CGIAR Research Program: Roots, Tubers; and Bananas for Food Security and Income Task Order No. 01-16-RTB-TO: Project Profile: "Complementary funding for cross-cutting projects."</t>
  </si>
  <si>
    <t>PJ-002489</t>
  </si>
  <si>
    <t>Développement du système semencier au  PRODADEKK</t>
  </si>
  <si>
    <t>AG-003386</t>
  </si>
  <si>
    <t>PRODADEKK/IITA Agreement for activities on: The seed system development (Pour les activites sur: Le developpement du systeme semencier)</t>
  </si>
  <si>
    <t>PRODADEKK</t>
  </si>
  <si>
    <t>Programme pour le Developpement Agricole et le Desenclavement du Kwilu et Kwango</t>
  </si>
  <si>
    <t>PJ-002502</t>
  </si>
  <si>
    <t>Tuendelee Pamoja II Project (TP II)</t>
  </si>
  <si>
    <t>AG-003544</t>
  </si>
  <si>
    <t>FH/IITA Agreement for the "Tuendelee Pamoja II Project"</t>
  </si>
  <si>
    <t>PJ-002505</t>
  </si>
  <si>
    <t>lmproving Smallholder Tanzanian Farmers' Access to lmproved Storage Technology and Credit (PICS Credit Evaluation)</t>
  </si>
  <si>
    <t>AG-003596</t>
  </si>
  <si>
    <t>Purdue/IITA Research Subaward Agreement for the project: lmproving Smallholder Tanzanian Farmers' Access to lmproved Storage Technology and Credit.</t>
  </si>
  <si>
    <t>PJ-002508</t>
  </si>
  <si>
    <t>Evaluation of Flupyradifurone against Bemisia tabaci whiteflies in East Africa</t>
  </si>
  <si>
    <t>AG-003437</t>
  </si>
  <si>
    <t>BAYER/IITA Research Service Agreement to determine the toxicity to whiteflies in Tanzania of Flupyradifurone, versus a no treatment control and the current standard insecticide (Imidacloprid)</t>
  </si>
  <si>
    <t>BAYER</t>
  </si>
  <si>
    <t>Bayer AG</t>
  </si>
  <si>
    <t>PJ-002520</t>
  </si>
  <si>
    <t>Unlocking the innovation potential for sustainable agricultural intensification</t>
  </si>
  <si>
    <t>AG-003429</t>
  </si>
  <si>
    <t>FAO/IITA Letter of Agreement for provision of Services contributing to Study "Unlocking the innovation potential for sustainable agricultural intensification"</t>
  </si>
  <si>
    <t>PJ-002532</t>
  </si>
  <si>
    <t>Supply of new cassava cultivars, Multiplication fields management and Processing of cassava based products</t>
  </si>
  <si>
    <t>AG-003454</t>
  </si>
  <si>
    <t>PIRAM/IITA Agreement for the project: LA FOURNITURE DE NOUVEAUX CULTIVARS DE MANIOC, LA FORMATION SUR LA CONDUITE DES PARCS A BOIS ET LA TRANSFORMATION DES PRODUITS A BASE DE MANIOC</t>
  </si>
  <si>
    <t>PIRAM</t>
  </si>
  <si>
    <t>Le Programme Intégré de Réhabilitation de l’Agriculture dans la  Province du Maniema</t>
  </si>
  <si>
    <t>PJ-002543</t>
  </si>
  <si>
    <t>Supply and potential demand for micronutrients originating from African agriculture</t>
  </si>
  <si>
    <t>AG-003441</t>
  </si>
  <si>
    <t>PBL/IITA Contract Agreement for Supply and potential demand for micronutrients originating from African agriculture (Contract no. 31124287)</t>
  </si>
  <si>
    <t>PBL</t>
  </si>
  <si>
    <t xml:space="preserve">Netherlands Environmental Assessment Agency </t>
  </si>
  <si>
    <t>PJ-002562</t>
  </si>
  <si>
    <t>Effective utilization of genetic diversity in regional crops through the use of generated evaluation tools and scientific information (EDITS 2)</t>
  </si>
  <si>
    <t>AG-003445</t>
  </si>
  <si>
    <t>JIRCAS/IITA Collaborative Research for the project: "Effective utilization of genetic diversity in regional crops through the use of generated evaluation tools and scientific information (EDITS 2)</t>
  </si>
  <si>
    <t>PJ-002564</t>
  </si>
  <si>
    <t>Feasibility of a blended finance product to support landscape level transformation through the application of climate smart agricultural (CSA) practices in selected cocoa producing landscapes in Ghana</t>
  </si>
  <si>
    <t>AG-003458</t>
  </si>
  <si>
    <t>RA/IITA Agreement for the project: T1he feasibility of a blended finance product to support landscape level transformation through the application of climate smart agricultural (CSA) practices in selected cocoa producing landscapes in Ghana</t>
  </si>
  <si>
    <t>RA</t>
  </si>
  <si>
    <t>Rainforest Alliance</t>
  </si>
  <si>
    <t>PJ-NA1760</t>
  </si>
  <si>
    <t xml:space="preserve">Agricultural Youth Empowerment Training at IITA Ibadan, Nigeria </t>
  </si>
  <si>
    <t>AG-002111</t>
  </si>
  <si>
    <t>PRIMEVAILS/IITA Letter of Agreement for a Agricultural Youth Empowerment Training at IITA Ibadan, Nigeria from May – October 2013</t>
  </si>
  <si>
    <t>PRIMEVAILS LTD</t>
  </si>
  <si>
    <t>PJ-NA2227</t>
  </si>
  <si>
    <t>Training program on behalf of Columbia for 50 extension officers on effective use of SoilDoc Kits on Soil Management Procedures and Techniques in Real-time to facilitate the Implementation of the "Soildoc/Nigeria" project.</t>
  </si>
  <si>
    <t>AG-002899</t>
  </si>
  <si>
    <t>Columbia University/IITA Service Provider Agreement for the Training program on behalf of Columbia for 50 extension officers on effective use of SoilDoc Kits on Soil Management Procedures and Techniques in Real-time to facilitate the Implementation of the "Soildoc/Nigeria" project.</t>
  </si>
  <si>
    <t>PJ-NA2286</t>
  </si>
  <si>
    <t>Appui a la prevention et la gestion de la Maladie de Bunchy Top du Bananier (BBTD) au Cameroun, au Gabon et en Guinee Equitoriale</t>
  </si>
  <si>
    <t>AG-003054</t>
  </si>
  <si>
    <t xml:space="preserve">FAO/IITA Memorandum of Understanding for training under the project: Appui a la prevention et la gestion de la Maladie de Bunchy Top du Bananier (BBTD) au Cameroun, au Gabon et en Guinee Equitoriale </t>
  </si>
  <si>
    <t>AG-003300</t>
  </si>
  <si>
    <t>FAO/IITA Agreement for the project: Appui a la prevention et la gestion de la Maladie de Bunchy Top du Bananier (BBTD) au Cameroun, au Gabon et en Guinee Equatoriale (TCP/SFC/3503)</t>
  </si>
  <si>
    <t>PJ-NA2331</t>
  </si>
  <si>
    <t>Collaboration and Establishment of a Regional Hub of the Integrated Breeding Platform for the Generation Challenge Program (GCP)</t>
  </si>
  <si>
    <t>AG-002447</t>
  </si>
  <si>
    <t>CIMMYT/IITA Agreement for Collaboration and Establishment of a Regional Hub of the Integrated Breeding Platform for the Generation Challenge Program (GCP)</t>
  </si>
  <si>
    <t>PJ-NA2377</t>
  </si>
  <si>
    <t>NiSIS meeting to be held at Agriculture Research Council in Abuja from 17-18 February 2016</t>
  </si>
  <si>
    <t>AG-003169</t>
  </si>
  <si>
    <t>IITA/CGC Letter of Agreement to manage a workshop grant for a NiSIS meeting to be held at Agriculture Research Council in Abuja from from 17-18 February 2016</t>
  </si>
  <si>
    <t>CGC</t>
  </si>
  <si>
    <t>Columbia Global Centers - Africa</t>
  </si>
  <si>
    <t>PJ-NA2388</t>
  </si>
  <si>
    <t>Yield Wise Initiative (Cassava Innovation Challenge)</t>
  </si>
  <si>
    <t>AG-003258</t>
  </si>
  <si>
    <t>Dalberg/IITA Service Contract for ‘Cassava innovation challenge’</t>
  </si>
  <si>
    <t>DALBERG</t>
  </si>
  <si>
    <t>DALBERG CONSULTING U.S., LLC</t>
  </si>
  <si>
    <t>PJ-NA2394</t>
  </si>
  <si>
    <t>Gender Postdoctoral Fellowship (Grant Award Agreement 16/008)</t>
  </si>
  <si>
    <t>AG-003188</t>
  </si>
  <si>
    <t>Consortium/IITA Grant Award Agreement 16/008 for Gender Postdoctoral Fellowship</t>
  </si>
  <si>
    <t>PJ-NA2409</t>
  </si>
  <si>
    <t>Peer Effects, Organic Fertilizers, and Soil Health: The Impact of Experiential Learning and Information Transfers on Farmer Valuations of Agricultural Inputs.</t>
  </si>
  <si>
    <t>AG-003231</t>
  </si>
  <si>
    <t>Cornell University/IITA Independent Consultant Agreement for the project: Peer Effects, Organic Fertilizers, and Soil Health: The Impact of Experiential Learning and Information Transfers on Farmer Valuations of Agricultural Inputs.</t>
  </si>
  <si>
    <t>PJ-NA2471</t>
  </si>
  <si>
    <t>Characterization of Aflatoxin Producing Fungi with Implication for Aflatoxin Management in Africa (under the AWARD project)</t>
  </si>
  <si>
    <t>AG-003338</t>
  </si>
  <si>
    <t>World Agroforestry/IITA Agreement to support Dr. Juliet Akello's research on Characterization of Aflatoxin Producing Fungi with Implication for Aflatoxin Management in Africa (under the AWARD project)</t>
  </si>
  <si>
    <t>PJ-NA2476</t>
  </si>
  <si>
    <t>One (1) Workshop to be held at IITA Ibadan; 'The Gari Revolution' from October 3-5, 2016</t>
  </si>
  <si>
    <t>AG-003355</t>
  </si>
  <si>
    <t>IITA/CIAT Letter of Agreement to for one (1) workshop to be held at lITA Ibadan from October 3-5, 2016</t>
  </si>
  <si>
    <t>PJ-NA2477</t>
  </si>
  <si>
    <t>First Working Group Meeting of the CGIAR Germplasm Health Units &amp; International Phytosanitary Conference</t>
  </si>
  <si>
    <t>AG-003356</t>
  </si>
  <si>
    <t>Crop Trust/IITA Letter of Agreement to co-organize the Organization of First Working Group Meeting of the CGIAR Germplasm Health Units &amp; International Phytosanitary Conference, Nairobi, Kenya from 8-15 September 2016.</t>
  </si>
  <si>
    <t>PJ-NA2481</t>
  </si>
  <si>
    <t>Innovation Potential for Sustainable Agricultural Intensification (C2360x1)</t>
  </si>
  <si>
    <t>AG-003394</t>
  </si>
  <si>
    <t>NRI/IITA Sub-Agreement for "Innovation Potential for Sustainable Agricultural Intensification" (C2360xl)</t>
  </si>
  <si>
    <t>Project</t>
  </si>
  <si>
    <t>Start date</t>
  </si>
  <si>
    <t>End date</t>
  </si>
  <si>
    <t>Life budget</t>
  </si>
  <si>
    <t>Donors Financial</t>
  </si>
  <si>
    <t>Donors Agreements</t>
  </si>
  <si>
    <t>Project Manager</t>
  </si>
  <si>
    <t>Director</t>
  </si>
  <si>
    <t>Cost Center</t>
  </si>
  <si>
    <t>Western Africa</t>
  </si>
  <si>
    <t>Eastern Africa</t>
  </si>
  <si>
    <t>Country</t>
  </si>
  <si>
    <t>PJ-000154: Consolidation of the Regional Strategic Analysis and Knowledge Support System in West Africa (ReSAKSS-WA Phase II, 2011-2015)</t>
  </si>
  <si>
    <t>01/10/2004</t>
  </si>
  <si>
    <t>31/12/2017</t>
  </si>
  <si>
    <t>5,917,534.59 USD</t>
  </si>
  <si>
    <t>IFPRI, CGIAR System, USAID, SIDA, DFID, USAID-AFR, FAO, CTA</t>
  </si>
  <si>
    <t xml:space="preserve">
CGIAR System
IFPRI
USAID
FAO
CTA
</t>
  </si>
  <si>
    <t>Yade, Mbaye</t>
  </si>
  <si>
    <t>Asiedu, Robert, Manyong, Victor</t>
  </si>
  <si>
    <t>4572, 4857, 4860, 5048, 5098, 5177, 5610, 7029, 5919, 5926</t>
  </si>
  <si>
    <t>100</t>
  </si>
  <si>
    <t xml:space="preserve">Nigeria, </t>
  </si>
  <si>
    <t>PJ-001092: CP-HarvestPlus No. 5206: Biofortification of Tropical Maize to Combat Micronutrient Malnutrition</t>
  </si>
  <si>
    <t>01/01/2009</t>
  </si>
  <si>
    <t>3,995,000 USD</t>
  </si>
  <si>
    <t>CIAT, IFPRI, HARVEST-PLUS</t>
  </si>
  <si>
    <t xml:space="preserve">
CIAT
IFPRI
</t>
  </si>
  <si>
    <t>Menkir, Abebe</t>
  </si>
  <si>
    <t>4947, 5675</t>
  </si>
  <si>
    <t>50</t>
  </si>
  <si>
    <t>PJ-001120: Mitigating hidden hunger with cassava as source of pro-vitamin A carotenoids</t>
  </si>
  <si>
    <t>31/12/2016</t>
  </si>
  <si>
    <t>5,708,665 USD</t>
  </si>
  <si>
    <t xml:space="preserve">
CIAT
IFPRI
</t>
  </si>
  <si>
    <t>Kulakow, Peter</t>
  </si>
  <si>
    <t>4965, 4970, 5050, 5698, 5699, 5700</t>
  </si>
  <si>
    <t>PJ-001135: Biotechnology Applications to Combat Cassava Brown Streak Disease</t>
  </si>
  <si>
    <t>05/11/2009</t>
  </si>
  <si>
    <t>4,638,753 USD</t>
  </si>
  <si>
    <t xml:space="preserve">
BMGF
</t>
  </si>
  <si>
    <t>Ferguson, Morag</t>
  </si>
  <si>
    <t>Manyong, Victor, Asiedu, Robert</t>
  </si>
  <si>
    <t>5003, 5022, 5030, 5031, 5032</t>
  </si>
  <si>
    <t xml:space="preserve">Tanzania, Uganda, </t>
  </si>
  <si>
    <t>PJ-001264: Double Haploid Breeding for Cassava Enhancement, Phase II</t>
  </si>
  <si>
    <t>15/03/2010</t>
  </si>
  <si>
    <t>30/04/2017</t>
  </si>
  <si>
    <t>301,901 USD</t>
  </si>
  <si>
    <t xml:space="preserve">
CIAT
</t>
  </si>
  <si>
    <t>Asiedu, Robert, Hillbur, Ylva</t>
  </si>
  <si>
    <t>5062, 5713</t>
  </si>
  <si>
    <t>PJ-001270: WACCI PhD Plant Breeders Training</t>
  </si>
  <si>
    <t>04/01/2010</t>
  </si>
  <si>
    <t>31/12/2020</t>
  </si>
  <si>
    <t>96,591.24 USD</t>
  </si>
  <si>
    <t>UG_LEGON, WACCI</t>
  </si>
  <si>
    <t xml:space="preserve">
WACCI
</t>
  </si>
  <si>
    <t>Badejo, Mary Ayoade</t>
  </si>
  <si>
    <t>Asiedu, Robert, Dashiell, Kenton</t>
  </si>
  <si>
    <t>5112, 5506, 5513, 5514, 5543, 5662, 5693, 5782, 5805, 5834, 5835, 5881, 5883</t>
  </si>
  <si>
    <t xml:space="preserve">Ghana, </t>
  </si>
  <si>
    <t>PJ-001289: CGIAR Research Program (CRP) 2. Policies, institutions, and markets for enabling agricultural incomes for the poor</t>
  </si>
  <si>
    <t>01/01/2012</t>
  </si>
  <si>
    <t>2,535,462.31 USD</t>
  </si>
  <si>
    <t xml:space="preserve">
IFPRI
</t>
  </si>
  <si>
    <t>Alene, Arega</t>
  </si>
  <si>
    <t>Manyong, Victor, Hillbur, Ylva</t>
  </si>
  <si>
    <t>5204, 5319, 5344, 5352, 5357, 5387, 5412, 5430, 5633, 5848</t>
  </si>
  <si>
    <t>25</t>
  </si>
  <si>
    <t>PJ-001291: CGIAR Research Program (CRP) 4: Agriculture for improved Nutrition and Health - PPA No. CRP 4 - 008</t>
  </si>
  <si>
    <t>6,206,759 USD</t>
  </si>
  <si>
    <t xml:space="preserve">
IFPRI
CGIAR System
</t>
  </si>
  <si>
    <t>Mahuku, George</t>
  </si>
  <si>
    <t>5211, 5220, 5223, 5241, 5244, 5257, 5278, 5292, 5345, 5434, 5436, 5529, 5533, 5549, 5801, 5787, 5728</t>
  </si>
  <si>
    <t>PJ-001292: CGIAR Research Program (CRP) 5: Water, Land and Ecosystems</t>
  </si>
  <si>
    <t>4,501,000 USD</t>
  </si>
  <si>
    <t xml:space="preserve">
IWMI
CGIAR System
</t>
  </si>
  <si>
    <t>Kamara, Alpha</t>
  </si>
  <si>
    <t>Vanlauwe, Bernard, Hillbur, Ylva</t>
  </si>
  <si>
    <t>5195, 5201, 5231, 5266, 5282, 5290, 5427, 5435, 5680</t>
  </si>
  <si>
    <t>PJ-001294: CGIAR Research Program (CRP) 7: Climate Change and Agriculture and Food Security (CCAFS)</t>
  </si>
  <si>
    <t>01/01/2011</t>
  </si>
  <si>
    <t>5,313,465 USD</t>
  </si>
  <si>
    <t xml:space="preserve">
CIAT
CGIAR System
</t>
  </si>
  <si>
    <t>Jassogne, Laurence, Asare, Richard</t>
  </si>
  <si>
    <t>5153, 5196, 5205, 5208, 5212, 5215, 5225, 5230, 5238, 5242, 5267, 5283, 5286, 5289, 5293, 5298, 5428, 5350, 5359, 5362, 5428, 5476, 5477, 5689, 5723, 5770, 5771, 5772, 5773</t>
  </si>
  <si>
    <t xml:space="preserve">PJ-001320: Yams for food and wealth in Africa: Tools for rapid propagation  and accelerating breeding </t>
  </si>
  <si>
    <t>Yams for food and wealth in Africa: Tools for rapid propagation  and accelerating breeding</t>
  </si>
  <si>
    <t>01/04/2011</t>
  </si>
  <si>
    <t>31/03/2017</t>
  </si>
  <si>
    <t>494,020 USD</t>
  </si>
  <si>
    <t xml:space="preserve">
JAPAN
</t>
  </si>
  <si>
    <t>Kashihara, Yukiko, Saini, Himanshu, Gueye, Badara</t>
  </si>
  <si>
    <t>Asiedu, Robert, Vanlauwe, Bernard</t>
  </si>
  <si>
    <t>5327</t>
  </si>
  <si>
    <t>PJ-001322: Research Project on Aflatoxin Control in Maize Through Aflatoxin Resistant Maize Variety Breeding And Other Aflatoxin Management Methods</t>
  </si>
  <si>
    <t>21/04/2011</t>
  </si>
  <si>
    <t>200,000 USD</t>
  </si>
  <si>
    <t xml:space="preserve">
NESTLE-SWITZERLAND
</t>
  </si>
  <si>
    <t>Ortega-Beltran, Alejandro</t>
  </si>
  <si>
    <t>5104</t>
  </si>
  <si>
    <t>PJ-001325: Yam Improvement for Incomes and Food Security in West Africa (YIIFSWA)</t>
  </si>
  <si>
    <t>14/09/2011</t>
  </si>
  <si>
    <t>28/02/2017</t>
  </si>
  <si>
    <t>13,497,699 USD</t>
  </si>
  <si>
    <t>Maroya, Norbert</t>
  </si>
  <si>
    <t>Asiedu, Robert, Chikoye, David</t>
  </si>
  <si>
    <t>5150, 5158, 5164, 5165, 5166, 5167, 5168, 5169, 5170, 5776, 5777, 5778</t>
  </si>
  <si>
    <t xml:space="preserve">Bénin, Côte d'Ivoire, Ghana, Nigeria, Togo, </t>
  </si>
  <si>
    <t>PJ-001354: Improving the water and nutrient use efficiency of crops under dry savanna and Sahel regions in Africa</t>
  </si>
  <si>
    <t>581,020 USD</t>
  </si>
  <si>
    <t xml:space="preserve">
JAPAN
</t>
  </si>
  <si>
    <t>Boukar, Ousmane, Suzuki , Kanako</t>
  </si>
  <si>
    <t>5328</t>
  </si>
  <si>
    <t>PJ-001366: Collaborative Studies on Root and Tuber Crops II</t>
  </si>
  <si>
    <t>01/09/2010</t>
  </si>
  <si>
    <t>31/03/2016</t>
  </si>
  <si>
    <t>60,000 USD</t>
  </si>
  <si>
    <t xml:space="preserve">
TUA
</t>
  </si>
  <si>
    <t>Lopez-Montes, Antonio Jose</t>
  </si>
  <si>
    <t>5075</t>
  </si>
  <si>
    <t>PJ-001369: Developing Transgenic Banana with Resistance against Xanthomonas wilt</t>
  </si>
  <si>
    <t>01/10/2010</t>
  </si>
  <si>
    <t>30/09/2017</t>
  </si>
  <si>
    <t>1,625,825 USD</t>
  </si>
  <si>
    <t xml:space="preserve">
USAID
CGIAR System
</t>
  </si>
  <si>
    <t>Tripathi , Leena</t>
  </si>
  <si>
    <t>5074, 5485</t>
  </si>
  <si>
    <t xml:space="preserve">DR, Congo, </t>
  </si>
  <si>
    <t>PJ-001371: The Multinational - CGIAR Project: Support to Agricultural Research for Development on Strategic Commodities in Africa (SARD-SC)</t>
  </si>
  <si>
    <t>12/03/2012</t>
  </si>
  <si>
    <t>62,247,350 USD</t>
  </si>
  <si>
    <t>AfDB, SARD-SC, IPI</t>
  </si>
  <si>
    <t xml:space="preserve">
AfDB
SARD-SC
IPI
</t>
  </si>
  <si>
    <t>Akem , Chrysantus</t>
  </si>
  <si>
    <t>Dashiell, Kenton, Vanlauwe, Bernard</t>
  </si>
  <si>
    <t>5279, 5334, 5335, 5336, 5337, 5338, 5470, 5332, 5333, 5347, 5355, 5363, 5364, 5365, 5367, 5368, 5809, 5315, 5316, 5331, 5299, 5300, 5301, 5302, 5303, 5304, 5305, 5306, 5307, 5312, 5313, 5568, 8430, 8429, 5569, 8509</t>
  </si>
  <si>
    <t xml:space="preserve">Bénin, Côte d'Ivoire, DR, Congo, Eritrea, Ethiopia, Ghana, Kenya, Madagascar, Mali, Niger, Nigeria, Senegal, Sierra Leone, Sudan, Tanzania, Uganda, Zambia, Zimbabwe, Lesotho, Mauritania, </t>
  </si>
  <si>
    <t>PJ-001400: Developpement des chaines de valeur de biocarburant a base de Jatropha au Benin - Phase II  [Development of Jatropha-based biofuel value chains in Benin (Phase II)]</t>
  </si>
  <si>
    <t>01/12/2010</t>
  </si>
  <si>
    <t>30/09/2020</t>
  </si>
  <si>
    <t>1,254,640.85 USD</t>
  </si>
  <si>
    <t>NETHERLANDS, CIRAPIP, MINBUZA-COT</t>
  </si>
  <si>
    <t xml:space="preserve">
CIRAPIP
MINBUZA-COT
</t>
  </si>
  <si>
    <t>Coulibaly, Ousmane</t>
  </si>
  <si>
    <t>5085, 7024</t>
  </si>
  <si>
    <t xml:space="preserve">Bénin, </t>
  </si>
  <si>
    <t>PJ-001447: Technical Support to the Nigeria Capacity Building Program on Stored Commodities</t>
  </si>
  <si>
    <t>273,166 USD</t>
  </si>
  <si>
    <t xml:space="preserve">
PURDUE
</t>
  </si>
  <si>
    <t>Ayodele , Maria  Awo</t>
  </si>
  <si>
    <t>5106, 5561, 5803</t>
  </si>
  <si>
    <t>PJ-001454: Increasing Productivity and Utilization of Food Yams in Africa</t>
  </si>
  <si>
    <t>01/10/2011</t>
  </si>
  <si>
    <t>1,294,419 USD</t>
  </si>
  <si>
    <t>EMBASSY JAPAN, JAPAN</t>
  </si>
  <si>
    <t>Abdelgadir, Abdelaziz, Mr. Mitsuhiro Inamura</t>
  </si>
  <si>
    <t>5113, 5160, 5161, 5162, 5515</t>
  </si>
  <si>
    <t>PJ-001476: Partnership for Aflatoxin Control in Africa (PACA) – Expansion of Biological Control</t>
  </si>
  <si>
    <t>01/12/2011</t>
  </si>
  <si>
    <t>30/06/2016</t>
  </si>
  <si>
    <t>3,280,735 USD</t>
  </si>
  <si>
    <t xml:space="preserve">
MERIDIAN
</t>
  </si>
  <si>
    <t>Bandyopadhyay, Ranajit</t>
  </si>
  <si>
    <t>5251, 8413</t>
  </si>
  <si>
    <t xml:space="preserve">Ghana, Mali, Nigeria, Tanzania, </t>
  </si>
  <si>
    <t>PJ-001478: Evaluation and Utilization of Diverse Genetic Materials in Tropical Field Crops (EDITS)</t>
  </si>
  <si>
    <t>01/06/2011</t>
  </si>
  <si>
    <t>28/02/2016</t>
  </si>
  <si>
    <t>385,836.41 USD</t>
  </si>
  <si>
    <t xml:space="preserve">
JIRCAS
</t>
  </si>
  <si>
    <t>Muranaka, Satoru</t>
  </si>
  <si>
    <t>5128</t>
  </si>
  <si>
    <t xml:space="preserve">Burkina Faso, Niger, Nigeria, </t>
  </si>
  <si>
    <t>PJ-001486: Collaboration in the framework of the World Bank’s West Africa Agricultural Productivity Program (WAAPP - 1C Sierra Leone)</t>
  </si>
  <si>
    <t>1,489,644 USD</t>
  </si>
  <si>
    <t xml:space="preserve">
MAFFS
</t>
  </si>
  <si>
    <t>Whyte, James</t>
  </si>
  <si>
    <t>5191, 5192</t>
  </si>
  <si>
    <t xml:space="preserve">Sierra Leone, </t>
  </si>
  <si>
    <t>PJ-001490: CGIAR Research Program (CRP) 1.2 - Humidtropics: Integrated Systems for the Humid Tropics</t>
  </si>
  <si>
    <t>01/07/2012</t>
  </si>
  <si>
    <t>69,267,103 USD</t>
  </si>
  <si>
    <t xml:space="preserve">
CGIAR System
</t>
  </si>
  <si>
    <t>Asare, Richard</t>
  </si>
  <si>
    <t>Hillbur, Ylva, Atta-Krah, Kwesi</t>
  </si>
  <si>
    <t>5203, 5206, 5209, 5213, 5224, 5226, 5232, 5264, 5276, 5284, 5287, 5295, 5311, 5318, 5426, 5348, 5351, 5356, 5360, 5386, 5391, 5409, 5411, 5415, 5429, 5492, 5531, 5532, 5535, 5526, 5562, 5605, 8469, 5541, 5505, 5668, 5669, 5663, 5719, 5720, 5721, 5664, 5704, 5767, 5813, 5825, 5865, 5887, 5894, 5898, 5912</t>
  </si>
  <si>
    <t>33</t>
  </si>
  <si>
    <t>34</t>
  </si>
  <si>
    <t>PJ-001491: Liberia: Smallholder Agricultural Productivity Enhancement and Commercialization (SAPEC) Project.</t>
  </si>
  <si>
    <t>03/08/2015</t>
  </si>
  <si>
    <t>02/08/2018</t>
  </si>
  <si>
    <t>2,463,837.41 USD</t>
  </si>
  <si>
    <t xml:space="preserve">
MOA, Liberia
</t>
  </si>
  <si>
    <t>Asiedu, Robert</t>
  </si>
  <si>
    <t>5827</t>
  </si>
  <si>
    <t xml:space="preserve">Liberia, </t>
  </si>
  <si>
    <t>PJ-001494: Procurement of laboratory supplies and equipment on behalf of DDPSC's African partner National Crops Resources Research Institute (NaCRRI)</t>
  </si>
  <si>
    <t>27/09/2011</t>
  </si>
  <si>
    <t>01/06/2016</t>
  </si>
  <si>
    <t>162,000 USD</t>
  </si>
  <si>
    <t xml:space="preserve">
DDPSC
</t>
  </si>
  <si>
    <t>Manyong, Victor, Vanlauwe, Bernard</t>
  </si>
  <si>
    <t>5152</t>
  </si>
  <si>
    <t>PJ-001503: Sustainable Intensification of Key Farming Systems in the Sudano-Sahelian Zone of West Africa</t>
  </si>
  <si>
    <t>18,633,888.62 USD</t>
  </si>
  <si>
    <t xml:space="preserve">
USAID
</t>
  </si>
  <si>
    <t>Hoeschle-Zeledon, Irmgard</t>
  </si>
  <si>
    <t>5156, 5381, 5690, 5837, 5839</t>
  </si>
  <si>
    <t xml:space="preserve">Ghana, Mali, </t>
  </si>
  <si>
    <t>PJ-001504: Transforming Key Production Systems: Maize Mixed East and Southern Africa</t>
  </si>
  <si>
    <t>27,329,676.56 USD</t>
  </si>
  <si>
    <t>5157, 5323, 5324, 5325, 5330, 5511, 5512, 5539, 5544, 5607, 5838, 5840, 5844, 5849, 5902, 5911</t>
  </si>
  <si>
    <t xml:space="preserve">Malawi, Tanzania, </t>
  </si>
  <si>
    <t>PJ-001535: Institutionalization of quality assurance mechanism and  dissemination of top quality commercial products to increase crop yields and improve food security of smallholder farmers in sub-Saharan Africa – COMPRO-II</t>
  </si>
  <si>
    <t>05/04/2012</t>
  </si>
  <si>
    <t>31/05/2017</t>
  </si>
  <si>
    <t>7,155,032 USD</t>
  </si>
  <si>
    <t>BMGF, CNRS</t>
  </si>
  <si>
    <t xml:space="preserve">
BMGF
CNRS
</t>
  </si>
  <si>
    <t>Masso , Cargele</t>
  </si>
  <si>
    <t>Vanlauwe, Bernard, Manyong, Victor</t>
  </si>
  <si>
    <t>5374, 5445, 5446, 5611</t>
  </si>
  <si>
    <t xml:space="preserve">Ethiopia, Ghana, Kenya, Nigeria, Tanzania, Uganda, </t>
  </si>
  <si>
    <t>PJ-001543: CGIAR Research Program (CRP) 3.2: MAIZE- Global Alliance for Improving Food Security and the Livelihoods of the Resource-poor in the Developing World</t>
  </si>
  <si>
    <t>01/07/2011</t>
  </si>
  <si>
    <t>5,452,866 USD</t>
  </si>
  <si>
    <t xml:space="preserve">
CIMMYT
CGIAR System
</t>
  </si>
  <si>
    <t>Chikoye, David, Hillbur, Ylva</t>
  </si>
  <si>
    <t>5193, 5197, 5217, 5221, 5227, 5235, 5254, 5258, 5280, 5308, 5342, 5383, 5388, 5410, 5431, 5222, 5261, 5403, 5245, 5530, 5763, 5868</t>
  </si>
  <si>
    <t>PJ-001544: CGIAR Research Program (CRP) 3.4: Roots, tubers and bananas for Food Security and Income</t>
  </si>
  <si>
    <t>16,647,029 USD</t>
  </si>
  <si>
    <t xml:space="preserve">
CIP
CGIAR System
</t>
  </si>
  <si>
    <t>Legg, James</t>
  </si>
  <si>
    <t>5198, 5207, 5210, 5214, 5216, 5218, 5228, 5233, 5255, 5259, 5285, 5288, 5291, 5296, 5309, 5314, 5317, 5320, 5321, 5346, 5349, 5358, 5361, 5366, 5341, 5366, 5277, 5262, 5236, 5384, 5389, 5400, 5404, 5353, 5408, 5413, 5425, 5432, 5527, 5528, 5567, 5660, 5659</t>
  </si>
  <si>
    <t>PJ-001545: CGIAR Research Program on Grain legumes: Product line 5</t>
  </si>
  <si>
    <t>2,880,000 USD</t>
  </si>
  <si>
    <t xml:space="preserve">
ICRISAT
CGIAR System
</t>
  </si>
  <si>
    <t>Tamo, Manuele</t>
  </si>
  <si>
    <t>5194, 5199, 5200, 5219, 5229, 5234, 5237, 5240, 5243, 5256, 5260, 5263, 5265, 5281, 5294, 5297, 5310, 5343, 5354, 5385, 5390, 5405, 5414, 5433</t>
  </si>
  <si>
    <t>PJ-001546: Improved cassava production, research on soil fertility and commercialisation for PSMNR target villages (2014-2016) (Contract no: DEV 04/cassava)</t>
  </si>
  <si>
    <t>01/03/2012</t>
  </si>
  <si>
    <t>30/06/2017</t>
  </si>
  <si>
    <t>411,681.509 USD</t>
  </si>
  <si>
    <t xml:space="preserve">
PSMNR SWR
</t>
  </si>
  <si>
    <t>Kirscht, Holger, Hanna, Rachid</t>
  </si>
  <si>
    <t>5253, 5682</t>
  </si>
  <si>
    <t xml:space="preserve">Cameroon, </t>
  </si>
  <si>
    <t>PJ-001552: Next Generation Cassava Breeding</t>
  </si>
  <si>
    <t>28/09/2012</t>
  </si>
  <si>
    <t>4,922,529 USD</t>
  </si>
  <si>
    <t xml:space="preserve">
CORNELL UNIV
</t>
  </si>
  <si>
    <t>5517, 5518, 5519, 5860, 5861</t>
  </si>
  <si>
    <t>30</t>
  </si>
  <si>
    <t>70</t>
  </si>
  <si>
    <t xml:space="preserve">Nigeria, Uganda, </t>
  </si>
  <si>
    <t>PJ-001565: New Cassava Varieties and Clean Seed to Combat Cassava Brown Streak Disease and Cassava Mosaic Disease ( 5CP)</t>
  </si>
  <si>
    <t>01/06/2012</t>
  </si>
  <si>
    <t>6,221,526 USD</t>
  </si>
  <si>
    <t>Kanju, Edward</t>
  </si>
  <si>
    <t>5398, 7049</t>
  </si>
  <si>
    <t xml:space="preserve">Tanzania, </t>
  </si>
  <si>
    <t xml:space="preserve">PJ-001567: Dissemination of foundation seeds and planting materials of improved varieties of maize, soybean and cassava to stimulate the production of good quality certified seeds/planting materials in Nigeria. </t>
  </si>
  <si>
    <t>Dissemination of foundation seeds and planting materials of improved varieties of maize, soybean and cassava to stimulate the production of good quality certified seeds/planting materials in Nigeria.</t>
  </si>
  <si>
    <t>01/09/2012</t>
  </si>
  <si>
    <t>31/10/2017</t>
  </si>
  <si>
    <t>400,000 USD</t>
  </si>
  <si>
    <t xml:space="preserve">
AGRA
</t>
  </si>
  <si>
    <t>Asafo-Adjei, Baffour, Ojo, David</t>
  </si>
  <si>
    <t>Schreurs, Frederick, Asiedu, Robert</t>
  </si>
  <si>
    <t>5449, 5872</t>
  </si>
  <si>
    <t>PJ-001598: Classical biological control of the papaya mealybug (Paracoccus marginatus) a new invasive and highly polyphagous pest spreading throughout West and Central Africa</t>
  </si>
  <si>
    <t>01/11/2012</t>
  </si>
  <si>
    <t>31/10/2016</t>
  </si>
  <si>
    <t>2,330,260.05 USD</t>
  </si>
  <si>
    <t xml:space="preserve">
SDC
</t>
  </si>
  <si>
    <t>Goergen, Georg, Goergen, Georg</t>
  </si>
  <si>
    <t>5471</t>
  </si>
  <si>
    <t xml:space="preserve">Bénin, Cameroon, Gabon, Ghana, Nigeria, Togo, </t>
  </si>
  <si>
    <t>PJ-001601: Trade-offs and synergies in climate change adaptation and mitigation in coffee and cocoa systems</t>
  </si>
  <si>
    <t>01/05/2013</t>
  </si>
  <si>
    <t>1,446,114.171 USD</t>
  </si>
  <si>
    <t xml:space="preserve">
GIZ
</t>
  </si>
  <si>
    <t>Jassogne, Laurence</t>
  </si>
  <si>
    <t>5548</t>
  </si>
  <si>
    <t>40</t>
  </si>
  <si>
    <t>60</t>
  </si>
  <si>
    <t xml:space="preserve">Ghana, Tanzania, Uganda, </t>
  </si>
  <si>
    <t>PJ-001603: Development of low cost on-farm diagnostic toolkits for yam virus diseases</t>
  </si>
  <si>
    <t>04/01/2013</t>
  </si>
  <si>
    <t>31/07/2016</t>
  </si>
  <si>
    <t>261,114 USD</t>
  </si>
  <si>
    <t xml:space="preserve">
NRI
</t>
  </si>
  <si>
    <t>Kumar,  Lava</t>
  </si>
  <si>
    <t>5495</t>
  </si>
  <si>
    <t>PJ-001618: Aflatoxin Control Technical Assistance in Africa</t>
  </si>
  <si>
    <t>23/04/2012</t>
  </si>
  <si>
    <t>2,409,545.49 USD</t>
  </si>
  <si>
    <t xml:space="preserve">
USDA
</t>
  </si>
  <si>
    <t>5379, 5454, 5863, 5869</t>
  </si>
  <si>
    <t xml:space="preserve">Rwanda, Senegal, Zambia, </t>
  </si>
  <si>
    <t xml:space="preserve">PJ-001624: Agreement for Collaboration in Research Activities </t>
  </si>
  <si>
    <t>Agreement for Collaboration in Research Activities</t>
  </si>
  <si>
    <t>26/04/2012</t>
  </si>
  <si>
    <t>17,150.46 USD</t>
  </si>
  <si>
    <t xml:space="preserve">
DiGeSA
</t>
  </si>
  <si>
    <t>Manyong, Victor, Chikoye, David</t>
  </si>
  <si>
    <t>5380, 5831</t>
  </si>
  <si>
    <t>PJ-001629: BREAD -Assessing, understanding and targeting non-responsive soils for improved crop production in smallholder farms in sub-Saharan Africa</t>
  </si>
  <si>
    <t>30/09/2016</t>
  </si>
  <si>
    <t>627,928 USD</t>
  </si>
  <si>
    <t xml:space="preserve">
Columbia University
</t>
  </si>
  <si>
    <t>Roobroeck , Dries</t>
  </si>
  <si>
    <t>Vanlauwe, Bernard, Chikoye, David</t>
  </si>
  <si>
    <t>5487</t>
  </si>
  <si>
    <t xml:space="preserve">DR, Congo, Kenya, Nigeria, Tanzania, </t>
  </si>
  <si>
    <t>PJ-001630: Promotion of improved and integrated crop management technologies to increase farm-level crop productivity, market opportunities and diversify income</t>
  </si>
  <si>
    <t>22/05/2012</t>
  </si>
  <si>
    <t>397,014 USD</t>
  </si>
  <si>
    <t xml:space="preserve">
FH
</t>
  </si>
  <si>
    <t>Njukwe, Emmanuel</t>
  </si>
  <si>
    <t>5401</t>
  </si>
  <si>
    <t>PJ-001632: Investigating patterns of Pyrethroids and DDT resistance in Anopheles funestus populations in Benin: study of the distribution, resistance mechanisms and investigation on novel resistance management strategies.</t>
  </si>
  <si>
    <t>01/06/2013</t>
  </si>
  <si>
    <t>275,254.69 USD</t>
  </si>
  <si>
    <t xml:space="preserve">
LSTM
</t>
  </si>
  <si>
    <t>Djouaka, Rousseau</t>
  </si>
  <si>
    <t>5339</t>
  </si>
  <si>
    <t xml:space="preserve">Bénin, Burkina Faso, Nigeria, Togo, </t>
  </si>
  <si>
    <t>PJ-001633: Improving bean yields by reversing soil degradation and reducing soil borne pathogens on small-holder farms in Western Kenya</t>
  </si>
  <si>
    <t>31/08/2016</t>
  </si>
  <si>
    <t>674,051 USD</t>
  </si>
  <si>
    <t>5537, 5536</t>
  </si>
  <si>
    <t xml:space="preserve">Kenya, </t>
  </si>
  <si>
    <t>PJ-001636: Supporting Soil Health Consortia in West Africa- facilitating wider uptake of better adapted ISFM practices with visible positive impacts on rural livelihoods</t>
  </si>
  <si>
    <t>01/09/2013</t>
  </si>
  <si>
    <t>1,499,844 USD</t>
  </si>
  <si>
    <t xml:space="preserve">
AGRA
</t>
  </si>
  <si>
    <t>Huising, Jeroen Elzo</t>
  </si>
  <si>
    <t>5573</t>
  </si>
  <si>
    <t xml:space="preserve">Burkina Faso, Ghana, Mali, Niger, Nigeria, </t>
  </si>
  <si>
    <t>PJ-001662: CGIAR Research Program: Roots, Tubers; and Bananas for Food Security and Income Task Order No. 04‐12‐RTB‐TO: Project Profile: "Complementary funding for cross‐cutting projects"</t>
  </si>
  <si>
    <t>1,906,834 USD</t>
  </si>
  <si>
    <t xml:space="preserve">
CIP
</t>
  </si>
  <si>
    <t>5457, 5458, 5459, 5460, 5461, 5462, 5463, 5464, 5465, 5466, 5467</t>
  </si>
  <si>
    <t>PJ-001674: Enhancing the competitiveness of High Quality Cassava Flour Value Chain in West and Central Africa</t>
  </si>
  <si>
    <t>13/03/2014</t>
  </si>
  <si>
    <t>12/03/2017</t>
  </si>
  <si>
    <t>2,450,000 USD</t>
  </si>
  <si>
    <t xml:space="preserve">
IFAD
</t>
  </si>
  <si>
    <t>Abass, Adebayo</t>
  </si>
  <si>
    <t>5674, 5726</t>
  </si>
  <si>
    <t xml:space="preserve">DR, Congo, Nigeria, </t>
  </si>
  <si>
    <t>PJ-001680: Policy action for sustainable intensification of Ugandan cropping systems (PASIC) RSBO117385</t>
  </si>
  <si>
    <t>01/10/2013</t>
  </si>
  <si>
    <t>4,998,599 USD</t>
  </si>
  <si>
    <t xml:space="preserve">
EKN
</t>
  </si>
  <si>
    <t>Blom, Jaap</t>
  </si>
  <si>
    <t>5612</t>
  </si>
  <si>
    <t xml:space="preserve">Uganda, </t>
  </si>
  <si>
    <t>PJ-001685: The development and expansion of sustainable agriculture activities in the periphery south of Faunal Reserve of Lomako Yokokala mainly in the territory of Djolu and Befale (MLW Landscape)</t>
  </si>
  <si>
    <t>15/12/2012</t>
  </si>
  <si>
    <t>29/09/2018</t>
  </si>
  <si>
    <t>961,272 USD</t>
  </si>
  <si>
    <t xml:space="preserve">
AWF
</t>
  </si>
  <si>
    <t>Mahungu, Nzola-Meso</t>
  </si>
  <si>
    <t>Vanlauwe, Bernard, Asiedu, Robert</t>
  </si>
  <si>
    <t>5486, 5540, 5695</t>
  </si>
  <si>
    <t>PJ-001688: Aflatoxin Genetic Resistance in Maize</t>
  </si>
  <si>
    <t>30/09/2012</t>
  </si>
  <si>
    <t>245,000 USD</t>
  </si>
  <si>
    <t xml:space="preserve">
USDA-ARS
USDA-ARS
</t>
  </si>
  <si>
    <t>5472, 5783</t>
  </si>
  <si>
    <t xml:space="preserve">Ghana, Nigeria, </t>
  </si>
  <si>
    <t>PJ-001704: Making cassava a transformation vehicle to improve food security and livelihoods in Zambia</t>
  </si>
  <si>
    <t>10/08/2015</t>
  </si>
  <si>
    <t>11/08/2017</t>
  </si>
  <si>
    <t>311,090 USD</t>
  </si>
  <si>
    <t xml:space="preserve">
MAL, Zambia
</t>
  </si>
  <si>
    <t>Ntawuruhunga, Pheneas</t>
  </si>
  <si>
    <t>Chikoye, David, Asiedu, Robert</t>
  </si>
  <si>
    <t>5828</t>
  </si>
  <si>
    <t xml:space="preserve">Zambia, </t>
  </si>
  <si>
    <t>PJ-001709: CRP Gene Bank</t>
  </si>
  <si>
    <t>7,170,712 USD</t>
  </si>
  <si>
    <t xml:space="preserve">
CROP TRUST
CGIAR System
</t>
  </si>
  <si>
    <t>Abberton , Michael</t>
  </si>
  <si>
    <t>5493, 5841, 5850, 5851, 5958, 5959, 5960, 5961, 5962, 5963, 5964</t>
  </si>
  <si>
    <t>PJ-001715: USAID Soybean Innovation Laboratory - Human Nutrition Sub award</t>
  </si>
  <si>
    <t>04/11/2013</t>
  </si>
  <si>
    <t>442,731 USD</t>
  </si>
  <si>
    <t xml:space="preserve">
UILLINOIS
</t>
  </si>
  <si>
    <t>Agrama, Hesham, Chigeza, Godfree</t>
  </si>
  <si>
    <t>5709, 5710</t>
  </si>
  <si>
    <t xml:space="preserve">Malawi, Mozambique, Zambia, </t>
  </si>
  <si>
    <t>PJ-001726: Cassava web innovations in Nigeria: Assessment of food security, quality and safety impact of cassava biomass production, and processing into food and non-food products (BiomassWeb) (Contract No: 81161240)</t>
  </si>
  <si>
    <t>01/07/2013</t>
  </si>
  <si>
    <t>240,731.011 USD</t>
  </si>
  <si>
    <t xml:space="preserve">
GIZ
</t>
  </si>
  <si>
    <t>5564</t>
  </si>
  <si>
    <t>PJ-001736: Aflatoxin mitigation using biocontrol and other management practices in the maize and groundnut value chain to improve public health, increase trade, augment smallholder income, and enhance food security in Mozambique</t>
  </si>
  <si>
    <t>11/02/2013</t>
  </si>
  <si>
    <t>31/01/2018</t>
  </si>
  <si>
    <t>1,924,212.56 USD</t>
  </si>
  <si>
    <t>USAID-MOZAMBIQUE, USAID</t>
  </si>
  <si>
    <t xml:space="preserve">
USAID-MOZAMBIQUE
USAID
</t>
  </si>
  <si>
    <t>Augusto, Joao</t>
  </si>
  <si>
    <t>Chikoye, David, Manyong, Victor</t>
  </si>
  <si>
    <t>5509, 5879</t>
  </si>
  <si>
    <t xml:space="preserve">Mozambique, </t>
  </si>
  <si>
    <t>PJ-001740: Feed the Future Innovation Lab for Climate Resilient Cowpea</t>
  </si>
  <si>
    <t>12/09/2013</t>
  </si>
  <si>
    <t>11/09/2018</t>
  </si>
  <si>
    <t>267,030 USD</t>
  </si>
  <si>
    <t xml:space="preserve">
UC RIVERSIDE
</t>
  </si>
  <si>
    <t>Boukar, Ousmane</t>
  </si>
  <si>
    <t>5618</t>
  </si>
  <si>
    <t xml:space="preserve">Burkina Faso, Ghana, Nigeria, Senegal, </t>
  </si>
  <si>
    <t>PJ-001747: Aflatoxin Policy and Program for the East Africa Region (APPEAR)</t>
  </si>
  <si>
    <t>4,265,405.9 USD</t>
  </si>
  <si>
    <t>Mutegi, Charity</t>
  </si>
  <si>
    <t>5555, 5556, 5557</t>
  </si>
  <si>
    <t xml:space="preserve">Burundi, Ethiopia, Kenya, Rwanda, Tanzania, Uganda, </t>
  </si>
  <si>
    <t>PJ-001748: COWBIA: Multi-purpose cowpea inoculation for improved yields in small holder farms in Kenya</t>
  </si>
  <si>
    <t>01/03/2013</t>
  </si>
  <si>
    <t>30,449.26 USD</t>
  </si>
  <si>
    <t xml:space="preserve">
GPN
</t>
  </si>
  <si>
    <t>5525</t>
  </si>
  <si>
    <t>PJ-001754: Community Action in Cassava Brown Streak Disease Control through Clean seed in Tanzania</t>
  </si>
  <si>
    <t>242,643 USD</t>
  </si>
  <si>
    <t xml:space="preserve">
MAFSC, Tanzania
</t>
  </si>
  <si>
    <t>5534</t>
  </si>
  <si>
    <t>PJ-001759: Redynamisation de la Recherche pour le Développement (R4D) en République Démocratique du Congo (RDC) [Reviving Agricultural Research for Development (R4D) in the Democratic Republic of Congo (DRC)]</t>
  </si>
  <si>
    <t>29/06/2013</t>
  </si>
  <si>
    <t>2,979,330 USD</t>
  </si>
  <si>
    <t xml:space="preserve">
MINAGRIDER, DRC
</t>
  </si>
  <si>
    <t>5560</t>
  </si>
  <si>
    <t>PJ-001762: Control of Bacterial Wilt Disease in Enset (Global Development Grant Number OPP1079038)</t>
  </si>
  <si>
    <t>23/10/2013</t>
  </si>
  <si>
    <t>31/05/2018</t>
  </si>
  <si>
    <t>2,595,383 USD</t>
  </si>
  <si>
    <t>5614</t>
  </si>
  <si>
    <t xml:space="preserve">Ethiopia, Kenya, </t>
  </si>
  <si>
    <t>PJ-001764: LegumeCHOICE: Realizing the underexploited potential of multi-purpose legumes towards improved livelihoods and a better environment in crop-livestock systems in East and Central Africa</t>
  </si>
  <si>
    <t>01/04/2014</t>
  </si>
  <si>
    <t>Nziguheba, Generose</t>
  </si>
  <si>
    <t>5681</t>
  </si>
  <si>
    <t xml:space="preserve">DR, Congo, Ethiopia, Kenya, </t>
  </si>
  <si>
    <t xml:space="preserve">PJ-001765: Sustainable Weed Management Technologies for Cassava Systems in Nigeria </t>
  </si>
  <si>
    <t>Sustainable Weed Management Technologies for Cassava Systems in Nigeria</t>
  </si>
  <si>
    <t>10/09/2013</t>
  </si>
  <si>
    <t>31/12/2018</t>
  </si>
  <si>
    <t>7,656,326 USD</t>
  </si>
  <si>
    <t>G.O. Dixon, Alfred</t>
  </si>
  <si>
    <t>Chikoye, David, Dashiell, Kenton</t>
  </si>
  <si>
    <t>5579</t>
  </si>
  <si>
    <t>PJ-001766: Controlling diseases in sweet potato and enset in South Sudan and Ethiopia to improve productivity and livelihoods under changing climatic conditions using modern technologies</t>
  </si>
  <si>
    <t>01/11/2013</t>
  </si>
  <si>
    <t>31/10/2018</t>
  </si>
  <si>
    <t>522,911.3 USD</t>
  </si>
  <si>
    <t xml:space="preserve">
UMB
</t>
  </si>
  <si>
    <t>Manyong, Victor</t>
  </si>
  <si>
    <t>5630, 5631, 5632</t>
  </si>
  <si>
    <t xml:space="preserve">Ethiopia, Sudan, </t>
  </si>
  <si>
    <t>PJ-001773: AgResults Initial Pilot Projects</t>
  </si>
  <si>
    <t>30/04/2018</t>
  </si>
  <si>
    <t>3,683,886 USD</t>
  </si>
  <si>
    <t xml:space="preserve">
Deloitte
</t>
  </si>
  <si>
    <t>Akande, Adebowale</t>
  </si>
  <si>
    <t>Schreurs, Frederick, Manyong, Victor</t>
  </si>
  <si>
    <t>5608, 5609, 5821, 5910</t>
  </si>
  <si>
    <t>PJ-001774: Yam Transformation System</t>
  </si>
  <si>
    <t>26/09/2013</t>
  </si>
  <si>
    <t>30/04/2016</t>
  </si>
  <si>
    <t>703,941 USD</t>
  </si>
  <si>
    <t xml:space="preserve">
BMGF
</t>
  </si>
  <si>
    <t>5600</t>
  </si>
  <si>
    <t>PJ-001775: Exchange of Banana and Plantain (MUSA SPP.) Varieties and Hybrids between IITA and EMBRAPA - widening the genetic base for the development of new cultivars and direct use by farmers</t>
  </si>
  <si>
    <t>01/01/2014</t>
  </si>
  <si>
    <t>20/05/2016</t>
  </si>
  <si>
    <t>59,726 USD</t>
  </si>
  <si>
    <t xml:space="preserve">
EMBRAPA
FUNARBE
</t>
  </si>
  <si>
    <t>Swennen, Rony</t>
  </si>
  <si>
    <t>5626</t>
  </si>
  <si>
    <t>PJ-001787: Biological Foundations of Management of Field Insect Pests of Cowpea in West Africa</t>
  </si>
  <si>
    <t>304,605 USD</t>
  </si>
  <si>
    <t>5666</t>
  </si>
  <si>
    <t xml:space="preserve">Burkina Faso, Ghana, Niger, Bénin, </t>
  </si>
  <si>
    <t>PJ-001793: Development of high-value-added cowpea varieties, speeding up in their dissemination with a seed production system, and inspection of the system's effectiveness</t>
  </si>
  <si>
    <t>01/04/2013</t>
  </si>
  <si>
    <t>1,218,672 USD</t>
  </si>
  <si>
    <t>Ishikawa, Haruki</t>
  </si>
  <si>
    <t>5551</t>
  </si>
  <si>
    <t xml:space="preserve">Burkina Faso, </t>
  </si>
  <si>
    <t>PJ-001794: West Africa Seed Program (CORAF/WECARD Cooperative Agreement No. AID-624-A-12-00007)</t>
  </si>
  <si>
    <t>15/06/2013</t>
  </si>
  <si>
    <t>435,432.5 USD</t>
  </si>
  <si>
    <t xml:space="preserve">
CORAF/WECARD
</t>
  </si>
  <si>
    <t>Badu-Apraku, Baffour</t>
  </si>
  <si>
    <t>5550, 5806</t>
  </si>
  <si>
    <t xml:space="preserve">Bénin, Burkina Faso, Ghana, Mali, Niger, Nigeria, Senegal, </t>
  </si>
  <si>
    <t>PJ-001803: Purdue Improved Crop Storage (PICS3) Project in Ghana, Tanzania, and Nigeria</t>
  </si>
  <si>
    <t>01/07/2014</t>
  </si>
  <si>
    <t>31/07/2017</t>
  </si>
  <si>
    <t>1,059,148 USD</t>
  </si>
  <si>
    <t xml:space="preserve">
PURDUE
</t>
  </si>
  <si>
    <t>Abdoulaye, Tahirou</t>
  </si>
  <si>
    <t>7008, 8487, 7019, 7020</t>
  </si>
  <si>
    <t xml:space="preserve">Burkina Faso, Nigeria, Ghana, Tanzania, </t>
  </si>
  <si>
    <t>PJ-001808: Virus Resistant Bananas for Africa</t>
  </si>
  <si>
    <t>17/02/2015</t>
  </si>
  <si>
    <t>31/08/2018</t>
  </si>
  <si>
    <t>1,514,154 USD</t>
  </si>
  <si>
    <t xml:space="preserve">
QUT
</t>
  </si>
  <si>
    <t>5789</t>
  </si>
  <si>
    <t>75</t>
  </si>
  <si>
    <t xml:space="preserve">Kenya, Nigeria, </t>
  </si>
  <si>
    <t>PJ-001811: Production and dissemination of breeder, foundation and certified seeds of improved cassava varieties in Nigeria</t>
  </si>
  <si>
    <t>01/09/2014</t>
  </si>
  <si>
    <t>29/02/2016</t>
  </si>
  <si>
    <t>229,600 USD</t>
  </si>
  <si>
    <t xml:space="preserve">
WAAPP- Nigeria
</t>
  </si>
  <si>
    <t>Okechukwu, Richardson</t>
  </si>
  <si>
    <t>7011</t>
  </si>
  <si>
    <t xml:space="preserve">PJ-001827: CGIAR Research Program: Roots, Tubers, and Bananas for Food Security and Income: Project Profile: Complementary funding for cross‐cutting projects </t>
  </si>
  <si>
    <t>CGIAR Research Program: Roots, Tubers, and Bananas for Food Security and Income: Project Profile: Complementary funding for cross‐cutting projects</t>
  </si>
  <si>
    <t>01/01/2013</t>
  </si>
  <si>
    <t>2,889,214 USD</t>
  </si>
  <si>
    <t>5580, 5581, 5582, 5583, 5584, 5585, 5586, 5587, 5588, 8459</t>
  </si>
  <si>
    <t>PJ-001829: Development and Delivery of Sustainable Integrated Pest Management Strategies in Cowpea for West Africa</t>
  </si>
  <si>
    <t>01/08/2014</t>
  </si>
  <si>
    <t>505,248 USD</t>
  </si>
  <si>
    <t xml:space="preserve">
MSU
</t>
  </si>
  <si>
    <t>5758</t>
  </si>
  <si>
    <t>PJ-001830: Research component AS4U Project</t>
  </si>
  <si>
    <t>01/08/2013</t>
  </si>
  <si>
    <t>30/11/2016</t>
  </si>
  <si>
    <t>66,537.706 USD</t>
  </si>
  <si>
    <t xml:space="preserve">
ZOA Uganda
</t>
  </si>
  <si>
    <t>VanAsten, Piet</t>
  </si>
  <si>
    <t>5615, 5858</t>
  </si>
  <si>
    <t>PJ-001832: Improving Quality, Nutrition and Health Impacts of Inclusion of Cassava Flour in Bread Formulation in West Africa (Nigeria &amp; Ghana)</t>
  </si>
  <si>
    <t>11/03/2014</t>
  </si>
  <si>
    <t>449,570.1 USD</t>
  </si>
  <si>
    <t>Maziya-Dixon, Bussie</t>
  </si>
  <si>
    <t>5678</t>
  </si>
  <si>
    <t>PJ-001870: Sustainable Cowpea production for rural smallholder farmers in Nigeria through Integrated Pest Management approach (PEARL)</t>
  </si>
  <si>
    <t>01/06/2015</t>
  </si>
  <si>
    <t>114,679.765 USD</t>
  </si>
  <si>
    <t xml:space="preserve">
UI
</t>
  </si>
  <si>
    <t>5817</t>
  </si>
  <si>
    <t xml:space="preserve">Bénin, Nigeria, </t>
  </si>
  <si>
    <t>PJ-001872: CGIAR Research Program on Grain Legumes- Product Line 5 Coordinator (PLC) - Dr Manuele Tamo, IITA-Benin</t>
  </si>
  <si>
    <t>02/08/2013</t>
  </si>
  <si>
    <t>159,891.74 USD</t>
  </si>
  <si>
    <t xml:space="preserve">
ICRISAT
</t>
  </si>
  <si>
    <t>5613</t>
  </si>
  <si>
    <t>PJ-001875: Increasing research technicians capacity  for supporting plant breeding in  Burkina Faso, Ghana, Mali, Niger, and Nigeria through short training courses</t>
  </si>
  <si>
    <t>15/07/2014</t>
  </si>
  <si>
    <t>14/07/2016</t>
  </si>
  <si>
    <t>449,570 USD</t>
  </si>
  <si>
    <t>Bamba , Zoumana</t>
  </si>
  <si>
    <t>Dashiell, Kenton, Asiedu, Robert</t>
  </si>
  <si>
    <t>5729</t>
  </si>
  <si>
    <t>PJ-001877: Cassava: Adding Value for Africa Phase II (CAVA II)</t>
  </si>
  <si>
    <t>31/08/2017</t>
  </si>
  <si>
    <t>203,955 USD</t>
  </si>
  <si>
    <t>FUNAAB, NRI</t>
  </si>
  <si>
    <t xml:space="preserve">
FUNAAB
NRI
</t>
  </si>
  <si>
    <t>5717, 5905</t>
  </si>
  <si>
    <t>PJ-001893: Evolving gender relations in transforming cassava value chains and implications for intrahousehold nutrition and health. The case of Tanzania</t>
  </si>
  <si>
    <t>01/10/2014</t>
  </si>
  <si>
    <t>24/04/2017</t>
  </si>
  <si>
    <t>127,000 USD</t>
  </si>
  <si>
    <t xml:space="preserve">
SLU
</t>
  </si>
  <si>
    <t>5750</t>
  </si>
  <si>
    <t>PJ-001905: Enhancing Climate-Resilience of Agricultural Livelihoods (Education and Research to Improve Climate Change Adaptation- Uganda)</t>
  </si>
  <si>
    <t>980,000 USD</t>
  </si>
  <si>
    <t>5651</t>
  </si>
  <si>
    <t>PJ-001908: Biophysical and socio-economic drivers of sustainable soil use in yam cropping systems for improved food security in West Africa (YAMSYS) - 400540_152017</t>
  </si>
  <si>
    <t>01/01/2015</t>
  </si>
  <si>
    <t>0 USD</t>
  </si>
  <si>
    <t xml:space="preserve">
SNSF
ETH
</t>
  </si>
  <si>
    <t>Aighewi, Beatrice</t>
  </si>
  <si>
    <t>Chikoye, David</t>
  </si>
  <si>
    <t>PJ-001911: Maize lethal necrosis disease: investigating risks and pre-emptive management in West Africa</t>
  </si>
  <si>
    <t>01/12/2013</t>
  </si>
  <si>
    <t>22/08/2016</t>
  </si>
  <si>
    <t>116,193 USD</t>
  </si>
  <si>
    <t xml:space="preserve">
CIMMYT
</t>
  </si>
  <si>
    <t>5649, 5657</t>
  </si>
  <si>
    <t xml:space="preserve">PJ-001912: Youth Agribusiness Development Initiative (YADI): A Private-Public Partnership to Advance Participation of Youth in Agriculture </t>
  </si>
  <si>
    <t>Youth Agribusiness Development Initiative (YADI): A Private-Public Partnership to Advance Participation of Youth in Agriculture</t>
  </si>
  <si>
    <t>14/03/2014</t>
  </si>
  <si>
    <t>13/03/2016</t>
  </si>
  <si>
    <t>394,450 USD</t>
  </si>
  <si>
    <t xml:space="preserve">
IFAD
</t>
  </si>
  <si>
    <t>Sanginga, Nteranya</t>
  </si>
  <si>
    <t>Sanginga, Nteranya, Schreurs, Frederick</t>
  </si>
  <si>
    <t>5673, 8493</t>
  </si>
  <si>
    <t xml:space="preserve">DR, Congo, Kenya, Nigeria, </t>
  </si>
  <si>
    <t>PJ-001914: Regenlntro: Introduction of accessions from the regeneration initiative into the international collections held by IITA</t>
  </si>
  <si>
    <t>13/11/2013</t>
  </si>
  <si>
    <t>117,020 USD</t>
  </si>
  <si>
    <t xml:space="preserve">
CROP TRUST
</t>
  </si>
  <si>
    <t>Gueye, Badara</t>
  </si>
  <si>
    <t>5620</t>
  </si>
  <si>
    <t>PJ-001915: Expanding utilization of RTB and reducing their postharvest losses</t>
  </si>
  <si>
    <t>01/06/2014</t>
  </si>
  <si>
    <t>391,021 USD</t>
  </si>
  <si>
    <t>5724</t>
  </si>
  <si>
    <t>PJ-001922: Agricultural Investment and Market Development Project (AIMDP)- IITA</t>
  </si>
  <si>
    <t>04/03/2014</t>
  </si>
  <si>
    <t>374,800.94 USD</t>
  </si>
  <si>
    <t xml:space="preserve">
MINADER
</t>
  </si>
  <si>
    <t>Hanna, Rachid</t>
  </si>
  <si>
    <t>5760</t>
  </si>
  <si>
    <t>PJ-001923: Assessment of the suitability for intercropping of contrasting maize and cassava varieties under intensified agronomic regimes along a transect through southern DR Congo (Phase II)</t>
  </si>
  <si>
    <t>15/02/2014</t>
  </si>
  <si>
    <t>317,524 USD</t>
  </si>
  <si>
    <t>Kintche, Kokou</t>
  </si>
  <si>
    <t>5670, 5901</t>
  </si>
  <si>
    <t>PJ-001925: Operational scale multi-site testing with the optimal dose of the bioinsecticide Bba5653 (Research and Development of biopesticides for cotton and vegetable crops pests’ management)</t>
  </si>
  <si>
    <t>109,861.37 USD</t>
  </si>
  <si>
    <t xml:space="preserve">
Elephant Vert
</t>
  </si>
  <si>
    <t>Kpindou, Douro</t>
  </si>
  <si>
    <t>7003</t>
  </si>
  <si>
    <t>PJ-001928: Identification of  pVAC rich plantain varieties, plantain hybrids and orange fleshed diploids for early deployment and targeted breeding for more nutritious plantains</t>
  </si>
  <si>
    <t>325,214 USD</t>
  </si>
  <si>
    <t xml:space="preserve">
CIAT
IFPRI
</t>
  </si>
  <si>
    <t>5697</t>
  </si>
  <si>
    <t xml:space="preserve">Cameroon, Ghana, Nigeria, Côte d'Ivoire, </t>
  </si>
  <si>
    <t>PJ-001935: Understanding the impact of insecticide resistance on the efficacy of IRS and LLIN in 3 ecological settings of Mali, Benin and Nigeria</t>
  </si>
  <si>
    <t>01/03/2015</t>
  </si>
  <si>
    <t>181,773.302 USD</t>
  </si>
  <si>
    <t xml:space="preserve">
FMOS-MRTC
</t>
  </si>
  <si>
    <t>5797</t>
  </si>
  <si>
    <t>PJ-001942: Nigeria Agricultural Transformation Agenda Support Program - Phase 1 (ATASP-1 Outreach Program)</t>
  </si>
  <si>
    <t>28/02/2019</t>
  </si>
  <si>
    <t>20,000,566 USD</t>
  </si>
  <si>
    <t xml:space="preserve">
FMARD
AfDB
</t>
  </si>
  <si>
    <t>Tarawali, Gbassay</t>
  </si>
  <si>
    <t>7013, 7017, 7032, 7033, 7034, 7035, 8506, 8507, 8508, 8510, 8512, 7039</t>
  </si>
  <si>
    <t>PJ-001947: Putting Nitrogen Fixation to Work for Smallholder Farmers in Africa (N2Africa) Phase II (BMGF Grant No. OPP1020032)</t>
  </si>
  <si>
    <t>01/11/2018</t>
  </si>
  <si>
    <t>22,657,041 USD</t>
  </si>
  <si>
    <t>WAGENINGEN, WVI, ZOA Uganda</t>
  </si>
  <si>
    <t xml:space="preserve">
WAGENINGEN
WVI
ZOA Uganda
</t>
  </si>
  <si>
    <t>Kanampiu, Fred</t>
  </si>
  <si>
    <t>5625, 5645, 5646, 5647, 5648, 5683, 5684, 5685, 5686, 5687, 5688, 5712, 8488, 5811, 5824</t>
  </si>
  <si>
    <t xml:space="preserve">DR, Congo, Ghana, Kenya, Malawi, Mozambique, Nigeria, Rwanda, Tanzania, Uganda, </t>
  </si>
  <si>
    <t>PJ-001948: Improving agriculture-based livelihoods in Central Africa through sustainably increased system productivity to enhance income, nutrition security, and the environment-CIALCA-III</t>
  </si>
  <si>
    <t>6,286,255.08 USD</t>
  </si>
  <si>
    <t xml:space="preserve">
DGDC
</t>
  </si>
  <si>
    <t>Schut , Marc</t>
  </si>
  <si>
    <t>5650, 5652, 5653, 5654, 5655, 5656, 5691</t>
  </si>
  <si>
    <t xml:space="preserve">Burundi, DR, Congo, Kenya, Rwanda, Uganda, </t>
  </si>
  <si>
    <t xml:space="preserve">PJ-001958: Collection of Yam in Nigeria and Benin </t>
  </si>
  <si>
    <t>Collection of Yam in Nigeria and Benin</t>
  </si>
  <si>
    <t>50,000 USD</t>
  </si>
  <si>
    <t>5671</t>
  </si>
  <si>
    <t>PJ-001965: Enhancing competences and skills of innovation platforms actors in facilitation of functional IPs in value chains, food systems and the management of natural resources</t>
  </si>
  <si>
    <t>30/06/2014</t>
  </si>
  <si>
    <t>275,377.66 USD</t>
  </si>
  <si>
    <t xml:space="preserve">
GRAD
</t>
  </si>
  <si>
    <t>5708</t>
  </si>
  <si>
    <t xml:space="preserve">Côte d'Ivoire, Sierra Leone, Gambia, </t>
  </si>
  <si>
    <t>PJ-001967: Skills Development Program for Syngenta Staff and Partners</t>
  </si>
  <si>
    <t>14/07/2014</t>
  </si>
  <si>
    <t>100,000 USD</t>
  </si>
  <si>
    <t xml:space="preserve">
Syngenta
</t>
  </si>
  <si>
    <t>5707</t>
  </si>
  <si>
    <t>PJ-001968: Evaluation and Screening of Syngenta Maize and Vegetable Hybrids for Adaptation in Nigeria</t>
  </si>
  <si>
    <t>1,502,494.88 USD</t>
  </si>
  <si>
    <t xml:space="preserve">
Syngenta
</t>
  </si>
  <si>
    <t>Asafo-Adjei, Baffour</t>
  </si>
  <si>
    <t>5706</t>
  </si>
  <si>
    <t>PJ-001970: Enhancing soybean productivity through rapid diagnostics for soybean rust and determining pathogenic diversity to enhance resistance breeding in eastern Africa.</t>
  </si>
  <si>
    <t>27/11/2014</t>
  </si>
  <si>
    <t>27/05/2017</t>
  </si>
  <si>
    <t>67,800 USD</t>
  </si>
  <si>
    <t xml:space="preserve">
EMBRAPA
FUNARBE
</t>
  </si>
  <si>
    <t>Murithi , Harun</t>
  </si>
  <si>
    <t>5774</t>
  </si>
  <si>
    <t>45</t>
  </si>
  <si>
    <t>55</t>
  </si>
  <si>
    <t xml:space="preserve">Mozambique, Tanzania, Zambia, </t>
  </si>
  <si>
    <t>PJ-001973: Africa RISING: Impact of Sustainable Intensification on Landscapes and Livelihoods (Africa RISING Global Climate Change Mitigation)</t>
  </si>
  <si>
    <t>343,000 USD</t>
  </si>
  <si>
    <t>Chikoye, David, Vanlauwe, Bernard</t>
  </si>
  <si>
    <t>5667</t>
  </si>
  <si>
    <t>PJ-001978: Plantain Production and Capacity Building for PSMNR Target Villages around Mount Cameroon National Park</t>
  </si>
  <si>
    <t>511,350.776 USD</t>
  </si>
  <si>
    <t>5694</t>
  </si>
  <si>
    <t>PJ-001980: National First 1000 Most Critical Days Programme (Effects of aflatoxin exposure on nutritional status for children aged 9-24months in Chipata district of Zambia, the critical role of homemade complementary foods)</t>
  </si>
  <si>
    <t>169,570.91 USD</t>
  </si>
  <si>
    <t xml:space="preserve">
CARE-ZAMBIA
</t>
  </si>
  <si>
    <t>5751</t>
  </si>
  <si>
    <t>PJ-001981: An integrated approach to improve nutrition status of women and children under 2 years through nutrition sensitive agriculture in Eastern, Luapula and Northern Provinces of Zambia</t>
  </si>
  <si>
    <t>946,492.93 USD</t>
  </si>
  <si>
    <t xml:space="preserve">
CARE-ZAMBIA
</t>
  </si>
  <si>
    <t>Gondwe, Therese</t>
  </si>
  <si>
    <t>5753</t>
  </si>
  <si>
    <t>PJ-001989: Rapid Functional Validation through Virus Induced Gene Silencing of Resistance Genes in Cassava for Impact on Productivity and Food Security (Cassava VIGS)</t>
  </si>
  <si>
    <t>01/04/2015</t>
  </si>
  <si>
    <t>31/03/2018</t>
  </si>
  <si>
    <t>1,281,503.631 USD</t>
  </si>
  <si>
    <t>5793</t>
  </si>
  <si>
    <t>20</t>
  </si>
  <si>
    <t>80</t>
  </si>
  <si>
    <t xml:space="preserve">Germany, Kenya, </t>
  </si>
  <si>
    <t>PJ-001990: Chemical ecology of Bemisia tabaci</t>
  </si>
  <si>
    <t>07/05/2015</t>
  </si>
  <si>
    <t>31/12/2019</t>
  </si>
  <si>
    <t>146,000 USD</t>
  </si>
  <si>
    <t xml:space="preserve">
LUND
</t>
  </si>
  <si>
    <t>5802</t>
  </si>
  <si>
    <t>PJ-001992: Increasing food security and farming system resilience in East Africa through wide-scale adoption of climate-smart agricultural practices (C-040-14)</t>
  </si>
  <si>
    <t>30/11/2017</t>
  </si>
  <si>
    <t>197,000 USD</t>
  </si>
  <si>
    <t>Ampaire, Edidah</t>
  </si>
  <si>
    <t>5711</t>
  </si>
  <si>
    <t>PJ-001997: Cassava Enterprise Value Chain Development Project at Otu Ogbooro and Igboho Communities, Itesiwaju, Shaki East and Orelope LGAs, Oyo State</t>
  </si>
  <si>
    <t>274,669.61 USD</t>
  </si>
  <si>
    <t xml:space="preserve">
 BATN
</t>
  </si>
  <si>
    <t>7009</t>
  </si>
  <si>
    <t>PJ-001999: Upgrading Ondo State Agricultural Village, Ore</t>
  </si>
  <si>
    <t>384,686.347 USD</t>
  </si>
  <si>
    <t xml:space="preserve">
WECA
</t>
  </si>
  <si>
    <t>7005</t>
  </si>
  <si>
    <t xml:space="preserve">PJ-002011: AfricaYam: Enhancing yam breeding for increased productivity and improved quality in West Africa </t>
  </si>
  <si>
    <t>AfricaYam: Enhancing yam breeding for increased productivity and improved quality in West Africa</t>
  </si>
  <si>
    <t>14/10/2014</t>
  </si>
  <si>
    <t>31/10/2019</t>
  </si>
  <si>
    <t>13,500,000 USD</t>
  </si>
  <si>
    <t>Adebola, Patrick Olusanmi</t>
  </si>
  <si>
    <t>5743, 5744, 5745, 5746, 5747, 5748, 5749, 5755, 8496</t>
  </si>
  <si>
    <t xml:space="preserve">Bénin, Côte d'Ivoire, Ghana, Nigeria, </t>
  </si>
  <si>
    <t>PJ-002013: Improvement of banana for smallholder farmers in the Great Lakes Region of Africa</t>
  </si>
  <si>
    <t>30/09/2019</t>
  </si>
  <si>
    <t>13,873,600 USD</t>
  </si>
  <si>
    <t>Coyne, Daniel</t>
  </si>
  <si>
    <t>5733, 5734, 5735, 5736, 5737, 5738, 5732</t>
  </si>
  <si>
    <t>PJ-002020: Scaling Out Integrated Soil Fertility Management Technologies in Zambia</t>
  </si>
  <si>
    <t>16/02/2015</t>
  </si>
  <si>
    <t>15/02/2018</t>
  </si>
  <si>
    <t>303,926 USD</t>
  </si>
  <si>
    <t xml:space="preserve">
DAPP
</t>
  </si>
  <si>
    <t>5784</t>
  </si>
  <si>
    <t>PJ-002034: Harnessing the energy of youths in the Niger-Delta to be productively engaged in Agribusiness</t>
  </si>
  <si>
    <t>01/08/2015</t>
  </si>
  <si>
    <t>587,031.748 USD</t>
  </si>
  <si>
    <t xml:space="preserve">
CHEVRON
</t>
  </si>
  <si>
    <t>Ohanwusi, Evelyn</t>
  </si>
  <si>
    <t>Sanginga, Nteranya, Dashiell, Kenton</t>
  </si>
  <si>
    <t>7026</t>
  </si>
  <si>
    <t>PJ-002037: Cassava BBTD in Gabon</t>
  </si>
  <si>
    <t>31/01/2016</t>
  </si>
  <si>
    <t>109,103 USD</t>
  </si>
  <si>
    <t xml:space="preserve">
PDAR
</t>
  </si>
  <si>
    <t>5740</t>
  </si>
  <si>
    <t xml:space="preserve">Cameroon, Gabon, </t>
  </si>
  <si>
    <t>PJ-002042: Virus Resistant Cassava for East Africa (VIRCA)</t>
  </si>
  <si>
    <t>30/09/2013</t>
  </si>
  <si>
    <t>1,029,000 USD</t>
  </si>
  <si>
    <t>5701</t>
  </si>
  <si>
    <t>PJ-002044: Making high quality soybean seeds accessible to smallholder farmers in Malawi {(Reseeding Malawi’s Smallholder Agriculture- Legumes) (Feed the Future Malawi Improved Seed System and Technologies-Legumes)}</t>
  </si>
  <si>
    <t>09/12/2014</t>
  </si>
  <si>
    <t>30/06/2019</t>
  </si>
  <si>
    <t>1,935,361 USD</t>
  </si>
  <si>
    <t>USAID, ICRISAT</t>
  </si>
  <si>
    <t xml:space="preserve">
USAID
ICRISAT
</t>
  </si>
  <si>
    <t>Akinwale, Gbenga Moses</t>
  </si>
  <si>
    <t>5759</t>
  </si>
  <si>
    <t xml:space="preserve">Malawi, </t>
  </si>
  <si>
    <t>PJ-002047: Taking cowpeas to scale in West Africa (Seed Scaling: Cowpea for West Africa)</t>
  </si>
  <si>
    <t>5,723,200 USD</t>
  </si>
  <si>
    <t>5742</t>
  </si>
  <si>
    <t xml:space="preserve">Ghana, Mali, Nigeria, Senegal, </t>
  </si>
  <si>
    <t xml:space="preserve">PJ-002048: Scaling Gender Equitable Impact of Cassava Biofortification to Cameroon and Ghana: Phenotyping and gender responsive assessment of cassava varieties for beta carotene, Fe and Zn  </t>
  </si>
  <si>
    <t>Scaling Gender Equitable Impact of Cassava Biofortification to Cameroon and Ghana: Phenotyping and gender responsive assessment of cassava varieties for beta carotene, Fe and Zn</t>
  </si>
  <si>
    <t>88,222.07 USD</t>
  </si>
  <si>
    <t>Kirscht, Holger, Parkes, Elizabeth</t>
  </si>
  <si>
    <t>5796</t>
  </si>
  <si>
    <t xml:space="preserve">Cameroon, Ghana, </t>
  </si>
  <si>
    <t>PJ-002056: Youth Agri-preneurs: Prospects, Opportunities and Challenges for Youth Engagement in Agro-processing Business in DR Congo</t>
  </si>
  <si>
    <t>01/07/2015</t>
  </si>
  <si>
    <t>24,000 USD</t>
  </si>
  <si>
    <t xml:space="preserve">
DIOBASS
</t>
  </si>
  <si>
    <t>Dontsop, Paul</t>
  </si>
  <si>
    <t>7021</t>
  </si>
  <si>
    <t>PJ-002057: Improved productivity through crop-livestock interventions in Eastern DR Congo and Burundi (CLiP project)</t>
  </si>
  <si>
    <t>2,247,466.042 USD</t>
  </si>
  <si>
    <t xml:space="preserve">
ILRI
</t>
  </si>
  <si>
    <t>Okafor, Christopher</t>
  </si>
  <si>
    <t>5799, 5920</t>
  </si>
  <si>
    <t xml:space="preserve">Burundi, DR, Congo, </t>
  </si>
  <si>
    <t>PJ-002064: Scaling Out Integrated Soil Fertility Management Technologies in Southern Highlands of Tanzania</t>
  </si>
  <si>
    <t>01/02/2015</t>
  </si>
  <si>
    <t>28/02/2018</t>
  </si>
  <si>
    <t>249,998 USD</t>
  </si>
  <si>
    <t xml:space="preserve">
IRDP
</t>
  </si>
  <si>
    <t>Baijukya, Frederick P.</t>
  </si>
  <si>
    <t>7015</t>
  </si>
  <si>
    <t>PJ-002073: Administrative Support: RTB Theme Leaders and Project Management Officer (CGIAR Research Program: Roots, Tubers; and Bananas for Food Security and Income Task Order No. 06-14-RTB-TO)</t>
  </si>
  <si>
    <t>146,317 USD</t>
  </si>
  <si>
    <t xml:space="preserve">
CIP
</t>
  </si>
  <si>
    <t>5730</t>
  </si>
  <si>
    <t>PJ-002074: Enhancing partnership among Africa RISING, NAFAKA and TUBORESHE CHAKULA Programs for fast-tracking delivery and scaling of agricultural technologies in Tanzania</t>
  </si>
  <si>
    <t>5,953,500 USD</t>
  </si>
  <si>
    <t>5741, 5757, 5764, 5931</t>
  </si>
  <si>
    <t>PJ-002076: Improving and Sustaining Maize and Cowpea Productivity among Smallholder Farmers through use of conservation agriculture technologies in Mozambique and Malawi</t>
  </si>
  <si>
    <t>88,536 USD</t>
  </si>
  <si>
    <t xml:space="preserve">
IIAM
</t>
  </si>
  <si>
    <t>Boahen, Stephen</t>
  </si>
  <si>
    <t>5836</t>
  </si>
  <si>
    <t xml:space="preserve">Malawi, Mozambique, </t>
  </si>
  <si>
    <t>PJ-002080: Tropical Legumes III - Improving Livelihoods for Smallholder Farmers: Enhanced Grain Legume Productivity and Production In Sub-Saharan Africa and South Asia</t>
  </si>
  <si>
    <t>23/04/2015</t>
  </si>
  <si>
    <t>30/04/2019</t>
  </si>
  <si>
    <t>5,252,845.08 USD</t>
  </si>
  <si>
    <t xml:space="preserve">
ICRISAT
</t>
  </si>
  <si>
    <t>Fatokun, Christian</t>
  </si>
  <si>
    <t>5814, 5815, 5816, 5930</t>
  </si>
  <si>
    <t xml:space="preserve">Burkina Faso, Ghana, Mali, Nigeria, </t>
  </si>
  <si>
    <t>PJ-002083: Community action in improving the quality of farmer saved seed yam (CAY-seed)</t>
  </si>
  <si>
    <t>21/11/2014</t>
  </si>
  <si>
    <t>523,062 USD</t>
  </si>
  <si>
    <t xml:space="preserve">
CRI - GHANA
</t>
  </si>
  <si>
    <t>5795</t>
  </si>
  <si>
    <t>PJ-002091: a) Schools Forest and Tree Heritage Park in a small area of protected rainforest in southwest Nigeria. b)	Ornithological Monitoring Project in IITA-Ibadan Campus.</t>
  </si>
  <si>
    <t>156,000 USD</t>
  </si>
  <si>
    <t xml:space="preserve">
LEVENTIS FOUNDATION
</t>
  </si>
  <si>
    <t>Bown, Deni</t>
  </si>
  <si>
    <t>7014</t>
  </si>
  <si>
    <t>PJ-002092: Epidemiological surveillance of Ralstonia solanacearum, causal agent of bacterial wilt of solanaceous crops, in the South-West Indian Ocean islands and Eastern Africa: diversity and genetic structure of populations (Short name: "Investissements d'avenir" programme). Grant Agreement No: ANR -10-LABX -0001-01</t>
  </si>
  <si>
    <t>35,917.982 USD</t>
  </si>
  <si>
    <t xml:space="preserve">
UniLaReunion
</t>
  </si>
  <si>
    <t>5818</t>
  </si>
  <si>
    <t xml:space="preserve">Kenya, Tanzania, </t>
  </si>
  <si>
    <t>PJ-002113: Transformation of agronomic research and delivery services for smallholder farmers in maize-based systems of Sub-Saharan Africa with a focus on Ethiopia, Nigeria, and Tanzania (TAMASA)</t>
  </si>
  <si>
    <t>04/11/2014</t>
  </si>
  <si>
    <t>14/11/2018</t>
  </si>
  <si>
    <t>2,669,194 USD</t>
  </si>
  <si>
    <t xml:space="preserve">
CIMMYT
</t>
  </si>
  <si>
    <t>5780</t>
  </si>
  <si>
    <t xml:space="preserve">Ethiopia, Nigeria, Tanzania, </t>
  </si>
  <si>
    <t>PJ-002118: Reseeding Malawi’s Smallholder Agriculture - Aflasafe (Feed the Future Malawi Improved Seed System and Technologies(Aflasafe Component))</t>
  </si>
  <si>
    <t>1,324,229 USD</t>
  </si>
  <si>
    <t>Atehnkeng , Joseph</t>
  </si>
  <si>
    <t>5754</t>
  </si>
  <si>
    <t>15</t>
  </si>
  <si>
    <t>85</t>
  </si>
  <si>
    <t>PJ-002119: Genomics-guided RNAi solutions for whitefly management in cassava and world food crops</t>
  </si>
  <si>
    <t>30/09/2018</t>
  </si>
  <si>
    <t>536,774.77 USD</t>
  </si>
  <si>
    <t xml:space="preserve">
USDA-ARS
</t>
  </si>
  <si>
    <t>5790</t>
  </si>
  <si>
    <t>PJ-002120: Healthy seedling systems for safer, more productive  vegetables in East Africa</t>
  </si>
  <si>
    <t>01/10/2015</t>
  </si>
  <si>
    <t>387,008.915 USD</t>
  </si>
  <si>
    <t xml:space="preserve">
ADA
</t>
  </si>
  <si>
    <t>5820</t>
  </si>
  <si>
    <t xml:space="preserve">Ethiopia, Uganda, </t>
  </si>
  <si>
    <t>PJ-002123: Production and use of biochar, compost and lime as component of integrated soil fertility management in smallholder farming systems of eastern Uganda</t>
  </si>
  <si>
    <t>01/09/2015</t>
  </si>
  <si>
    <t>358,887.43 USD</t>
  </si>
  <si>
    <t>5819</t>
  </si>
  <si>
    <t>PJ-002126: Developing Capacity for Agricultural Research for Development (C4R4D) in Sub-Saharan Africa: FROM SUPPLY- TO DEMAND-LED TRAINING</t>
  </si>
  <si>
    <t>12/01/2015</t>
  </si>
  <si>
    <t>30/06/2018</t>
  </si>
  <si>
    <t>415,603.14 USD</t>
  </si>
  <si>
    <t>7016</t>
  </si>
  <si>
    <t xml:space="preserve">Chad, DR, Congo, Sierra Leone, Togo, </t>
  </si>
  <si>
    <t>PJ-002127: Assessing the impacts of improved cassava varieties on poverty reduction in Nigeria</t>
  </si>
  <si>
    <t>10/06/2015</t>
  </si>
  <si>
    <t>199,978 USD</t>
  </si>
  <si>
    <t xml:space="preserve">
FAO
</t>
  </si>
  <si>
    <t>5812</t>
  </si>
  <si>
    <t>PJ-002134: Fast-tracking the Access to Improved and Popular Varieties of Root Crops by Small Holder Farmers: A case of Sweetpotato and Cassava</t>
  </si>
  <si>
    <t>1,468,865.24 USD</t>
  </si>
  <si>
    <t>Kpaka, Musa</t>
  </si>
  <si>
    <t>5785</t>
  </si>
  <si>
    <t>PJ-002142: Neuropeptides as Transgenic Nematicides</t>
  </si>
  <si>
    <t>02/11/2016</t>
  </si>
  <si>
    <t>524,941 USD</t>
  </si>
  <si>
    <t xml:space="preserve">
QUB
</t>
  </si>
  <si>
    <t>5924, 5925</t>
  </si>
  <si>
    <t>PJ-002146: Compround Type Production Project - Phase I</t>
  </si>
  <si>
    <t>15/12/2014</t>
  </si>
  <si>
    <t>11/09/2019</t>
  </si>
  <si>
    <t xml:space="preserve">
Taiyo Industry Africa
</t>
  </si>
  <si>
    <t>Olaniyi , Ajibola</t>
  </si>
  <si>
    <t>8500</t>
  </si>
  <si>
    <t>PJ-002153: Cassava Virus Disease Surveillance in Democratic Republic of Congo and Nigeria (2015-16)</t>
  </si>
  <si>
    <t>225,400 USD</t>
  </si>
  <si>
    <t xml:space="preserve">
USAID
</t>
  </si>
  <si>
    <t>5792</t>
  </si>
  <si>
    <t>PJ-002155: Preparation a comprehensive sample of Discorea alata accessions representative of ancient African varieties and originating from diverse and distant geographical origins in Africa (under the Agropolis project: Sunda or Sahul ? The Origin of the Greater Yam (Dioscorea alata))</t>
  </si>
  <si>
    <t>11,269.52 USD</t>
  </si>
  <si>
    <t xml:space="preserve">
CIRAD
</t>
  </si>
  <si>
    <t>7036</t>
  </si>
  <si>
    <t>PJ-002164: AfiaGoggles for Screening Aflatoxin Contamination in Maize</t>
  </si>
  <si>
    <t>24,425 USD</t>
  </si>
  <si>
    <t xml:space="preserve">
LSBI-MSU
</t>
  </si>
  <si>
    <t>PJ-002168: lncreasing the Performance of Cowpea Breeding Programs Across West Africa (OPP1128339)</t>
  </si>
  <si>
    <t>14/10/2015</t>
  </si>
  <si>
    <t>30/10/2019</t>
  </si>
  <si>
    <t>2,000,000 USD</t>
  </si>
  <si>
    <t>5833</t>
  </si>
  <si>
    <t>PJ-002171: Metabolic engineering of carbon pathways to enhance yield of root and tuber crops</t>
  </si>
  <si>
    <t>12/02/2015</t>
  </si>
  <si>
    <t>335,348 USD</t>
  </si>
  <si>
    <t xml:space="preserve">
FAU
</t>
  </si>
  <si>
    <t>Gisel, Andreas</t>
  </si>
  <si>
    <t>5808, 5826</t>
  </si>
  <si>
    <t>PJ-002172: Matching grain quality attributes to the requirements of soybean processors in Benin (File W 08.270.2015.214)</t>
  </si>
  <si>
    <t>38,836.59 USD</t>
  </si>
  <si>
    <t xml:space="preserve">
WOTRO
</t>
  </si>
  <si>
    <t>5846</t>
  </si>
  <si>
    <t>PJ-002174: Web 2.0 and Social Media Learning Opportunities and Monitoring, Democratic Republic of Congo</t>
  </si>
  <si>
    <t>15/10/2015</t>
  </si>
  <si>
    <t>14/11/2016</t>
  </si>
  <si>
    <t>16,908.99 USD</t>
  </si>
  <si>
    <t xml:space="preserve">
CTA
</t>
  </si>
  <si>
    <t>Vanlauwe, Bernard, Dashiell, Kenton</t>
  </si>
  <si>
    <t>7025</t>
  </si>
  <si>
    <t>PJ-002179: Cassava Monitoring Survey for Nigeria (CMS)</t>
  </si>
  <si>
    <t>10/04/2015</t>
  </si>
  <si>
    <t>799,000 USD</t>
  </si>
  <si>
    <t>5798</t>
  </si>
  <si>
    <t>PJ-002181: Strengthening livelihood strategies of vulnerable women in South Kivu, DR Congo</t>
  </si>
  <si>
    <t>01/10/2016</t>
  </si>
  <si>
    <t>87,508.75 USD</t>
  </si>
  <si>
    <t xml:space="preserve">
ICART
</t>
  </si>
  <si>
    <t>5952</t>
  </si>
  <si>
    <t>PJ-002182: BBTV Mitigation: Community Management in Nigeria, and Screening Wild Banana Progenitors for Resistance</t>
  </si>
  <si>
    <t>01/04/2016</t>
  </si>
  <si>
    <t>345,069 USD</t>
  </si>
  <si>
    <t xml:space="preserve">
UQ
</t>
  </si>
  <si>
    <t>5880</t>
  </si>
  <si>
    <t>PJ-002194: Climate smart cocoa systems for Ghana (CLIMCOCOA)</t>
  </si>
  <si>
    <t>30/11/2020</t>
  </si>
  <si>
    <t>59,738.533 USD</t>
  </si>
  <si>
    <t xml:space="preserve">
UG_LEGON
</t>
  </si>
  <si>
    <t>5965</t>
  </si>
  <si>
    <t>PJ-002198: Advancing Productive Engagement in Agribusiness through the IITA Youth Agripreneur Approach to scale for rural youth in Nigeria, Kenya and DR Congo (YADI 2)</t>
  </si>
  <si>
    <t>22/09/2015</t>
  </si>
  <si>
    <t>30/03/2018</t>
  </si>
  <si>
    <t>499,600 USD</t>
  </si>
  <si>
    <t>Sanginga, Nteranya, Vanlauwe, Bernard</t>
  </si>
  <si>
    <t>7027</t>
  </si>
  <si>
    <t>PJ-002206: IITA Support to MINADER in the Implementation of its Strategy of Diffusion of Tissue Culture Plantain in Cameroon</t>
  </si>
  <si>
    <t>500,000 USD</t>
  </si>
  <si>
    <t>5804</t>
  </si>
  <si>
    <t>PJ-002213: Demonstration, Adoption and Commercialization of Aflasafe Maize in the Maize Value Chain for CADP Enugu State</t>
  </si>
  <si>
    <t>01/05/2015</t>
  </si>
  <si>
    <t>9,864.08 USD</t>
  </si>
  <si>
    <t xml:space="preserve">
ENSCADP
</t>
  </si>
  <si>
    <t>5810</t>
  </si>
  <si>
    <t>PJ-002214: Biochar in Kenya - Phase II</t>
  </si>
  <si>
    <t>01/07/2016</t>
  </si>
  <si>
    <t>98,636 USD</t>
  </si>
  <si>
    <t>Roing de Nowina, Kristina, Roobroeck , Dries</t>
  </si>
  <si>
    <t>5903</t>
  </si>
  <si>
    <t xml:space="preserve">PJ-002217: BREAD PHENO: High Throughput Phenotyping Early Stage Root Bulking in Cassava using Ground Penetrating Radar </t>
  </si>
  <si>
    <t>BREAD PHENO: High Throughput Phenotyping Early Stage Root Bulking in Cassava using Ground Penetrating Radar</t>
  </si>
  <si>
    <t>15/06/2016</t>
  </si>
  <si>
    <t>28,757 USD</t>
  </si>
  <si>
    <t xml:space="preserve">
Agrilife Research
</t>
  </si>
  <si>
    <t>5957</t>
  </si>
  <si>
    <t>PJ-002218: Genome-enabled Platforms for Yam</t>
  </si>
  <si>
    <t>185,661 USD</t>
  </si>
  <si>
    <t xml:space="preserve">
ISU
</t>
  </si>
  <si>
    <t>5895</t>
  </si>
  <si>
    <t>PJ-002225: BREAD ABRDC: Development of Genomic Resources in Water Yam (Dioscorea alata L.) for Accelerated Breeding and Improvement</t>
  </si>
  <si>
    <t>15/05/2016</t>
  </si>
  <si>
    <t>109,973 USD</t>
  </si>
  <si>
    <t xml:space="preserve">
UC-BERKELY
</t>
  </si>
  <si>
    <t>Bhattacharjee, Ranjana</t>
  </si>
  <si>
    <t>Asiedu, Robert, Abberton , Michael</t>
  </si>
  <si>
    <t>5917</t>
  </si>
  <si>
    <t>PJ-002226: NextGen Phytosanitation: Rapid elimination of viruses from RTB plants for crop improvement and seed systems</t>
  </si>
  <si>
    <t>31/08/2019</t>
  </si>
  <si>
    <t>648,702 USD</t>
  </si>
  <si>
    <t>5944</t>
  </si>
  <si>
    <t xml:space="preserve">Finland, Nigeria, Peru, </t>
  </si>
  <si>
    <t>PJ-002234: Develop, test, and refine metrics for measuring the occurrence of food loss and the impact of food loss reduction investments in smallholder 2-3 smallholder value chains in East Africa.</t>
  </si>
  <si>
    <t>13/07/2015</t>
  </si>
  <si>
    <t>30/05/2016</t>
  </si>
  <si>
    <t>125,271.87 USD</t>
  </si>
  <si>
    <t>SFL/AIN, SABMA</t>
  </si>
  <si>
    <t xml:space="preserve">
SFL/AIN
SABMA
</t>
  </si>
  <si>
    <t>Ainembabazi, Herbert</t>
  </si>
  <si>
    <t>5822, 5830</t>
  </si>
  <si>
    <t>PJ-002235: Sustaining food supplies and improving health: Integration of small farmers into modern value chains with food safety standards in Kenya (MARKETSAFE)</t>
  </si>
  <si>
    <t>01/09/2016</t>
  </si>
  <si>
    <t>31/08/2020</t>
  </si>
  <si>
    <t>97,684.353 USD</t>
  </si>
  <si>
    <t xml:space="preserve">
WAGENINGEN
</t>
  </si>
  <si>
    <t>5945</t>
  </si>
  <si>
    <t>10</t>
  </si>
  <si>
    <t>90</t>
  </si>
  <si>
    <t>PJ-002238: Improving the competitiveness of women entrepreneurs in the yam value chain in Ghana</t>
  </si>
  <si>
    <t>25/08/2015</t>
  </si>
  <si>
    <t>100,000.41 USD</t>
  </si>
  <si>
    <t xml:space="preserve">
ITC
</t>
  </si>
  <si>
    <t>5832</t>
  </si>
  <si>
    <t>PJ-002254: ACAI : African Cassava Agronomy Initiative (OPP1130649)</t>
  </si>
  <si>
    <t>28/09/2015</t>
  </si>
  <si>
    <t>14,399,187 USD</t>
  </si>
  <si>
    <t>JALLOH, Abdulai</t>
  </si>
  <si>
    <t>5829, 5885, 5886, 8522</t>
  </si>
  <si>
    <t>7</t>
  </si>
  <si>
    <t>46.5</t>
  </si>
  <si>
    <t xml:space="preserve">DR, Congo, Ghana, Nigeria, Tanzania, Uganda, </t>
  </si>
  <si>
    <t>PJ-002256: Fast-tracking adaptable preferred cassava varieties for industrial use  in Malawi</t>
  </si>
  <si>
    <t>01/01/2016</t>
  </si>
  <si>
    <t>5870</t>
  </si>
  <si>
    <t>PJ-002262: MycoKey- Integrated and innovative key actions for mycotoxin management in the food and feed chain</t>
  </si>
  <si>
    <t>31/03/2020</t>
  </si>
  <si>
    <t>91,253.279 USD</t>
  </si>
  <si>
    <t xml:space="preserve">
EU
</t>
  </si>
  <si>
    <t>5873</t>
  </si>
  <si>
    <t>PJ-002263: Building an Economically Sustainable, Integrated Seed System for Cassava in Nigeria (BASICS)</t>
  </si>
  <si>
    <t>05/11/2015</t>
  </si>
  <si>
    <t>30/11/2019</t>
  </si>
  <si>
    <t>686,007 USD</t>
  </si>
  <si>
    <t xml:space="preserve">
CIP
</t>
  </si>
  <si>
    <t>5855, 8517</t>
  </si>
  <si>
    <t>PJ-002264: IITA Support to the chambre of Agriculture in Cassava Multiplication and Transformation in Cameroon</t>
  </si>
  <si>
    <t>67,098 USD</t>
  </si>
  <si>
    <t xml:space="preserve">
CAPEF
</t>
  </si>
  <si>
    <t>5823</t>
  </si>
  <si>
    <t>PJ-002266: Improving scalable banana agronomy for small scale farmers in highland banana cropping systems in East Africa</t>
  </si>
  <si>
    <t>30/08/2017</t>
  </si>
  <si>
    <t>479,194 USD</t>
  </si>
  <si>
    <t xml:space="preserve">
NARO
</t>
  </si>
  <si>
    <t>Taulya, Godfrey</t>
  </si>
  <si>
    <t>5941</t>
  </si>
  <si>
    <t>PJ-002276: Promoting Cassava Commercialization for Increased Income and Food Security in Malawi</t>
  </si>
  <si>
    <t>01/12/2015</t>
  </si>
  <si>
    <t>656,109.22 USD</t>
  </si>
  <si>
    <t>5852</t>
  </si>
  <si>
    <t>PJ-002284: Prioritising and protecting Nigeria’s most threatened trees</t>
  </si>
  <si>
    <t>02/12/2015</t>
  </si>
  <si>
    <t>6,000 USD</t>
  </si>
  <si>
    <t xml:space="preserve">
BGCI
</t>
  </si>
  <si>
    <t>7030</t>
  </si>
  <si>
    <t>PJ-002291: Creating a learning community for public-private climate smart value chains and landscapes benefiting smallholders (C-192-15)</t>
  </si>
  <si>
    <t>299,732 USD</t>
  </si>
  <si>
    <t>5867</t>
  </si>
  <si>
    <t xml:space="preserve">Ghana, Rwanda, Tanzania, Uganda, </t>
  </si>
  <si>
    <t>PJ-002292: Evaluation of drought tolerance in wild bananas from Malysia</t>
  </si>
  <si>
    <t>01/12/2016</t>
  </si>
  <si>
    <t>30/11/2018</t>
  </si>
  <si>
    <t>15,962 USD</t>
  </si>
  <si>
    <t xml:space="preserve">
KU LEUVEN
</t>
  </si>
  <si>
    <t>5949</t>
  </si>
  <si>
    <t xml:space="preserve">PJ-002294: Field trials assessment: Field Deployable Nutrient-Rich Biodegradable Matrix for Crop Protection </t>
  </si>
  <si>
    <t>Field trials assessment: Field Deployable Nutrient-Rich Biodegradable Matrix for Crop Protection</t>
  </si>
  <si>
    <t>23/10/2015</t>
  </si>
  <si>
    <t>41,312 USD</t>
  </si>
  <si>
    <t xml:space="preserve">
NCSU
</t>
  </si>
  <si>
    <t>5871</t>
  </si>
  <si>
    <t xml:space="preserve">Kenya, Nigeria, Uganda, </t>
  </si>
  <si>
    <t>PJ-002297: Cameroon Cocoa-Eco+ - Sustainable cocoa intensification for increasing cocoa productivity, quality and income</t>
  </si>
  <si>
    <t>1,529,808.01 USD</t>
  </si>
  <si>
    <t>5857</t>
  </si>
  <si>
    <t>PJ-002301: Vegetable Crops IPM for East Africa</t>
  </si>
  <si>
    <t>13,915 USD</t>
  </si>
  <si>
    <t xml:space="preserve">
OSU
</t>
  </si>
  <si>
    <t>5897</t>
  </si>
  <si>
    <t>PJ-002307: Feed the Future Mozambique Improve seeds for better Agriculture (SEMEAR)</t>
  </si>
  <si>
    <t>7,252,000 USD</t>
  </si>
  <si>
    <t>Malita, Carlos</t>
  </si>
  <si>
    <t>5842, 5843</t>
  </si>
  <si>
    <t>PJ-002310: Assessment of Lymphatic Filariasis (LF) Risk in two Urban Settings of Benin (Cotonou and Porto-Novo)</t>
  </si>
  <si>
    <t>05/02/2016</t>
  </si>
  <si>
    <t>97,446.74 USD</t>
  </si>
  <si>
    <t xml:space="preserve">
TFGH
</t>
  </si>
  <si>
    <t>5874</t>
  </si>
  <si>
    <t>PJ-002312: Reviving the plantain breeding program at IITA in Nigeria (Genetic Improvement in Bananas and Plantains)</t>
  </si>
  <si>
    <t>1,862,000 USD</t>
  </si>
  <si>
    <t>Delphine, Amah</t>
  </si>
  <si>
    <t>5847</t>
  </si>
  <si>
    <t>PJ-002313: IITA Regional Approach to Select Market Demanded Cassava Varieties with Combined Resistance to Cassava Mosaic Disease and Cassava Brown Streak Disease (Genetic Improvement in Cassava)</t>
  </si>
  <si>
    <t>1,421,000 USD</t>
  </si>
  <si>
    <t>5853</t>
  </si>
  <si>
    <t>3</t>
  </si>
  <si>
    <t>17</t>
  </si>
  <si>
    <t xml:space="preserve">DR, Congo, Nigeria, Tanzania, Zambia, </t>
  </si>
  <si>
    <t>PJ-002314: Genetic Improvement in Cowpea</t>
  </si>
  <si>
    <t>5854</t>
  </si>
  <si>
    <t>PJ-002315: IITA Soybean Research Project-Breeding (Genetic Improvement in Soy)</t>
  </si>
  <si>
    <t>784,000 USD</t>
  </si>
  <si>
    <t>Chigeza, Godfree</t>
  </si>
  <si>
    <t>5856</t>
  </si>
  <si>
    <t xml:space="preserve">Mozambique, Nigeria, Zambia, </t>
  </si>
  <si>
    <t xml:space="preserve">PJ-002316: Aflasafe Technical Transfer and Commercialization (ATTC) </t>
  </si>
  <si>
    <t>Aflasafe Technical Transfer and Commercialization (ATTC)</t>
  </si>
  <si>
    <t>03/11/2015</t>
  </si>
  <si>
    <t>11,960,000 USD</t>
  </si>
  <si>
    <t>BMGF, USAID</t>
  </si>
  <si>
    <t xml:space="preserve">
BMGF
USAID
</t>
  </si>
  <si>
    <t>Konlambigue, Matieyedou</t>
  </si>
  <si>
    <t>5845, 5876, 5908, 5909</t>
  </si>
  <si>
    <t xml:space="preserve">Burkina Faso, Gambia, Ghana, Kenya, Malawi, Mozambique, Nigeria, Senegal, Tanzania, Uganda, Zambia, </t>
  </si>
  <si>
    <t>PJ-002317: Quantifying the incidence of aflatoxin contamination in the maize and groundnut value chains to improve public health, increase trade, and enhance food security in Zimbabwe</t>
  </si>
  <si>
    <t>29/03/2016</t>
  </si>
  <si>
    <t>245,313 USD</t>
  </si>
  <si>
    <t xml:space="preserve">
FAO
</t>
  </si>
  <si>
    <t>Akello , Juliet</t>
  </si>
  <si>
    <t>5882</t>
  </si>
  <si>
    <t xml:space="preserve">Zimbabwe, </t>
  </si>
  <si>
    <t>PJ-002340: Building Nutritious Food Baskets: Scaling up Biofortified Crops for Nutrition Security in Nigeria and Tanzania (Reaching Agents of Change Phase 2)</t>
  </si>
  <si>
    <t>01/02/2016</t>
  </si>
  <si>
    <t>223,793 USD</t>
  </si>
  <si>
    <t>5877</t>
  </si>
  <si>
    <t xml:space="preserve">Nigeria, Tanzania, </t>
  </si>
  <si>
    <t>PJ-002341: A microbial revolution: Improving mycorrhizal fungi to increase cassava productivity in Africa</t>
  </si>
  <si>
    <t>31/03/2019</t>
  </si>
  <si>
    <t>523,426.68 USD</t>
  </si>
  <si>
    <t xml:space="preserve">
UNIL
</t>
  </si>
  <si>
    <t>Thuita , Moses</t>
  </si>
  <si>
    <t>5878</t>
  </si>
  <si>
    <t>PJ-002344: Utilisation of wild relatives in the breeding of cowpea for improved adaptation to drought and heat</t>
  </si>
  <si>
    <t>01/05/2016</t>
  </si>
  <si>
    <t>440,048 USD</t>
  </si>
  <si>
    <t xml:space="preserve">
CROP TRUST
</t>
  </si>
  <si>
    <t>5896</t>
  </si>
  <si>
    <t>PJ-002355: Scaling up Improved Legume Technologies in Tanzania - SILT</t>
  </si>
  <si>
    <t>151,845.46 USD</t>
  </si>
  <si>
    <t xml:space="preserve">
Farm Radio
</t>
  </si>
  <si>
    <t>7038</t>
  </si>
  <si>
    <t>PJ-002356: Gender and the Legume Alliance: Integrating multi-media communication approaches and input brokerage</t>
  </si>
  <si>
    <t>05/10/2016</t>
  </si>
  <si>
    <t>30,550.51 USD</t>
  </si>
  <si>
    <t xml:space="preserve">
CABI - Africa
</t>
  </si>
  <si>
    <t>Baars, Edward</t>
  </si>
  <si>
    <t>7050</t>
  </si>
  <si>
    <t xml:space="preserve">Ghana, Tanzania, </t>
  </si>
  <si>
    <t xml:space="preserve">PJ-002357: S35- Achieving equitable benefits from Sustainable Agricultura Intensification through more effective tools and metrics </t>
  </si>
  <si>
    <t>S35- Achieving equitable benefits from Sustainable Agricultura Intensification through more effective tools and metrics</t>
  </si>
  <si>
    <t>772,014.651 USD</t>
  </si>
  <si>
    <t xml:space="preserve">
WYG
</t>
  </si>
  <si>
    <t>Fischer, Gundula</t>
  </si>
  <si>
    <t>7044</t>
  </si>
  <si>
    <t xml:space="preserve">Ghana, Malawi, </t>
  </si>
  <si>
    <t>PJ-002367: Mapping of corn/ maize pests  across Nigeria</t>
  </si>
  <si>
    <t>14/04/2016</t>
  </si>
  <si>
    <t>50,079.282 USD</t>
  </si>
  <si>
    <t xml:space="preserve">
MONSANTO
</t>
  </si>
  <si>
    <t>5884</t>
  </si>
  <si>
    <t xml:space="preserve">PJ-002372: Feed the Future Partnership for Innovation </t>
  </si>
  <si>
    <t>Feed the Future Partnership for Innovation</t>
  </si>
  <si>
    <t>147,865 USD</t>
  </si>
  <si>
    <t xml:space="preserve">
Hello Tractor
</t>
  </si>
  <si>
    <t>Oni, Waheed</t>
  </si>
  <si>
    <t>Schreurs, Frederick, Dashiell, Kenton</t>
  </si>
  <si>
    <t>7046</t>
  </si>
  <si>
    <t>PJ-002375: Developing efficient and affordable fertilizer products for increased and sustained yields in the maize belt of Nigeria</t>
  </si>
  <si>
    <t>29/12/2015</t>
  </si>
  <si>
    <t>707,543 USD</t>
  </si>
  <si>
    <t xml:space="preserve">
OCP S.A
</t>
  </si>
  <si>
    <t>7040</t>
  </si>
  <si>
    <t>PJ-002376: Projet Entreprenariat des Jeunes dans L’Agriculture et L’Agro-business  (PEJAB), Mecanisme de Financement de la Preparation des projets (PPF) ; (PPF-PEJAB)</t>
  </si>
  <si>
    <t>27/07/2016</t>
  </si>
  <si>
    <t>20/05/2017</t>
  </si>
  <si>
    <t>547,680 USD</t>
  </si>
  <si>
    <t xml:space="preserve">
MINAGRIPEL
</t>
  </si>
  <si>
    <t>7047</t>
  </si>
  <si>
    <t>PJ-002381: BREAD ABRDC: Advanced Technologies to get Improved Yams in Farmers Hands</t>
  </si>
  <si>
    <t>31/05/2019</t>
  </si>
  <si>
    <t>26,080 USD</t>
  </si>
  <si>
    <t xml:space="preserve">
PSSUB
</t>
  </si>
  <si>
    <t>5936</t>
  </si>
  <si>
    <t xml:space="preserve">Kenya, United States, </t>
  </si>
  <si>
    <t xml:space="preserve">PJ-002389: Mapping adoption of ISFM practices  </t>
  </si>
  <si>
    <t>Mapping adoption of ISFM practices</t>
  </si>
  <si>
    <t>15/06/2017</t>
  </si>
  <si>
    <t>36,000 USD</t>
  </si>
  <si>
    <t>5939</t>
  </si>
  <si>
    <t xml:space="preserve">Kenya, Rwanda, Zambia, </t>
  </si>
  <si>
    <t>PJ-002395: Choice Experiments to Assess Willingness to Pay for Aflasafe in Nigeria (ChoiceAflasafe)</t>
  </si>
  <si>
    <t>01/03/2016</t>
  </si>
  <si>
    <t>107,317 USD</t>
  </si>
  <si>
    <t xml:space="preserve">
IFPRI
</t>
  </si>
  <si>
    <t>5899</t>
  </si>
  <si>
    <t>PJ-002396: Ensuring prevention of MCMV spread to West Africa and seting up a functional MLN Quarantine Facility for proactive breeding for resistance to MLN in the region</t>
  </si>
  <si>
    <t>17/06/2016</t>
  </si>
  <si>
    <t>22/06/2019</t>
  </si>
  <si>
    <t>291,453 USD</t>
  </si>
  <si>
    <t>5907</t>
  </si>
  <si>
    <t>PJ-002411: Stress Tolerant Maize for Africa (STMA)</t>
  </si>
  <si>
    <t>09/03/2016</t>
  </si>
  <si>
    <t>29/02/2020</t>
  </si>
  <si>
    <t>7,000,000 USD</t>
  </si>
  <si>
    <t>5888, 5889, 5890, 5891, 5892, 5893</t>
  </si>
  <si>
    <t xml:space="preserve">Bénin, Ghana, Mali, Nigeria, </t>
  </si>
  <si>
    <t>PJ-002424: Food Security and Livelihoods Project in Fizi Territory</t>
  </si>
  <si>
    <t>35,730 USD</t>
  </si>
  <si>
    <t xml:space="preserve">
NRC
</t>
  </si>
  <si>
    <t>Nabahungu, Leon</t>
  </si>
  <si>
    <t>5900</t>
  </si>
  <si>
    <t>PJ-002437: Increasing Productivity and Utilization of Food Yams in Africa (Phase II)</t>
  </si>
  <si>
    <t>226,708 USD</t>
  </si>
  <si>
    <t>5940</t>
  </si>
  <si>
    <t xml:space="preserve">PJ-002438: Establishing the status of potato cyst nematode (PCN) and other emerging potato diseases for a national intervention strategy in Kenya </t>
  </si>
  <si>
    <t>Establishing the status of potato cyst nematode (PCN) and other emerging potato diseases for a national intervention strategy in Kenya</t>
  </si>
  <si>
    <t>24/10/2016</t>
  </si>
  <si>
    <t>31,525 USD</t>
  </si>
  <si>
    <t xml:space="preserve">
ICIPE
</t>
  </si>
  <si>
    <t>Cortada-Gonzalez, Laura</t>
  </si>
  <si>
    <t>5950</t>
  </si>
  <si>
    <t>PJ-002440: Conducting within the REDD+ context, a feasibility study and elaborating a Project Design Document (PDD) for Reducing forest degradation and restoration of the vegetal cover in agro-forestry and pastoral areas of the Pitoa council.</t>
  </si>
  <si>
    <t>102,815.138 USD</t>
  </si>
  <si>
    <t xml:space="preserve">
PNDP
</t>
  </si>
  <si>
    <t>Yemefack, Martin</t>
  </si>
  <si>
    <t>5918</t>
  </si>
  <si>
    <t>PJ-002451: Élimination des pesticides obsolètes y compris les POP et Renforcement de la gestion des pesticides dans les pays membres du Comité permanent inter-États de lutte contre la sécheresse dans le Sahel (CILSS)</t>
  </si>
  <si>
    <t>15/09/2016</t>
  </si>
  <si>
    <t>144,481 USD</t>
  </si>
  <si>
    <t>7048</t>
  </si>
  <si>
    <t>PJ-002456: Élimination des POP et des pesticides obsoletes, renforcement de la gestion du cycle de vie des pesticides</t>
  </si>
  <si>
    <t>13/07/2016</t>
  </si>
  <si>
    <t>45,896 USD</t>
  </si>
  <si>
    <t>7045</t>
  </si>
  <si>
    <t>PJ-002457: Improving food security in Africa through increased system productivity of biomass-based value webs (BiomassWeb): Cassava web innovations (WP 5.3)</t>
  </si>
  <si>
    <t>183,189.016 USD</t>
  </si>
  <si>
    <t>5904</t>
  </si>
  <si>
    <t xml:space="preserve">PJ-002461: Action to Control Cassava Brown Streak Disease in the Democratic Republic of Congo </t>
  </si>
  <si>
    <t>Action to Control Cassava Brown Streak Disease in the Democratic Republic of Congo</t>
  </si>
  <si>
    <t>01/11/2016</t>
  </si>
  <si>
    <t>2,160,192.44 USD</t>
  </si>
  <si>
    <t>5943</t>
  </si>
  <si>
    <t>PJ-002463: Identifying Opportunities for Action on Private Sector Engagement (Alliance for Resilent Coffee)</t>
  </si>
  <si>
    <t>31/07/2020</t>
  </si>
  <si>
    <t>74,184.26 USD</t>
  </si>
  <si>
    <t xml:space="preserve">
HRNS
</t>
  </si>
  <si>
    <t>5933</t>
  </si>
  <si>
    <t>PJ-002466: Gestion durable des forêts par les communes du Cameroun (GCP/CMR/033/GFF)</t>
  </si>
  <si>
    <t>11/07/2016</t>
  </si>
  <si>
    <t>48,704 USD</t>
  </si>
  <si>
    <t>5906</t>
  </si>
  <si>
    <t>PJ-002467: Yam Improvement for Incomes and Food Security in West Africa, Phase II (YIFSWA II) (OPP1159088)</t>
  </si>
  <si>
    <t>08/11/2016</t>
  </si>
  <si>
    <t>31/12/2021</t>
  </si>
  <si>
    <t>11,980,812 USD</t>
  </si>
  <si>
    <t>5929, 5935</t>
  </si>
  <si>
    <t>PJ-002471: Establishing a centre of excellence and outreach for tree conservation and reforestation in Nigeria</t>
  </si>
  <si>
    <t>07/12/2016</t>
  </si>
  <si>
    <t>40,872.27 USD</t>
  </si>
  <si>
    <t xml:space="preserve">
DAP
</t>
  </si>
  <si>
    <t>7053</t>
  </si>
  <si>
    <t>PJ-002472: Acquisition de Boutures saines de varietes ameliorees de manioc dans le cadre du ”Projet pour la stabilisation de l'est de la RDC pour la paix ”(STEP)</t>
  </si>
  <si>
    <t>01/08/2016</t>
  </si>
  <si>
    <t>142,500 USD</t>
  </si>
  <si>
    <t xml:space="preserve">
FSRDC
</t>
  </si>
  <si>
    <t>5916</t>
  </si>
  <si>
    <t>PJ-002473: GENNOVATE: Understanding and addressing gender norms as barriers to adoption at scale</t>
  </si>
  <si>
    <t>Tegbaru,  Amare</t>
  </si>
  <si>
    <t>5913</t>
  </si>
  <si>
    <t xml:space="preserve">PJ-002482: Study on ICT use in the roots and tuber value chains in Central Africa </t>
  </si>
  <si>
    <t>Study on ICT use in the roots and tuber value chains in Central Africa</t>
  </si>
  <si>
    <t>11/10/2016</t>
  </si>
  <si>
    <t>10/05/2017</t>
  </si>
  <si>
    <t>21,303.23 USD</t>
  </si>
  <si>
    <t>NSimire, Mireille</t>
  </si>
  <si>
    <t>7051</t>
  </si>
  <si>
    <t xml:space="preserve">Cameroon, DR, Congo, </t>
  </si>
  <si>
    <t>PJ-002485: CGIAR Research Program: Roots, Tubers; and Bananas for Food Security and Income Task Order No. 01-16-RTB-TO: Project Profile: "Complementary funding for cross-cutting projects."</t>
  </si>
  <si>
    <t>30/12/2016</t>
  </si>
  <si>
    <t>5,173 USD</t>
  </si>
  <si>
    <t>5921</t>
  </si>
  <si>
    <t>PJ-002489: Développement du système semencier au  PRODADEKK</t>
  </si>
  <si>
    <t>63,792.33 USD</t>
  </si>
  <si>
    <t xml:space="preserve">
PRODADEKK
</t>
  </si>
  <si>
    <t>5923</t>
  </si>
  <si>
    <t>PJ-002502: Tuendelee Pamoja II Project (TP II)</t>
  </si>
  <si>
    <t>31/07/2021</t>
  </si>
  <si>
    <t>1,582,467 USD</t>
  </si>
  <si>
    <t xml:space="preserve">
FH
</t>
  </si>
  <si>
    <t>Vanlauwe, Bernard</t>
  </si>
  <si>
    <t>7062</t>
  </si>
  <si>
    <t>PJ-002505: lmproving Smallholder Tanzanian Farmers' Access to lmproved Storage Technology and Credit (PICS Credit Evaluation)</t>
  </si>
  <si>
    <t>80,185 USD</t>
  </si>
  <si>
    <t>7061</t>
  </si>
  <si>
    <t>PJ-002508: Evaluation of Flupyradifurone against Bemisia tabaci whiteflies in East Africa</t>
  </si>
  <si>
    <t>80,000 USD</t>
  </si>
  <si>
    <t xml:space="preserve">
BAYER
</t>
  </si>
  <si>
    <t>5928</t>
  </si>
  <si>
    <t>PJ-002520: Unlocking the innovation potential for sustainable agricultural intensification</t>
  </si>
  <si>
    <t>31/01/2017</t>
  </si>
  <si>
    <t>12,000 USD</t>
  </si>
  <si>
    <t xml:space="preserve">Rwanda, </t>
  </si>
  <si>
    <t>PJ-002532: Supply of new cassava cultivars, Multiplication fields management and Processing of cassava based products</t>
  </si>
  <si>
    <t>131,613.55 USD</t>
  </si>
  <si>
    <t xml:space="preserve">
PIRAM
</t>
  </si>
  <si>
    <t>5934</t>
  </si>
  <si>
    <t>PJ-002543: Supply and potential demand for micronutrients originating from African agriculture</t>
  </si>
  <si>
    <t>01/08/2017</t>
  </si>
  <si>
    <t>32,020.493 USD</t>
  </si>
  <si>
    <t xml:space="preserve">
PBL
</t>
  </si>
  <si>
    <t>7052</t>
  </si>
  <si>
    <t>PJ-002562: Effective utilization of genetic diversity in regional crops through the use of generated evaluation tools and scientific information (EDITS 2)</t>
  </si>
  <si>
    <t>31/03/2021</t>
  </si>
  <si>
    <t>5927</t>
  </si>
  <si>
    <t>PJ-002564: Feasibility of a blended finance product to support landscape level transformation through the application of climate smart agricultural (CSA) practices in selected cocoa producing landscapes in Ghana</t>
  </si>
  <si>
    <t>15/11/2016</t>
  </si>
  <si>
    <t>10/02/2017</t>
  </si>
  <si>
    <t>9,214 USD</t>
  </si>
  <si>
    <t xml:space="preserve">
RA
</t>
  </si>
  <si>
    <t xml:space="preserve">PJ-NA1760: Agricultural Youth Empowerment Training at IITA Ibadan, Nigeria </t>
  </si>
  <si>
    <t>Agricultural Youth Empowerment Training at IITA Ibadan, Nigeria</t>
  </si>
  <si>
    <t>541,755.717 USD</t>
  </si>
  <si>
    <t xml:space="preserve">
PRIMEVAILS LTD
</t>
  </si>
  <si>
    <t>PJ-NA2286: Appui a la prevention et la gestion de la Maladie de Bunchy Top du Bananier (BBTD) au Cameroun, au Gabon et en Guinee Equitoriale</t>
  </si>
  <si>
    <t>23/09/2015</t>
  </si>
  <si>
    <t>19/08/2017</t>
  </si>
  <si>
    <t>43,802.053 USD</t>
  </si>
  <si>
    <t>7023, 7043</t>
  </si>
  <si>
    <t>PJ-NA2331: Collaboration and Establishment of a Regional Hub of the Integrated Breeding Platform for the Generation Challenge Program (GCP)</t>
  </si>
  <si>
    <t>331,500 USD</t>
  </si>
  <si>
    <t xml:space="preserve">
CIMMYT
GCP
</t>
  </si>
  <si>
    <t>Shah, Trushar</t>
  </si>
  <si>
    <t>Asiedu, Robert, Omwansa, Tonny</t>
  </si>
  <si>
    <t>8473, 8540</t>
  </si>
  <si>
    <t>PJ-NA2337</t>
  </si>
  <si>
    <t>PJ-NA2337: N.E. Borlaug LEAP program for Mr. Francis Onyilo</t>
  </si>
  <si>
    <t>N.E. Borlaug LEAP program for Mr. Francis Onyilo</t>
  </si>
  <si>
    <t>31/05/2016</t>
  </si>
  <si>
    <t>19,964 USD</t>
  </si>
  <si>
    <t>LEAP</t>
  </si>
  <si>
    <t xml:space="preserve">
</t>
  </si>
  <si>
    <t>7031</t>
  </si>
  <si>
    <t>PJ-NA2377: NiSIS meeting to be held at Agriculture Research Council in Abuja from 17-18 February 2016</t>
  </si>
  <si>
    <t>11/02/2016</t>
  </si>
  <si>
    <t>05/04/2016</t>
  </si>
  <si>
    <t>22,691.63 USD</t>
  </si>
  <si>
    <t xml:space="preserve">
CGC
</t>
  </si>
  <si>
    <t>7037</t>
  </si>
  <si>
    <t>PJ-NA2388: Yield Wise Initiative (Cassava Innovation Challenge)</t>
  </si>
  <si>
    <t>16/05/2016</t>
  </si>
  <si>
    <t>126,005 USD</t>
  </si>
  <si>
    <t xml:space="preserve">
DALBERG
</t>
  </si>
  <si>
    <t>Dashiell, Kenton, Hillbur, Ylva</t>
  </si>
  <si>
    <t>7042</t>
  </si>
  <si>
    <t>PJ-NA2394: Gender Postdoctoral Fellowship (Grant Award Agreement 16/008)</t>
  </si>
  <si>
    <t>108,100 USD</t>
  </si>
  <si>
    <t xml:space="preserve">
CGIAR System
</t>
  </si>
  <si>
    <t>5875</t>
  </si>
  <si>
    <t>PJ-NA2409: Peer Effects, Organic Fertilizers, and Soil Health: The Impact of Experiential Learning and Information Transfers on Farmer Valuations of Agricultural Inputs.</t>
  </si>
  <si>
    <t>30/05/2017</t>
  </si>
  <si>
    <t>38,164 USD</t>
  </si>
  <si>
    <t>7041</t>
  </si>
  <si>
    <t>PJ-NA2471: Characterization of Aflatoxin Producing Fungi with Implication for Aflatoxin Management in Africa (under the AWARD project)</t>
  </si>
  <si>
    <t>9,700 USD</t>
  </si>
  <si>
    <t xml:space="preserve">
World Agroforestry
</t>
  </si>
  <si>
    <t>5922</t>
  </si>
  <si>
    <t>PJ-NA2476: One (1) Workshop to be held at IITA Ibadan; 'The Gari Revolution' from October 3-5, 2016</t>
  </si>
  <si>
    <t>26/08/2016</t>
  </si>
  <si>
    <t>30,000 USD</t>
  </si>
  <si>
    <t>Dashiell, Kenton</t>
  </si>
  <si>
    <t>5914</t>
  </si>
  <si>
    <t>PJ-NA2477: First Working Group Meeting of the CGIAR Germplasm Health Units &amp; International Phytosanitary Conference</t>
  </si>
  <si>
    <t>19/08/2016</t>
  </si>
  <si>
    <t>53,428 USD</t>
  </si>
  <si>
    <t>5915</t>
  </si>
  <si>
    <t>PJ-NA2481: Innovation Potential for Sustainable Agricultural Intensification (C2360x1)</t>
  </si>
  <si>
    <t>7,100 USD</t>
  </si>
  <si>
    <t>Schema</t>
  </si>
  <si>
    <t>Element</t>
  </si>
  <si>
    <t>Qualifier</t>
  </si>
  <si>
    <t>Encoded Name</t>
  </si>
  <si>
    <t>Status</t>
  </si>
  <si>
    <t>Vocabulary</t>
  </si>
  <si>
    <t>data type</t>
  </si>
  <si>
    <t>default</t>
  </si>
  <si>
    <t>Required</t>
  </si>
  <si>
    <t>Official or unofficial title of the document, data set, image, etc.</t>
  </si>
  <si>
    <t>Creator</t>
  </si>
  <si>
    <t>dc:creator</t>
  </si>
  <si>
    <t>Creators of the item—typically a person. Could be an organization in case of corporate authors (e.g. Center reports)</t>
  </si>
  <si>
    <t>CG</t>
  </si>
  <si>
    <t>cg.creator.ID</t>
  </si>
  <si>
    <t>Req. when applicable</t>
  </si>
  <si>
    <t>Used if ORCID, SCOPUS, or other type of creator ID scheme is in use. Used in parallel with cg.creator.ID.type</t>
  </si>
  <si>
    <t>ID Type</t>
  </si>
  <si>
    <t>cg.creator.ID.type</t>
  </si>
  <si>
    <t>Used to indicate the type of Creator ID – ex: SCOPUS, ORCID, etc.</t>
  </si>
  <si>
    <t>Subject matter of the research, technologies tested, etc.</t>
  </si>
  <si>
    <t>Optional</t>
  </si>
  <si>
    <t>AGROVOC subject matter or research area</t>
  </si>
  <si>
    <t>Domain Specific</t>
  </si>
  <si>
    <t>Domain-specific (ex: MeSH)</t>
  </si>
  <si>
    <t>Subject matter or research area from domain-specific vocabularies, if missing from AGROVOC</t>
  </si>
  <si>
    <t>dc.description.abstract</t>
  </si>
  <si>
    <t>Abstract or other description of the item</t>
  </si>
  <si>
    <t>Entity responsible for publication, distribution, or imprint</t>
  </si>
  <si>
    <t>Person, organization, or service making contributions to resource content; CGIAR affiliation</t>
  </si>
  <si>
    <t>Center</t>
  </si>
  <si>
    <t>CGIAR</t>
  </si>
  <si>
    <t>Research Centers and offices with which creator(s) are affiliated</t>
  </si>
  <si>
    <t>CRP</t>
  </si>
  <si>
    <t>CGIAR Research Program with which the research is affiliated</t>
  </si>
  <si>
    <t>Funder</t>
  </si>
  <si>
    <t>Funder, funding agency or sponsor</t>
  </si>
  <si>
    <t>Partner</t>
  </si>
  <si>
    <t>Partners, funding agencies, other CGIAR centers</t>
  </si>
  <si>
    <t>Name of project with which the research is affiliated</t>
  </si>
  <si>
    <t>Project Lead Institution</t>
  </si>
  <si>
    <t>The lead institution for the project (CGIAR or otherwise) connected to the research output being described</t>
  </si>
  <si>
    <t>Publication or creation date</t>
  </si>
  <si>
    <t>Embargo End Date</t>
  </si>
  <si>
    <t>cg:date.embargo-end-date</t>
  </si>
  <si>
    <t>Used when an item has an embargo by publisher (ex: 6 or 12-month embargo)</t>
  </si>
  <si>
    <t>Nature or genre of item/content; e.g., poster, data set</t>
  </si>
  <si>
    <t>File format of item e.g.: PDF; jpg etc.</t>
  </si>
  <si>
    <t>Identifier</t>
  </si>
  <si>
    <t>dc.identifier</t>
  </si>
  <si>
    <t>Unambiguous reference to resource such as doi, uri</t>
  </si>
  <si>
    <t>Human-readable, standard bibliographic citation for the item</t>
  </si>
  <si>
    <t>Source</t>
  </si>
  <si>
    <t>dc.source</t>
  </si>
  <si>
    <t>Journal/conference title; vol., no. (year)</t>
  </si>
  <si>
    <t>ISO 639-1 or ISO 639-2</t>
  </si>
  <si>
    <t>Language of the item; use ISO 639-1 (alpha-2) or ISO 639-2 (alpha-3).</t>
  </si>
  <si>
    <t>Supplemental files, e.g. data sets related to publications or larger “whole”</t>
  </si>
  <si>
    <t>CGIAR Vocabulary</t>
  </si>
  <si>
    <t>Geospatial coordinates, countries, regions, sub-regions, chronological period</t>
  </si>
  <si>
    <t>Region</t>
  </si>
  <si>
    <t>UN Stats</t>
  </si>
  <si>
    <t>Supra-national areas (above country level) related to the item being described</t>
  </si>
  <si>
    <t>cg:coverage.country</t>
  </si>
  <si>
    <t>Country/countries related to the data which was collected in resource</t>
  </si>
  <si>
    <t>Admin. Unit</t>
  </si>
  <si>
    <t>cg:coverage.admin-unit</t>
  </si>
  <si>
    <t>GAUL</t>
  </si>
  <si>
    <t>Sub-national administrative areas such as provinces, states, or districts</t>
  </si>
  <si>
    <t>Geolocation</t>
  </si>
  <si>
    <t>double</t>
  </si>
  <si>
    <t>Coordinates or polygon points for boundaries of area where research was conducted</t>
  </si>
  <si>
    <t>Start Date</t>
  </si>
  <si>
    <t>Chronological period: start date of activity described in resource</t>
  </si>
  <si>
    <t>End Date</t>
  </si>
  <si>
    <t>Chronological period: end date of activity described in resource</t>
  </si>
  <si>
    <t>Rights, licensing, or permission statement</t>
  </si>
  <si>
    <t>Contact</t>
  </si>
  <si>
    <t>For data: email address for group or department to contact in case of questions</t>
  </si>
  <si>
    <t>IITA pub DB</t>
  </si>
  <si>
    <t>BibTEX</t>
  </si>
  <si>
    <t>Citavi</t>
  </si>
  <si>
    <t>Identifier of related itee</t>
  </si>
  <si>
    <t>ProjectName</t>
  </si>
  <si>
    <t>CRP 1.2%</t>
  </si>
  <si>
    <t>CRP 2%</t>
  </si>
  <si>
    <t>CRP 3.2%</t>
  </si>
  <si>
    <t>CRP 3.4%</t>
  </si>
  <si>
    <t>CRP 3.5%</t>
  </si>
  <si>
    <t>CRP 4%</t>
  </si>
  <si>
    <t>CRP 5%</t>
  </si>
  <si>
    <t>CRP 7%</t>
  </si>
  <si>
    <t>CRP Genebank%</t>
  </si>
  <si>
    <t>IITA Strategic%</t>
  </si>
  <si>
    <t>Social Science and Agribusiness</t>
  </si>
  <si>
    <t>Plant Production and Health</t>
  </si>
  <si>
    <t>5074, 5485, 5992</t>
  </si>
  <si>
    <t>31/12/2022</t>
  </si>
  <si>
    <t>5198, 5207, 5210, 5214, 5216, 5218, 5228, 5233, 5255, 5259, 5285, 5288, 5291, 5296, 5309, 5314, 5317, 5320, 5321, 5346, 5349, 5358, 5361, 5366, 5341, 5366, 5277, 5262, 5236, 5384, 5389, 5400, 5404, 5353, 5408, 5413, 5425, 5432, 5527, 5528, 5567, 5660, 5659, 5967, 5698</t>
  </si>
  <si>
    <t>35</t>
  </si>
  <si>
    <t>66</t>
  </si>
  <si>
    <t>29/09/2017</t>
  </si>
  <si>
    <t>5</t>
  </si>
  <si>
    <t>65</t>
  </si>
  <si>
    <t>Ncho, Akahoua Simon</t>
  </si>
  <si>
    <t>30/04/2020</t>
  </si>
  <si>
    <t>5789, 5993</t>
  </si>
  <si>
    <t>52</t>
  </si>
  <si>
    <t>8</t>
  </si>
  <si>
    <t>5856, 7063</t>
  </si>
  <si>
    <t>100100</t>
  </si>
  <si>
    <t>1002080</t>
  </si>
  <si>
    <t>86</t>
  </si>
  <si>
    <t>14</t>
  </si>
  <si>
    <t>15/07/2018</t>
  </si>
  <si>
    <t>PRODADEKK, PRODAT</t>
  </si>
  <si>
    <t xml:space="preserve">
PRODADEKK
PRODAT
</t>
  </si>
  <si>
    <t>5923, 5990</t>
  </si>
  <si>
    <t>PJ-002414</t>
  </si>
  <si>
    <t>Climate smart coffee and cocoa: from theory to practice (CSCC)</t>
  </si>
  <si>
    <t>01/01/2017</t>
  </si>
  <si>
    <t>5937</t>
  </si>
  <si>
    <t>PJ-002499</t>
  </si>
  <si>
    <t>Potential analysis of innovative approaches for the cocoa value chain in Cameroon</t>
  </si>
  <si>
    <t>Geitzenauer, Maria</t>
  </si>
  <si>
    <t>7056</t>
  </si>
  <si>
    <t>PJ-002479</t>
  </si>
  <si>
    <t>FMARD/IITA Cassava Seed Dissemination project</t>
  </si>
  <si>
    <t>06/03/2017</t>
  </si>
  <si>
    <t>05/03/2018</t>
  </si>
  <si>
    <t xml:space="preserve">
FMARD
</t>
  </si>
  <si>
    <t>G.O. Dixon, Alfred, Asiedu, Robert</t>
  </si>
  <si>
    <t>7054</t>
  </si>
  <si>
    <t>PJ-002561</t>
  </si>
  <si>
    <t>CROSS-CUTTING: Nigeria Country Plan Baseline and Varietal Monitoring Survey</t>
  </si>
  <si>
    <t>16/01/2017</t>
  </si>
  <si>
    <t>OAU</t>
  </si>
  <si>
    <t xml:space="preserve">
OAU
</t>
  </si>
  <si>
    <t>7055</t>
  </si>
  <si>
    <t>PJ-002567</t>
  </si>
  <si>
    <t>Regional Strategic Analysis and Knowledge Support System in West Africa (ReSAKSS-WA Phase III, 2017-2021)</t>
  </si>
  <si>
    <t>7060</t>
  </si>
  <si>
    <t xml:space="preserve">Bénin, Burkina Faso, Cape Verde, Côte d'Ivoire, Gambia, Ghana, Guinea, Liberia, Mali, Niger, Nigeria, Senegal, Sierra Leone, Togo, </t>
  </si>
  <si>
    <t>PJ-002531</t>
  </si>
  <si>
    <t>Building an Economically-Sustainable Seed System in Tanzania for Cassava (BEST Cassava)</t>
  </si>
  <si>
    <t>MEDA Tanzania</t>
  </si>
  <si>
    <t xml:space="preserve">
MEDA Tanzania
</t>
  </si>
  <si>
    <t>Kapinga, Regina</t>
  </si>
  <si>
    <t>5951</t>
  </si>
  <si>
    <t>PJ-002484</t>
  </si>
  <si>
    <t>Development of Tools to Facilitate Uganda Coffee Farmers’ Adaptation to Climate Change #RFP 024</t>
  </si>
  <si>
    <t>16/03/2017</t>
  </si>
  <si>
    <t>CHEMONICS</t>
  </si>
  <si>
    <t xml:space="preserve">
CHEMONICS
</t>
  </si>
  <si>
    <t>5954</t>
  </si>
  <si>
    <t>PJ-002622</t>
  </si>
  <si>
    <t>USAID Nigeria Expanded trade and transport project 215006</t>
  </si>
  <si>
    <t>03/04/2017</t>
  </si>
  <si>
    <t>04/09/2017</t>
  </si>
  <si>
    <t>CARANA</t>
  </si>
  <si>
    <t xml:space="preserve">
CARANA
</t>
  </si>
  <si>
    <t>PJ-002556</t>
  </si>
  <si>
    <t>Aquaculture Assessments and Value Chain Pilot Project to Improve Fish Supply, Employment and Nutrition in Angola and the Democratic Republic of the Congo (AQUACULTURE VALUE CHAIN DEVELOPEMENT IN D.R. Congo and Northern Angola)</t>
  </si>
  <si>
    <t>30/06/2020</t>
  </si>
  <si>
    <t>Matungulu, Paul</t>
  </si>
  <si>
    <t>7059</t>
  </si>
  <si>
    <t xml:space="preserve">Angola, DR, Congo, </t>
  </si>
  <si>
    <t>PJ-002299</t>
  </si>
  <si>
    <t>Fight Cassava Brown Streak Disease and Cassava Mosaic Disease through the Deployment of New Resistant Germplasm and Clean Seed in Burundi and Rwanda</t>
  </si>
  <si>
    <t>05/04/2017</t>
  </si>
  <si>
    <t>Tumwegamire , Silver</t>
  </si>
  <si>
    <t>5953</t>
  </si>
  <si>
    <t xml:space="preserve">Burundi, Rwanda, </t>
  </si>
  <si>
    <t>PJ-002459</t>
  </si>
  <si>
    <t>Enhancing Capacity to Apply Research Evidence (CARE) in Policy for Youth Engagement in Agribusiness and Rural Economic Activities in Africa</t>
  </si>
  <si>
    <t>06/04/2017</t>
  </si>
  <si>
    <t>7072</t>
  </si>
  <si>
    <t xml:space="preserve">Bénin, Cameroon, DR, Congo, Malawi, Nigeria, Rwanda, Senegal, Tanzania, Zambia, Morocco, </t>
  </si>
  <si>
    <t>PJ-002393</t>
  </si>
  <si>
    <t>Cocoa crop improvement, farms and markets: a science-based approach to sustainably improving farmer food security in Ghana and Ivory Coast (CoCIFAM)</t>
  </si>
  <si>
    <t>5956</t>
  </si>
  <si>
    <t xml:space="preserve">Côte d'Ivoire, Ghana, </t>
  </si>
  <si>
    <t>PJ-002630</t>
  </si>
  <si>
    <t>Feed The Future Partnering for Innovations (Private-Public partneship for Scaling and Marketing Agricultural Technologies (Partnering for Innovations)</t>
  </si>
  <si>
    <t>15/04/2017</t>
  </si>
  <si>
    <t>31/07/2018</t>
  </si>
  <si>
    <t>Good Nature</t>
  </si>
  <si>
    <t xml:space="preserve">
Good Nature
</t>
  </si>
  <si>
    <t>Chikoye, David, G.O. Dixon, Alfred</t>
  </si>
  <si>
    <t>7065</t>
  </si>
  <si>
    <t>PJ-002638</t>
  </si>
  <si>
    <t>Integrated Genotyping Service and Support (IGSS)</t>
  </si>
  <si>
    <t xml:space="preserve">
ILRI
</t>
  </si>
  <si>
    <t>7070</t>
  </si>
  <si>
    <t>PJ-002546</t>
  </si>
  <si>
    <t>DE DEVELOPPEMENT DE L’ENTREPRENARIAT DES JEUNES DANS L’AGRICULTURE ET L’AGROALIMENTAIRE AU SENEGAL (PDEJAS) [ENABLE Youth Senegal]</t>
  </si>
  <si>
    <t>26/04/2017</t>
  </si>
  <si>
    <t>ANPEJ</t>
  </si>
  <si>
    <t xml:space="preserve">
ANPEJ
</t>
  </si>
  <si>
    <t>7071</t>
  </si>
  <si>
    <t xml:space="preserve">Senegal, </t>
  </si>
  <si>
    <t>PJ-002521</t>
  </si>
  <si>
    <t>Technical Assistance for the implementation of the ENABLE Youth Sudan Program (ENABLE YOUTH SUDAN)</t>
  </si>
  <si>
    <t>28/04/2017</t>
  </si>
  <si>
    <t>27/04/2022</t>
  </si>
  <si>
    <t>MOAF, Sudan</t>
  </si>
  <si>
    <t xml:space="preserve">
MOAF, Sudan
</t>
  </si>
  <si>
    <t>Dashiell, Kenton, Manyong, Victor</t>
  </si>
  <si>
    <t>7068</t>
  </si>
  <si>
    <t xml:space="preserve">Sudan, </t>
  </si>
  <si>
    <t>PJ-002408</t>
  </si>
  <si>
    <t>Strengthening Capacity to Implement Priority Actions for Achieving Resilient Food Security in Tanzania</t>
  </si>
  <si>
    <t>09/05/2017</t>
  </si>
  <si>
    <t xml:space="preserve">
USDA
</t>
  </si>
  <si>
    <t>5966</t>
  </si>
  <si>
    <t>PJ-002509</t>
  </si>
  <si>
    <t>Developing a community-based dissemination cassava seed system for increased productivity and market linkages in Uvira and Fizi territories, South Kivu province, Dr Congo</t>
  </si>
  <si>
    <t>ADRA, DRC</t>
  </si>
  <si>
    <t xml:space="preserve">
ADRA, DRC
</t>
  </si>
  <si>
    <t>7069</t>
  </si>
  <si>
    <t>PJ-002533</t>
  </si>
  <si>
    <t>The Pollinator Information Network for sub-Saharan two-winged insects</t>
  </si>
  <si>
    <t>01/04/2017</t>
  </si>
  <si>
    <t>JRSBDF</t>
  </si>
  <si>
    <t xml:space="preserve">
JRSBDF
</t>
  </si>
  <si>
    <t>Goergen, Georg</t>
  </si>
  <si>
    <t>7064</t>
  </si>
  <si>
    <t>PJ-002641</t>
  </si>
  <si>
    <t>Development of in vitro conservation and a plat form for supply of clean planting materials for diverse taro cultivars in Kenya (Taro in vitro conservation)</t>
  </si>
  <si>
    <t>01/06/2017</t>
  </si>
  <si>
    <t>15/05/2018</t>
  </si>
  <si>
    <t>Australia Awards - Africa</t>
  </si>
  <si>
    <t xml:space="preserve">
Australia Awards - Africa
</t>
  </si>
  <si>
    <t>Mware, Benard</t>
  </si>
  <si>
    <t>5988</t>
  </si>
  <si>
    <t>PJ-002345</t>
  </si>
  <si>
    <t>Agricultural Policy Research in Africa, APRA - Policy Study on Young people and agricultural commercialization (SCIPAAR)</t>
  </si>
  <si>
    <t>15/05/2017</t>
  </si>
  <si>
    <t>IDS</t>
  </si>
  <si>
    <t xml:space="preserve">
IDS
</t>
  </si>
  <si>
    <t>Manyong, Victor, G.O. Dixon, Alfred</t>
  </si>
  <si>
    <t>7066</t>
  </si>
  <si>
    <t xml:space="preserve">Tanzania, Ghana, Zimbabwe, </t>
  </si>
  <si>
    <t>PJ-002659</t>
  </si>
  <si>
    <t>CC5.3 Gender-equitable development and youth</t>
  </si>
  <si>
    <t>Bullock, Renee</t>
  </si>
  <si>
    <t>5985</t>
  </si>
  <si>
    <t>PJ-002656</t>
  </si>
  <si>
    <t>CC3.1 Pest/disease management - (Type 2 and Type 3)</t>
  </si>
  <si>
    <t>5976, 5977</t>
  </si>
  <si>
    <t>PJ-002624</t>
  </si>
  <si>
    <t>CC 3.2 Sustainable RTB crop production systems</t>
  </si>
  <si>
    <t>Hauser, Stefan</t>
  </si>
  <si>
    <t>5978</t>
  </si>
  <si>
    <t>PJ-002615</t>
  </si>
  <si>
    <t>DI1.1: RTB Breeding Community of Practice (Type 1 and Type 3)</t>
  </si>
  <si>
    <t>5969, 5970</t>
  </si>
  <si>
    <t>PJ-002614</t>
  </si>
  <si>
    <t>CC5.1 Foresight and Impact Assessment</t>
  </si>
  <si>
    <t>Feleke , Shiferaw</t>
  </si>
  <si>
    <t>5983</t>
  </si>
  <si>
    <t>PJ-002612</t>
  </si>
  <si>
    <t>DI 1.4: Cluster Genetic Diversity of RTB CRP</t>
  </si>
  <si>
    <t>5973</t>
  </si>
  <si>
    <t>PJ-002611</t>
  </si>
  <si>
    <t>CC5.4 – Enhancing the scaling readiness of RTB food systems</t>
  </si>
  <si>
    <t>5986, 5987</t>
  </si>
  <si>
    <t>PJ-002610</t>
  </si>
  <si>
    <t>DI1.3. Genetically engineered RTB varieties with game-changing traits (DI1.3 GCT)</t>
  </si>
  <si>
    <t>5972</t>
  </si>
  <si>
    <t xml:space="preserve">Kenya, Uganda, Columbia, </t>
  </si>
  <si>
    <t>PJ-002609</t>
  </si>
  <si>
    <t>CC2.1 - Quality seeds &amp; access to improved varieties- (Type 2 and Type 3)</t>
  </si>
  <si>
    <t>5974, 5975</t>
  </si>
  <si>
    <t>PJ-002608</t>
  </si>
  <si>
    <t>DI1.2 - Discovery Research for Enhanced Utilization of RTB Genetic Resources (Next Generation Breeding)</t>
  </si>
  <si>
    <t>Rabbi, Ismail</t>
  </si>
  <si>
    <t>5971</t>
  </si>
  <si>
    <t>PJ-002607</t>
  </si>
  <si>
    <t>CC 5.2 Sustainable intensification/diversification</t>
  </si>
  <si>
    <t>5984</t>
  </si>
  <si>
    <t>PJ-002606</t>
  </si>
  <si>
    <t>BA3.3: Banana fungal &amp; bacterial wilt (Foc/Bacteria) (W1/2 earmarked funds)</t>
  </si>
  <si>
    <t>5979</t>
  </si>
  <si>
    <t>PJ-002605</t>
  </si>
  <si>
    <t>CC4.1 – Demand-led approaches to drive post-harvest innovation and nutritious RTB products</t>
  </si>
  <si>
    <t>5981</t>
  </si>
  <si>
    <t>PJ-002604</t>
  </si>
  <si>
    <t>RTB CA4.2 Cassava processing</t>
  </si>
  <si>
    <t>5982</t>
  </si>
  <si>
    <t>PJ-002658</t>
  </si>
  <si>
    <t>BA3.4 Banana viral diseases (BBTV)</t>
  </si>
  <si>
    <t>5980</t>
  </si>
  <si>
    <t>PJ-002480</t>
  </si>
  <si>
    <t>Evaluation of Human Decoy Trap in Benin and Cameroon  Value: 277,549.77 USD</t>
  </si>
  <si>
    <t>01/02/2017</t>
  </si>
  <si>
    <t>31/01/2019</t>
  </si>
  <si>
    <t>5989</t>
  </si>
  <si>
    <t xml:space="preserve">Bénin, Cameroon, </t>
  </si>
  <si>
    <t>PJ-002625</t>
  </si>
  <si>
    <t>Drought tolerance in Bambara groundnut</t>
  </si>
  <si>
    <t>21/06/2016</t>
  </si>
  <si>
    <t>20/06/2019</t>
  </si>
  <si>
    <t>CFFRC</t>
  </si>
  <si>
    <t xml:space="preserve">
CFFRC
</t>
  </si>
  <si>
    <t>5996</t>
  </si>
  <si>
    <t>PJ-002490</t>
  </si>
  <si>
    <t>Minimizing aflatoxin risks and exposure: a comprehensive analysis of COMACO peanut and peanut products</t>
  </si>
  <si>
    <t>01/07/2017</t>
  </si>
  <si>
    <t>Akello , Juliet, Drewes, Paula</t>
  </si>
  <si>
    <t>5997</t>
  </si>
  <si>
    <t>PJ-002653</t>
  </si>
  <si>
    <t>Improving food production in Southern Borno through the Deployment of Improved Varieties and Complementary Food Production Technologies (Improving food production in Borno)</t>
  </si>
  <si>
    <t>03/07/2017</t>
  </si>
  <si>
    <t>5991</t>
  </si>
  <si>
    <t>PJ-002664</t>
  </si>
  <si>
    <t>To develop and test transgenic banana with EFR gene for resistance to bacterial wilt disease</t>
  </si>
  <si>
    <t>15/07/2017</t>
  </si>
  <si>
    <t>14/07/2020</t>
  </si>
  <si>
    <t>5994</t>
  </si>
  <si>
    <t>yesNo</t>
  </si>
  <si>
    <t xml:space="preserve">https://www.flickr.com/photos/iita-media-library/ </t>
  </si>
  <si>
    <t>link to IITA flickr:</t>
  </si>
  <si>
    <t>default: not applicable</t>
  </si>
  <si>
    <t>Type information</t>
  </si>
  <si>
    <t>Data origin</t>
  </si>
  <si>
    <t>Storage location within an archive (e.g. folder path on NAS server)</t>
  </si>
  <si>
    <t>default: no warranty</t>
  </si>
  <si>
    <t>Partner-Organiz. of contributor</t>
  </si>
  <si>
    <r>
      <t xml:space="preserve">Partner-Organization </t>
    </r>
    <r>
      <rPr>
        <b/>
        <sz val="11"/>
        <rFont val="Calibri"/>
        <family val="2"/>
        <scheme val="minor"/>
      </rPr>
      <t>as</t>
    </r>
    <r>
      <rPr>
        <sz val="11"/>
        <rFont val="Calibri"/>
        <family val="2"/>
        <scheme val="minor"/>
      </rPr>
      <t xml:space="preserve"> Contributor</t>
    </r>
  </si>
  <si>
    <r>
      <t>&lt;--check ProMIS Project No.</t>
    </r>
    <r>
      <rPr>
        <b/>
        <sz val="10"/>
        <color rgb="FFFF0000"/>
        <rFont val="Arial Narrow"/>
        <family val="2"/>
      </rPr>
      <t>!</t>
    </r>
  </si>
  <si>
    <t>Funder(s) as in ProMIS:</t>
  </si>
  <si>
    <t>Contributors middle name</t>
  </si>
  <si>
    <t>Contributors first name</t>
  </si>
  <si>
    <t>Contributors surname</t>
  </si>
  <si>
    <t>Contributors full name</t>
  </si>
  <si>
    <t>Contributors ORCID no.</t>
  </si>
  <si>
    <t>Additional lookup references</t>
  </si>
  <si>
    <t xml:space="preserve">May also be “Point of Contact” in organization that controls access to the resource, if that organization is different from Publisher, Distributor, Data Manager </t>
  </si>
  <si>
    <t xml:space="preserve">May also use when crediting survey conductors, interviewers, event or condition observers, person responsible for monitoring key instrument data. </t>
  </si>
  <si>
    <t xml:space="preserve">While the “DataManager” is concerned with digital maintenance, the DataCurator’s role encompasses quality assurance focused on content and metadata. This includes checking whether the submitted dataset is complete, with all files and components as described by submitter, whether the metadata is standardized to appropriate systems and schema, whether specialized metadata is needed to add value and ensure access acrossdisciplines, and determining how the metadata might map to search engines, database products, and automated feeds. </t>
  </si>
  <si>
    <t xml:space="preserve">The work done by this person or organization ensures that the resource is periodically “refreshed”in terms of software/hardware support, is kept available or is protected from unauthorized access, is stored in accordance with industry standards, and is handled in accordance with the records management requirements applicable to it. </t>
  </si>
  <si>
    <t xml:space="preserve">Works stored in more than one archive/repository may credit each as a distributor. </t>
  </si>
  <si>
    <t xml:space="preserve">Note: if the Editor is to be credited in place of multiple creators, the Editor’s name may be supplied as Creator, with “(Ed.)” appended to the name. </t>
  </si>
  <si>
    <t xml:space="preserve">Recommended for discovery. Includes organizations that providefunding via regular budget allocations, through grants or awards </t>
  </si>
  <si>
    <t xml:space="preserve">May also be used for an organization that stores the data offline. Often a data centre (if that data centre is not the “publisher” of the resource.) </t>
  </si>
  <si>
    <t xml:space="preserve">In the data industry, this may be a company “producing” DVDs that package data for future dissemination by a distributor. </t>
  </si>
  <si>
    <t xml:space="preserve">The Project Leader is not “removed” from the work that resulted in the resource; he or she remains intimately involved throughout the life of the particular project team. </t>
  </si>
  <si>
    <t xml:space="preserve">The manager of a project normally has more administrative responsibility than actual work involvement. </t>
  </si>
  <si>
    <t xml:space="preserve">This vocabulary may or may not indicate the quality, quantity, or substance of the person’s involvement. </t>
  </si>
  <si>
    <t xml:space="preserve">DataCite is a Registration Agency for the International DOI Foundation (IDF). One of DataCite’stasks is to assign DOI prefixes to the allocating agents who then assign the full, specific character string to data clients, provide metadata back to the DataCite registry, etc. </t>
  </si>
  <si>
    <t xml:space="preserve">The IDF serves as the Registration Authority for the International Standards Organization (ISO) in the area/domain of Digital Object Identifiers. </t>
  </si>
  <si>
    <t xml:space="preserve">This person could be an author’s intellectual mentor, a person providing intellectual leadership in the discipline or subject domain, etc. </t>
  </si>
  <si>
    <t xml:space="preserve">Should be a person, not an institution. Note that a person involved in the gathering of data would fall under the contributorType “DataCollector.” The researcher may find additional data online andcorrelate it to the data collected for the experiment or study, for example. </t>
  </si>
  <si>
    <t xml:space="preserve">May operate at a narrower level of scope; may or may not hold less administrative responsibility than a project team. </t>
  </si>
  <si>
    <t xml:space="preserve"> </t>
  </si>
  <si>
    <t xml:space="preserve">Includes organizations that provide in‐kind support, through donation, provision of people or a facility or instrumentation necessary for the development of the resource, etc. </t>
  </si>
  <si>
    <t xml:space="preserve">Could be a photographer, artist, orwriter whose contribution helped to publicize the resource (as opposed to creating it), a reviewer of the resource, someone providing administrative services to the author (such as depositing updates into an online repository, analysing usage, etc.), or one of many other roles. </t>
  </si>
  <si>
    <t xml:space="preserve">Usage Notes </t>
  </si>
  <si>
    <t>authors surname</t>
  </si>
  <si>
    <t>authors first name</t>
  </si>
  <si>
    <t>authors middle name</t>
  </si>
  <si>
    <t xml:space="preserve">source: </t>
  </si>
  <si>
    <t xml:space="preserve">DataCite Metadata Working Group. (2016). </t>
  </si>
  <si>
    <t xml:space="preserve">DataCite Metadata Schema Documentation for the Publication and Citation of Research Data. Version 4.0. DataCite e.V. </t>
  </si>
  <si>
    <t>http://doi.org/10.5438/0012</t>
  </si>
  <si>
    <t>Field</t>
  </si>
  <si>
    <t>Option</t>
  </si>
  <si>
    <t>primary author yes/no</t>
  </si>
  <si>
    <t>default: 1</t>
  </si>
  <si>
    <t>&lt;no usage notes given&gt;</t>
  </si>
  <si>
    <r>
      <rPr>
        <b/>
        <sz val="11"/>
        <color theme="1"/>
        <rFont val="Calibri"/>
        <family val="2"/>
        <scheme val="minor"/>
      </rPr>
      <t>A</t>
    </r>
    <r>
      <rPr>
        <sz val="11"/>
        <color theme="1"/>
        <rFont val="Calibri"/>
        <family val="2"/>
        <scheme val="minor"/>
      </rPr>
      <t xml:space="preserve"> is the dataset described (submitted).</t>
    </r>
  </si>
  <si>
    <r>
      <rPr>
        <b/>
        <sz val="11"/>
        <color theme="1"/>
        <rFont val="Calibri"/>
        <family val="2"/>
        <scheme val="minor"/>
      </rPr>
      <t>B</t>
    </r>
    <r>
      <rPr>
        <sz val="11"/>
        <color theme="1"/>
        <rFont val="Calibri"/>
        <family val="2"/>
        <scheme val="minor"/>
      </rPr>
      <t xml:space="preserve"> is a related resource.</t>
    </r>
  </si>
  <si>
    <t>for example the journal article that is underpinned by this dataset.</t>
  </si>
  <si>
    <t>for example if the same resource is stored in another OA repository, like Cassavabase.</t>
  </si>
  <si>
    <t>any older version of this dataset.</t>
  </si>
  <si>
    <t>link to Agrovoc</t>
  </si>
  <si>
    <t>link to AEZ web-map</t>
  </si>
  <si>
    <t>IITA Hub</t>
  </si>
  <si>
    <t>Geospatial description</t>
  </si>
  <si>
    <t>Involved species</t>
  </si>
  <si>
    <t>for example a weather data that is used in the file</t>
  </si>
  <si>
    <t>for example a laboratory or field protocol/manual.</t>
  </si>
  <si>
    <t>for example a review or quality check report on the dataset</t>
  </si>
  <si>
    <t>for example a sheet of data aggregated from the data in the described file.</t>
  </si>
  <si>
    <t>You may observe that gray cells turn into yellowish cells. That can happen when a value in another field that the gray field is dependent on is filled with a value that requires information here.</t>
  </si>
  <si>
    <t>The field AC95 gives you the opportunity to specify how big the rectangle around the area covered should be. Such "bounding boxes" are not only used for mapping but also for searching.</t>
  </si>
  <si>
    <t>Useful links:</t>
  </si>
  <si>
    <t>Link to Agro-Ecological zones:</t>
  </si>
  <si>
    <t>http://csi.maps.arcgis.com/home/webmap/viewer.html?webmap=32442d6dc80c4bb0b95e30e6cfbf2570</t>
  </si>
  <si>
    <t>Link to CABI term search:</t>
  </si>
  <si>
    <t>http://www.cabi.org/cabthesaurus/mtwdk.exe?searchstring=&amp;k=default&amp;w=semiarid+zone&amp;l=60&amp;s=1&amp;t=3&amp;n=15&amp;x=0&amp;tt=0</t>
  </si>
  <si>
    <t>https://orcid.org/orcid-search/search</t>
  </si>
  <si>
    <t>Are there any additional information necessary to make impact or to increase our visibility?</t>
  </si>
  <si>
    <t>Innovation(s) / new technologies</t>
  </si>
  <si>
    <t>https://www.youtube.com/user/IITAPUBLISHING</t>
  </si>
  <si>
    <t>link to IITA YouTube:</t>
  </si>
  <si>
    <t>link to IITA SlideShare:</t>
  </si>
  <si>
    <t>link to IITA CKAN:</t>
  </si>
  <si>
    <t>http://www.data.iita.org</t>
  </si>
  <si>
    <t>link to IITA CG Space:</t>
  </si>
  <si>
    <t>https://www.slideshare.net/IITA-CO</t>
  </si>
  <si>
    <t>https://cgspace.cgiar.org/handle/10568/68616</t>
  </si>
  <si>
    <t>link to CGIAR OA/OD website:</t>
  </si>
  <si>
    <t>File format</t>
  </si>
  <si>
    <t>OpenOffice Calc files ("OpenOffice Excel")</t>
  </si>
  <si>
    <t>https://sites.google.com/a/cgxchange.org/oad-support-pack/home</t>
  </si>
  <si>
    <t>link to IITA OA SharePoint site:</t>
  </si>
  <si>
    <t>http://testsp.iita.org/R4D/OpenAccess/_layouts/15/start.aspx#/</t>
  </si>
  <si>
    <t>Link to scientists ORCID no.search:</t>
  </si>
  <si>
    <t>Example column level metadata: Geospatial Coordinate fields</t>
  </si>
  <si>
    <t>Codelist "Relation Type"</t>
  </si>
  <si>
    <t>IITA Station conductg. data collect.</t>
  </si>
  <si>
    <t>&lt;-- CGIAR Policy embargo end date (+12month)</t>
  </si>
  <si>
    <t>Applicable Open Access Policy</t>
  </si>
  <si>
    <t>CGIAR Open Access Policy</t>
  </si>
  <si>
    <t>default: CGIAR Open Access Policy</t>
  </si>
  <si>
    <t>link to IITA funder Policies:</t>
  </si>
  <si>
    <t>http://www.sherpa.ac.uk/juliet/index.php</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</si>
</sst>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4" formatCode="yyyy\-mm\-dd"/>
    <numFmt numFmtId="165" formatCode="0.000000"/>
    <numFmt numFmtId="166" formatCode="0\°"/>
    <numFmt numFmtId="167" formatCode="0\'"/>
    <numFmt numFmtId="168" formatCode="0.0000\'\'"/>
    <numFmt numFmtId="169" formatCode="0.0000000000"/>
    <numFmt numFmtId="170" formatCode="0.000000000000"/>
    <numFmt numFmtId="171" formatCode="0.0000"/>
    <numFmt numFmtId="172" formatCode="d/m/yyyy"/>
  </numFmts>
  <fonts count="89" x14ac:knownFonts="1">
    <font>
      <sz val="11"/>
      <color theme="1"/>
      <name val="Calibri"/>
      <family val="2"/>
      <scheme val="minor"/>
    </font>
    <font>
      <sz val="8"/>
      <color theme="0" tint="-0.499984740745262"/>
      <name val="Calibri"/>
      <family val="2"/>
      <scheme val="minor"/>
    </font>
    <font>
      <sz val="11"/>
      <name val="Calibri"/>
      <family val="2"/>
      <scheme val="minor"/>
    </font>
    <font>
      <sz val="8"/>
      <color theme="1" tint="0.499984740745262"/>
      <name val="Calibri"/>
      <family val="2"/>
      <scheme val="minor"/>
    </font>
    <font>
      <sz val="10"/>
      <color indexed="8"/>
      <name val="Arial"/>
      <family val="2"/>
    </font>
    <font>
      <sz val="11"/>
      <color rgb="FF44423E"/>
      <name val="Calibri"/>
      <family val="2"/>
      <scheme val="minor"/>
    </font>
    <font>
      <sz val="11"/>
      <color indexed="8"/>
      <name val="Calibri"/>
      <family val="2"/>
    </font>
    <font>
      <b/>
      <i/>
      <sz val="11"/>
      <color theme="1"/>
      <name val="Calibri"/>
      <family val="2"/>
      <scheme val="minor"/>
    </font>
    <font>
      <b/>
      <i/>
      <sz val="11"/>
      <name val="Calibri"/>
      <family val="2"/>
      <scheme val="minor"/>
    </font>
    <font>
      <u/>
      <sz val="11"/>
      <color theme="10"/>
      <name val="Calibri"/>
      <family val="2"/>
    </font>
    <font>
      <sz val="11"/>
      <color theme="5"/>
      <name val="Calibri"/>
      <family val="2"/>
      <scheme val="minor"/>
    </font>
    <font>
      <sz val="11"/>
      <color rgb="FFFFC000"/>
      <name val="Calibri"/>
      <family val="2"/>
      <scheme val="minor"/>
    </font>
    <font>
      <sz val="11"/>
      <color theme="1"/>
      <name val="Times New Roman"/>
      <family val="1"/>
    </font>
    <font>
      <sz val="11"/>
      <color theme="9" tint="-0.499984740745262"/>
      <name val="Calibri"/>
      <family val="2"/>
      <scheme val="minor"/>
    </font>
    <font>
      <sz val="11"/>
      <color theme="4"/>
      <name val="Calibri"/>
      <family val="2"/>
      <scheme val="minor"/>
    </font>
    <font>
      <b/>
      <sz val="11"/>
      <color theme="9" tint="-0.499984740745262"/>
      <name val="Calibri"/>
      <family val="2"/>
      <scheme val="minor"/>
    </font>
    <font>
      <sz val="8"/>
      <name val="Calibri"/>
      <family val="2"/>
    </font>
    <font>
      <sz val="11"/>
      <color theme="1"/>
      <name val="Calibri"/>
      <family val="2"/>
      <scheme val="minor"/>
    </font>
    <font>
      <b/>
      <sz val="15"/>
      <color theme="3"/>
      <name val="Calibri"/>
      <family val="2"/>
      <scheme val="minor"/>
    </font>
    <font>
      <b/>
      <sz val="11"/>
      <color rgb="FFFA7D00"/>
      <name val="Calibri"/>
      <family val="2"/>
      <scheme val="minor"/>
    </font>
    <font>
      <sz val="11"/>
      <color rgb="FFFF0000"/>
      <name val="Calibri"/>
      <family val="2"/>
      <scheme val="minor"/>
    </font>
    <font>
      <b/>
      <sz val="11"/>
      <color theme="1"/>
      <name val="Calibri"/>
      <family val="2"/>
      <scheme val="minor"/>
    </font>
    <font>
      <b/>
      <sz val="11"/>
      <color theme="0" tint="-0.499984740745262"/>
      <name val="Calibri"/>
      <family val="2"/>
      <scheme val="minor"/>
    </font>
    <font>
      <b/>
      <sz val="11"/>
      <name val="Calibri"/>
      <family val="2"/>
      <scheme val="minor"/>
    </font>
    <font>
      <b/>
      <sz val="8"/>
      <color theme="6" tint="-0.499984740745262"/>
      <name val="Calibri"/>
      <family val="2"/>
      <scheme val="minor"/>
    </font>
    <font>
      <b/>
      <sz val="8"/>
      <color theme="9" tint="-0.499984740745262"/>
      <name val="Calibri"/>
      <family val="2"/>
      <scheme val="minor"/>
    </font>
    <font>
      <sz val="8"/>
      <color theme="6" tint="-0.499984740745262"/>
      <name val="Calibri"/>
      <family val="2"/>
      <scheme val="minor"/>
    </font>
    <font>
      <sz val="8"/>
      <color rgb="FF92D050"/>
      <name val="Calibri"/>
      <family val="2"/>
      <scheme val="minor"/>
    </font>
    <font>
      <sz val="8"/>
      <color theme="5"/>
      <name val="Calibri"/>
      <family val="2"/>
      <scheme val="minor"/>
    </font>
    <font>
      <sz val="8"/>
      <color theme="9" tint="-0.249977111117893"/>
      <name val="Calibri"/>
      <family val="2"/>
      <scheme val="minor"/>
    </font>
    <font>
      <b/>
      <sz val="8"/>
      <color theme="8" tint="-0.249977111117893"/>
      <name val="Calibri"/>
      <family val="2"/>
      <scheme val="minor"/>
    </font>
    <font>
      <sz val="8"/>
      <color theme="8" tint="-0.249977111117893"/>
      <name val="Calibri"/>
      <family val="2"/>
      <scheme val="minor"/>
    </font>
    <font>
      <sz val="8"/>
      <color rgb="FF0070C0"/>
      <name val="Calibri"/>
      <family val="2"/>
      <scheme val="minor"/>
    </font>
    <font>
      <sz val="8"/>
      <color theme="1" tint="0.249977111117893"/>
      <name val="Calibri"/>
      <family val="2"/>
      <scheme val="minor"/>
    </font>
    <font>
      <sz val="8"/>
      <name val="Calibri"/>
      <family val="2"/>
      <scheme val="minor"/>
    </font>
    <font>
      <sz val="11"/>
      <color theme="0" tint="-0.499984740745262"/>
      <name val="Calibri"/>
      <family val="2"/>
      <scheme val="minor"/>
    </font>
    <font>
      <sz val="11"/>
      <color theme="1" tint="0.499984740745262"/>
      <name val="Calibri"/>
      <family val="2"/>
      <scheme val="minor"/>
    </font>
    <font>
      <sz val="8"/>
      <color theme="9" tint="-0.499984740745262"/>
      <name val="Calibri"/>
      <family val="2"/>
      <scheme val="minor"/>
    </font>
    <font>
      <sz val="11"/>
      <name val="Calibri"/>
      <family val="2"/>
    </font>
    <font>
      <b/>
      <sz val="8"/>
      <color rgb="FF92D050"/>
      <name val="Calibri"/>
      <family val="2"/>
      <scheme val="minor"/>
    </font>
    <font>
      <sz val="8"/>
      <color theme="7"/>
      <name val="Calibri"/>
      <family val="2"/>
      <scheme val="minor"/>
    </font>
    <font>
      <sz val="8"/>
      <color theme="1"/>
      <name val="Calibri"/>
      <family val="2"/>
      <scheme val="minor"/>
    </font>
    <font>
      <sz val="11"/>
      <color rgb="FFFF0000"/>
      <name val="Calibri"/>
      <family val="2"/>
    </font>
    <font>
      <i/>
      <sz val="11"/>
      <color rgb="FFC00000"/>
      <name val="Calibri"/>
      <family val="2"/>
    </font>
    <font>
      <sz val="11"/>
      <color theme="0"/>
      <name val="Calibri"/>
      <family val="2"/>
    </font>
    <font>
      <sz val="11"/>
      <color theme="4" tint="-0.249977111117893"/>
      <name val="Calibri"/>
      <family val="2"/>
    </font>
    <font>
      <i/>
      <sz val="8"/>
      <name val="Calibri"/>
      <family val="2"/>
      <scheme val="minor"/>
    </font>
    <font>
      <sz val="10"/>
      <name val="Arial Narrow"/>
      <family val="2"/>
    </font>
    <font>
      <b/>
      <sz val="10"/>
      <color rgb="FFFF0000"/>
      <name val="Arial Narrow"/>
      <family val="2"/>
    </font>
    <font>
      <i/>
      <sz val="10"/>
      <name val="Arial Narrow"/>
      <family val="2"/>
    </font>
    <font>
      <i/>
      <sz val="8"/>
      <name val="Calibri"/>
      <family val="2"/>
    </font>
    <font>
      <sz val="11"/>
      <color theme="0" tint="-0.14999847407452621"/>
      <name val="Calibri"/>
      <family val="2"/>
      <scheme val="minor"/>
    </font>
    <font>
      <sz val="8"/>
      <color theme="6" tint="-0.499984740745262"/>
      <name val="Calibri"/>
      <family val="2"/>
    </font>
    <font>
      <sz val="11"/>
      <color theme="0" tint="-0.249977111117893"/>
      <name val="Calibri"/>
      <family val="2"/>
    </font>
    <font>
      <sz val="10"/>
      <color theme="2" tint="-0.749992370372631"/>
      <name val="Calibri"/>
      <family val="2"/>
    </font>
    <font>
      <sz val="8"/>
      <color indexed="8"/>
      <name val="Calibri"/>
      <family val="2"/>
      <scheme val="minor"/>
    </font>
    <font>
      <sz val="8"/>
      <color theme="0"/>
      <name val="Calibri"/>
      <family val="2"/>
    </font>
    <font>
      <sz val="11"/>
      <color theme="0" tint="-0.249977111117893"/>
      <name val="Calibri"/>
      <family val="2"/>
      <scheme val="minor"/>
    </font>
    <font>
      <b/>
      <sz val="8"/>
      <name val="Calibri"/>
      <family val="2"/>
      <scheme val="minor"/>
    </font>
    <font>
      <i/>
      <sz val="10"/>
      <color theme="0"/>
      <name val="Arial Narrow"/>
      <family val="2"/>
    </font>
    <font>
      <i/>
      <sz val="8"/>
      <color theme="6" tint="-0.499984740745262"/>
      <name val="Calibri"/>
      <family val="2"/>
      <scheme val="minor"/>
    </font>
    <font>
      <i/>
      <sz val="8"/>
      <color theme="9" tint="-0.499984740745262"/>
      <name val="Calibri"/>
      <family val="2"/>
      <scheme val="minor"/>
    </font>
    <font>
      <u/>
      <sz val="10"/>
      <name val="Arial Narrow"/>
      <family val="2"/>
    </font>
    <font>
      <sz val="10"/>
      <color rgb="FFC00000"/>
      <name val="Arial Narrow"/>
      <family val="2"/>
    </font>
    <font>
      <b/>
      <i/>
      <sz val="8"/>
      <color theme="8" tint="-0.249977111117893"/>
      <name val="Calibri"/>
      <family val="2"/>
      <scheme val="minor"/>
    </font>
    <font>
      <sz val="9"/>
      <name val="Calibri"/>
      <family val="2"/>
      <scheme val="minor"/>
    </font>
    <font>
      <b/>
      <sz val="9"/>
      <color indexed="81"/>
      <name val="Tahoma"/>
      <family val="2"/>
    </font>
    <font>
      <sz val="9"/>
      <color indexed="81"/>
      <name val="Tahoma"/>
      <family val="2"/>
    </font>
    <font>
      <strike/>
      <sz val="8"/>
      <name val="Calibri"/>
      <family val="2"/>
    </font>
    <font>
      <u/>
      <sz val="11"/>
      <name val="Calibri"/>
      <family val="2"/>
      <scheme val="minor"/>
    </font>
    <font>
      <i/>
      <sz val="11"/>
      <color theme="1"/>
      <name val="Calibri"/>
      <family val="2"/>
      <scheme val="minor"/>
    </font>
    <font>
      <sz val="11"/>
      <color rgb="FF00B050"/>
      <name val="Calibri"/>
      <family val="2"/>
      <scheme val="minor"/>
    </font>
    <font>
      <sz val="11"/>
      <color rgb="FF0070C0"/>
      <name val="Calibri"/>
      <family val="2"/>
      <scheme val="minor"/>
    </font>
    <font>
      <sz val="11"/>
      <color theme="9" tint="-0.249977111117893"/>
      <name val="Calibri"/>
      <family val="2"/>
      <scheme val="minor"/>
    </font>
    <font>
      <sz val="10"/>
      <name val="Arial"/>
      <family val="2"/>
    </font>
    <font>
      <b/>
      <sz val="11"/>
      <color rgb="FF92D050"/>
      <name val="Calibri"/>
      <family val="2"/>
      <scheme val="minor"/>
    </font>
    <font>
      <b/>
      <sz val="11"/>
      <color theme="9" tint="-0.249977111117893"/>
      <name val="Calibri"/>
      <family val="2"/>
      <scheme val="minor"/>
    </font>
    <font>
      <b/>
      <sz val="11"/>
      <color rgb="FF0070C0"/>
      <name val="Calibri"/>
      <family val="2"/>
      <scheme val="minor"/>
    </font>
    <font>
      <b/>
      <sz val="11"/>
      <color theme="5"/>
      <name val="Calibri"/>
      <family val="2"/>
      <scheme val="minor"/>
    </font>
    <font>
      <b/>
      <sz val="11"/>
      <color theme="8" tint="-0.249977111117893"/>
      <name val="Calibri"/>
      <family val="2"/>
      <scheme val="minor"/>
    </font>
    <font>
      <b/>
      <sz val="11"/>
      <color rgb="FFF47878"/>
      <name val="Calibri"/>
      <family val="2"/>
      <scheme val="minor"/>
    </font>
    <font>
      <b/>
      <sz val="8"/>
      <color theme="0" tint="-0.249977111117893"/>
      <name val="Calibri"/>
      <family val="2"/>
      <scheme val="minor"/>
    </font>
    <font>
      <sz val="8"/>
      <color theme="0" tint="-0.249977111117893"/>
      <name val="Calibri"/>
      <family val="2"/>
      <scheme val="minor"/>
    </font>
    <font>
      <sz val="8"/>
      <color theme="0" tint="-0.14999847407452621"/>
      <name val="Calibri"/>
      <family val="2"/>
      <scheme val="minor"/>
    </font>
    <font>
      <u/>
      <sz val="8"/>
      <color theme="4" tint="0.79998168889431442"/>
      <name val="Calibri"/>
      <family val="2"/>
    </font>
    <font>
      <u/>
      <sz val="10"/>
      <color theme="10"/>
      <name val="Arial Narrow"/>
      <family val="2"/>
    </font>
    <font>
      <sz val="11"/>
      <color theme="0"/>
      <name val="Calibri"/>
      <family val="2"/>
      <scheme val="minor"/>
    </font>
    <font>
      <u/>
      <sz val="11"/>
      <color theme="1"/>
      <name val="Calibri"/>
      <family val="2"/>
      <scheme val="minor"/>
    </font>
    <font>
      <u/>
      <sz val="9"/>
      <color theme="10"/>
      <name val="Arial Narrow"/>
      <family val="2"/>
    </font>
  </fonts>
  <fills count="22">
    <fill>
      <patternFill patternType="none"/>
    </fill>
    <fill>
      <patternFill patternType="gray125"/>
    </fill>
    <fill>
      <patternFill patternType="solid">
        <fgColor rgb="FFFFFFCC"/>
        <bgColor indexed="64"/>
      </patternFill>
    </fill>
    <fill>
      <patternFill patternType="solid">
        <fgColor rgb="FFF2F2F2"/>
      </patternFill>
    </fill>
    <fill>
      <patternFill patternType="solid">
        <fgColor theme="0" tint="-0.249977111117893"/>
        <bgColor indexed="64"/>
      </patternFill>
    </fill>
    <fill>
      <patternFill patternType="solid">
        <fgColor theme="0" tint="-0.14999847407452621"/>
        <bgColor indexed="64"/>
      </patternFill>
    </fill>
    <fill>
      <patternFill patternType="solid">
        <fgColor rgb="FFFF0000"/>
        <bgColor indexed="64"/>
      </patternFill>
    </fill>
    <fill>
      <patternFill patternType="solid">
        <fgColor theme="8" tint="0.59999389629810485"/>
        <bgColor indexed="64"/>
      </patternFill>
    </fill>
    <fill>
      <patternFill patternType="solid">
        <fgColor theme="4"/>
        <bgColor indexed="64"/>
      </patternFill>
    </fill>
    <fill>
      <patternFill patternType="solid">
        <fgColor theme="9" tint="0.39997558519241921"/>
        <bgColor indexed="64"/>
      </patternFill>
    </fill>
    <fill>
      <patternFill patternType="lightUp">
        <fgColor rgb="FFFFFFCC"/>
        <bgColor auto="1"/>
      </patternFill>
    </fill>
    <fill>
      <patternFill patternType="solid">
        <fgColor theme="9" tint="0.79998168889431442"/>
        <bgColor indexed="64"/>
      </patternFill>
    </fill>
    <fill>
      <patternFill patternType="solid">
        <fgColor rgb="FF92D050"/>
        <bgColor indexed="64"/>
      </patternFill>
    </fill>
    <fill>
      <patternFill patternType="solid">
        <fgColor rgb="FFFFC000"/>
        <bgColor indexed="64"/>
      </patternFill>
    </fill>
    <fill>
      <patternFill patternType="solid">
        <fgColor theme="7"/>
        <bgColor indexed="64"/>
      </patternFill>
    </fill>
    <fill>
      <patternFill patternType="solid">
        <fgColor rgb="FFFFFF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00B0F0"/>
        <bgColor indexed="64"/>
      </patternFill>
    </fill>
    <fill>
      <patternFill patternType="solid">
        <fgColor theme="5" tint="0.39997558519241921"/>
        <bgColor indexed="64"/>
      </patternFill>
    </fill>
    <fill>
      <patternFill patternType="solid">
        <fgColor theme="5" tint="-0.249977111117893"/>
        <bgColor indexed="64"/>
      </patternFill>
    </fill>
    <fill>
      <patternFill patternType="lightUp">
        <fgColor rgb="FFFFFFCC"/>
      </patternFill>
    </fill>
  </fills>
  <borders count="64">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right style="medium">
        <color indexed="64"/>
      </right>
      <top style="medium">
        <color indexed="64"/>
      </top>
      <bottom/>
      <diagonal/>
    </border>
    <border>
      <left/>
      <right style="medium">
        <color indexed="64"/>
      </right>
      <top/>
      <bottom/>
      <diagonal/>
    </border>
    <border>
      <left/>
      <right style="medium">
        <color indexed="64"/>
      </right>
      <top style="thin">
        <color theme="0" tint="-0.14996795556505021"/>
      </top>
      <bottom/>
      <diagonal/>
    </border>
    <border>
      <left/>
      <right style="medium">
        <color indexed="64"/>
      </right>
      <top style="thin">
        <color theme="0" tint="-0.14990691854609822"/>
      </top>
      <bottom style="thin">
        <color theme="0" tint="-0.14990691854609822"/>
      </bottom>
      <diagonal/>
    </border>
    <border>
      <left/>
      <right style="medium">
        <color indexed="64"/>
      </right>
      <top style="thin">
        <color theme="0" tint="-0.14990691854609822"/>
      </top>
      <bottom style="thin">
        <color theme="0" tint="-0.14993743705557422"/>
      </bottom>
      <diagonal/>
    </border>
    <border diagonalUp="1" diagonalDown="1">
      <left/>
      <right style="medium">
        <color indexed="64"/>
      </right>
      <top style="thin">
        <color theme="0" tint="-0.14993743705557422"/>
      </top>
      <bottom style="thin">
        <color theme="0" tint="-0.14996795556505021"/>
      </bottom>
      <diagonal style="thin">
        <color theme="0" tint="-0.14990691854609822"/>
      </diagonal>
    </border>
    <border>
      <left/>
      <right style="medium">
        <color indexed="64"/>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style="medium">
        <color auto="1"/>
      </left>
      <right style="medium">
        <color auto="1"/>
      </right>
      <top style="medium">
        <color auto="1"/>
      </top>
      <bottom style="medium">
        <color auto="1"/>
      </bottom>
      <diagonal/>
    </border>
    <border>
      <left/>
      <right style="thin">
        <color theme="0" tint="-0.14996795556505021"/>
      </right>
      <top style="thin">
        <color theme="0" tint="-0.14996795556505021"/>
      </top>
      <bottom style="thin">
        <color theme="0" tint="-0.14996795556505021"/>
      </bottom>
      <diagonal/>
    </border>
    <border>
      <left/>
      <right style="thin">
        <color theme="0" tint="-0.14996795556505021"/>
      </right>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right style="medium">
        <color indexed="64"/>
      </right>
      <top/>
      <bottom style="thin">
        <color theme="0" tint="-0.14996795556505021"/>
      </bottom>
      <diagonal/>
    </border>
    <border>
      <left style="thin">
        <color theme="0" tint="-0.34998626667073579"/>
      </left>
      <right style="thin">
        <color theme="0" tint="-0.34998626667073579"/>
      </right>
      <top/>
      <bottom style="thin">
        <color theme="0" tint="-0.34998626667073579"/>
      </bottom>
      <diagonal/>
    </border>
    <border>
      <left/>
      <right style="medium">
        <color indexed="64"/>
      </right>
      <top style="thin">
        <color theme="0" tint="-0.14993743705557422"/>
      </top>
      <bottom style="thin">
        <color theme="0" tint="-0.14990691854609822"/>
      </bottom>
      <diagonal/>
    </border>
    <border>
      <left/>
      <right style="medium">
        <color indexed="64"/>
      </right>
      <top/>
      <bottom style="thin">
        <color theme="0" tint="-0.14990691854609822"/>
      </bottom>
      <diagonal/>
    </border>
    <border>
      <left style="thin">
        <color theme="0" tint="-0.14993743705557422"/>
      </left>
      <right style="thin">
        <color theme="0" tint="-0.14993743705557422"/>
      </right>
      <top/>
      <bottom style="thin">
        <color theme="0" tint="-0.14996795556505021"/>
      </bottom>
      <diagonal/>
    </border>
    <border>
      <left style="medium">
        <color indexed="64"/>
      </left>
      <right style="medium">
        <color indexed="64"/>
      </right>
      <top style="thin">
        <color theme="0" tint="-0.14996795556505021"/>
      </top>
      <bottom style="thin">
        <color theme="0" tint="-0.14996795556505021"/>
      </bottom>
      <diagonal/>
    </border>
    <border>
      <left style="thin">
        <color indexed="64"/>
      </left>
      <right style="thin">
        <color theme="0" tint="-0.14996795556505021"/>
      </right>
      <top style="thin">
        <color theme="0" tint="-0.14996795556505021"/>
      </top>
      <bottom style="thin">
        <color theme="0" tint="-0.14996795556505021"/>
      </bottom>
      <diagonal/>
    </border>
    <border>
      <left/>
      <right style="medium">
        <color indexed="64"/>
      </right>
      <top style="thin">
        <color theme="0" tint="-0.14993743705557422"/>
      </top>
      <bottom style="thin">
        <color theme="0" tint="-0.14993743705557422"/>
      </bottom>
      <diagonal/>
    </border>
    <border>
      <left/>
      <right style="medium">
        <color indexed="64"/>
      </right>
      <top style="thin">
        <color theme="0" tint="-0.14993743705557422"/>
      </top>
      <bottom style="thin">
        <color theme="0" tint="-0.14996795556505021"/>
      </bottom>
      <diagonal/>
    </border>
    <border>
      <left style="thin">
        <color theme="0" tint="-0.14996795556505021"/>
      </left>
      <right style="thin">
        <color theme="0" tint="-0.14996795556505021"/>
      </right>
      <top style="thin">
        <color theme="0" tint="-0.14996795556505021"/>
      </top>
      <bottom/>
      <diagonal/>
    </border>
    <border diagonalUp="1" diagonalDown="1">
      <left/>
      <right style="medium">
        <color indexed="64"/>
      </right>
      <top style="thin">
        <color theme="0" tint="-0.14996795556505021"/>
      </top>
      <bottom style="thin">
        <color theme="0" tint="-0.14996795556505021"/>
      </bottom>
      <diagonal style="thin">
        <color theme="1" tint="0.34998626667073579"/>
      </diagonal>
    </border>
    <border>
      <left style="thin">
        <color indexed="64"/>
      </left>
      <right style="thin">
        <color indexed="64"/>
      </right>
      <top style="thin">
        <color indexed="64"/>
      </top>
      <bottom style="thin">
        <color indexed="64"/>
      </bottom>
      <diagonal/>
    </border>
    <border>
      <left style="thin">
        <color indexed="64"/>
      </left>
      <right style="thin">
        <color theme="0" tint="-0.14996795556505021"/>
      </right>
      <top style="thin">
        <color indexed="64"/>
      </top>
      <bottom style="thin">
        <color indexed="64"/>
      </bottom>
      <diagonal/>
    </border>
    <border>
      <left style="thin">
        <color theme="0" tint="-0.14996795556505021"/>
      </left>
      <right style="thin">
        <color theme="0" tint="-0.14996795556505021"/>
      </right>
      <top style="thin">
        <color indexed="64"/>
      </top>
      <bottom style="thin">
        <color indexed="64"/>
      </bottom>
      <diagonal/>
    </border>
    <border>
      <left style="thin">
        <color theme="0" tint="-0.14996795556505021"/>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theme="0" tint="-0.14996795556505021"/>
      </right>
      <top style="thin">
        <color theme="0" tint="-0.14996795556505021"/>
      </top>
      <bottom/>
      <diagonal/>
    </border>
    <border>
      <left style="medium">
        <color indexed="64"/>
      </left>
      <right style="thin">
        <color theme="0" tint="-0.14996795556505021"/>
      </right>
      <top style="thin">
        <color indexed="64"/>
      </top>
      <bottom style="thin">
        <color theme="0" tint="-0.14996795556505021"/>
      </bottom>
      <diagonal/>
    </border>
    <border>
      <left style="thin">
        <color theme="0" tint="-0.14996795556505021"/>
      </left>
      <right style="thin">
        <color theme="0" tint="-0.14996795556505021"/>
      </right>
      <top style="thin">
        <color indexed="64"/>
      </top>
      <bottom style="thin">
        <color theme="0" tint="-0.14996795556505021"/>
      </bottom>
      <diagonal/>
    </border>
    <border>
      <left/>
      <right/>
      <top/>
      <bottom style="thin">
        <color indexed="8"/>
      </bottom>
      <diagonal/>
    </border>
    <border>
      <left style="thin">
        <color theme="1" tint="0.24994659260841701"/>
      </left>
      <right style="thin">
        <color theme="1" tint="0.24994659260841701"/>
      </right>
      <top style="thin">
        <color theme="1" tint="0.24994659260841701"/>
      </top>
      <bottom/>
      <diagonal/>
    </border>
    <border>
      <left style="thin">
        <color theme="1" tint="0.24994659260841701"/>
      </left>
      <right style="thin">
        <color theme="1" tint="0.24994659260841701"/>
      </right>
      <top/>
      <bottom/>
      <diagonal/>
    </border>
    <border>
      <left style="thin">
        <color theme="1" tint="0.24994659260841701"/>
      </left>
      <right style="thin">
        <color theme="1" tint="0.24994659260841701"/>
      </right>
      <top/>
      <bottom style="thin">
        <color theme="1" tint="0.24994659260841701"/>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bottom style="thin">
        <color theme="1" tint="0.4999847407452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theme="0" tint="-0.14993743705557422"/>
      </right>
      <top style="thin">
        <color theme="0" tint="-0.14996795556505021"/>
      </top>
      <bottom style="thin">
        <color theme="0" tint="-0.14996795556505021"/>
      </bottom>
      <diagonal/>
    </border>
    <border>
      <left style="thin">
        <color theme="0" tint="-0.14993743705557422"/>
      </left>
      <right style="thin">
        <color theme="0" tint="-0.14993743705557422"/>
      </right>
      <top style="thin">
        <color theme="0" tint="-0.14996795556505021"/>
      </top>
      <bottom style="thin">
        <color theme="0" tint="-0.14996795556505021"/>
      </bottom>
      <diagonal/>
    </border>
    <border>
      <left style="thin">
        <color theme="0" tint="-0.14993743705557422"/>
      </left>
      <right/>
      <top style="thin">
        <color theme="0" tint="-0.14996795556505021"/>
      </top>
      <bottom style="thin">
        <color theme="0" tint="-0.14996795556505021"/>
      </bottom>
      <diagonal/>
    </border>
    <border diagonalUp="1" diagonalDown="1">
      <left/>
      <right style="medium">
        <color auto="1"/>
      </right>
      <top style="thin">
        <color theme="0" tint="-0.14996795556505021"/>
      </top>
      <bottom style="thin">
        <color theme="0" tint="-0.14996795556505021"/>
      </bottom>
      <diagonal style="thin">
        <color theme="0" tint="-0.14990691854609822"/>
      </diagonal>
    </border>
    <border>
      <left/>
      <right style="medium">
        <color auto="1"/>
      </right>
      <top style="thin">
        <color theme="0" tint="-0.14996795556505021"/>
      </top>
      <bottom style="thin">
        <color theme="0" tint="-0.14993743705557422"/>
      </bottom>
      <diagonal/>
    </border>
    <border>
      <left/>
      <right style="medium">
        <color indexed="64"/>
      </right>
      <top style="thin">
        <color theme="0" tint="-0.14993743705557422"/>
      </top>
      <bottom/>
      <diagonal/>
    </border>
    <border>
      <left/>
      <right style="thin">
        <color theme="0" tint="-0.14996795556505021"/>
      </right>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medium">
        <color indexed="64"/>
      </left>
      <right style="thin">
        <color theme="0" tint="-0.14996795556505021"/>
      </right>
      <top style="thin">
        <color theme="1" tint="0.499984740745262"/>
      </top>
      <bottom style="thin">
        <color theme="0" tint="-0.14996795556505021"/>
      </bottom>
      <diagonal/>
    </border>
    <border>
      <left style="thin">
        <color theme="0" tint="-0.14996795556505021"/>
      </left>
      <right style="thin">
        <color theme="0" tint="-0.14996795556505021"/>
      </right>
      <top style="thin">
        <color theme="1" tint="0.499984740745262"/>
      </top>
      <bottom style="thin">
        <color theme="0" tint="-0.14996795556505021"/>
      </bottom>
      <diagonal/>
    </border>
    <border>
      <left style="thin">
        <color theme="0" tint="-0.14996795556505021"/>
      </left>
      <right style="thin">
        <color theme="1" tint="0.499984740745262"/>
      </right>
      <top style="thin">
        <color theme="1" tint="0.499984740745262"/>
      </top>
      <bottom style="thin">
        <color theme="0" tint="-0.14996795556505021"/>
      </bottom>
      <diagonal/>
    </border>
    <border>
      <left style="medium">
        <color indexed="64"/>
      </left>
      <right style="thin">
        <color theme="0" tint="-0.14996795556505021"/>
      </right>
      <top style="thin">
        <color theme="0" tint="-0.14996795556505021"/>
      </top>
      <bottom style="thin">
        <color theme="1" tint="0.499984740745262"/>
      </bottom>
      <diagonal/>
    </border>
    <border>
      <left style="thin">
        <color theme="0" tint="-0.14996795556505021"/>
      </left>
      <right style="thin">
        <color theme="0" tint="-0.14996795556505021"/>
      </right>
      <top style="thin">
        <color theme="0" tint="-0.14996795556505021"/>
      </top>
      <bottom style="thin">
        <color theme="1" tint="0.499984740745262"/>
      </bottom>
      <diagonal/>
    </border>
    <border>
      <left style="thin">
        <color theme="0" tint="-0.14996795556505021"/>
      </left>
      <right style="thin">
        <color theme="1" tint="0.499984740745262"/>
      </right>
      <top style="thin">
        <color theme="0" tint="-0.14996795556505021"/>
      </top>
      <bottom style="thin">
        <color theme="1" tint="0.499984740745262"/>
      </bottom>
      <diagonal/>
    </border>
    <border>
      <left/>
      <right style="medium">
        <color indexed="64"/>
      </right>
      <top/>
      <bottom style="thin">
        <color theme="0" tint="-0.14993743705557422"/>
      </bottom>
      <diagonal/>
    </border>
  </borders>
  <cellStyleXfs count="9">
    <xf numFmtId="0" fontId="0" fillId="0" borderId="0"/>
    <xf numFmtId="0" fontId="4" fillId="0" borderId="0"/>
    <xf numFmtId="0" fontId="4" fillId="0" borderId="0"/>
    <xf numFmtId="0" fontId="9" fillId="0" borderId="0" applyNumberFormat="0" applyFill="0" applyBorder="0" applyAlignment="0" applyProtection="0">
      <alignment vertical="top"/>
      <protection locked="0"/>
    </xf>
    <xf numFmtId="0" fontId="16" fillId="2" borderId="1">
      <alignment wrapText="1"/>
    </xf>
    <xf numFmtId="164" fontId="17" fillId="0" borderId="0" applyFont="0" applyFill="0" applyBorder="0" applyProtection="0"/>
    <xf numFmtId="0" fontId="18" fillId="0" borderId="2" applyNumberFormat="0" applyFill="0" applyAlignment="0" applyProtection="0"/>
    <xf numFmtId="0" fontId="19" fillId="3" borderId="3" applyNumberFormat="0" applyAlignment="0" applyProtection="0"/>
    <xf numFmtId="0" fontId="74" fillId="0" borderId="0"/>
  </cellStyleXfs>
  <cellXfs count="293">
    <xf numFmtId="0" fontId="0" fillId="0" borderId="0" xfId="0"/>
    <xf numFmtId="0" fontId="3" fillId="0" borderId="0" xfId="0" applyFont="1"/>
    <xf numFmtId="0" fontId="2" fillId="0" borderId="0" xfId="0" applyFont="1" applyFill="1" applyBorder="1" applyAlignment="1">
      <alignment horizontal="left"/>
    </xf>
    <xf numFmtId="0" fontId="0" fillId="0" borderId="0" xfId="0" applyFont="1"/>
    <xf numFmtId="0" fontId="2" fillId="0" borderId="0" xfId="1" applyFont="1" applyFill="1" applyBorder="1" applyAlignment="1">
      <alignment horizontal="left"/>
    </xf>
    <xf numFmtId="0" fontId="2" fillId="0" borderId="0" xfId="0" applyFont="1" applyFill="1" applyBorder="1" applyAlignment="1">
      <alignment horizontal="left" vertical="center"/>
    </xf>
    <xf numFmtId="0" fontId="2" fillId="0" borderId="0" xfId="2" applyFont="1" applyFill="1" applyBorder="1" applyAlignment="1">
      <alignment horizontal="left"/>
    </xf>
    <xf numFmtId="0" fontId="5" fillId="0" borderId="0" xfId="0" applyFont="1"/>
    <xf numFmtId="0" fontId="6" fillId="0" borderId="0" xfId="2" applyFont="1" applyFill="1" applyBorder="1" applyAlignment="1">
      <alignment horizontal="left"/>
    </xf>
    <xf numFmtId="0" fontId="0" fillId="0" borderId="0" xfId="0" quotePrefix="1"/>
    <xf numFmtId="49" fontId="0" fillId="0" borderId="0" xfId="0" applyNumberFormat="1"/>
    <xf numFmtId="0" fontId="7" fillId="0" borderId="0" xfId="0" applyFont="1"/>
    <xf numFmtId="0" fontId="8" fillId="0" borderId="0" xfId="0" applyFont="1" applyFill="1" applyBorder="1" applyAlignment="1">
      <alignment horizontal="left"/>
    </xf>
    <xf numFmtId="0" fontId="9" fillId="0" borderId="0" xfId="3" applyAlignment="1" applyProtection="1"/>
    <xf numFmtId="0" fontId="0" fillId="0" borderId="0" xfId="0" applyAlignment="1"/>
    <xf numFmtId="0" fontId="10" fillId="0" borderId="0" xfId="0" applyFont="1"/>
    <xf numFmtId="0" fontId="11" fillId="0" borderId="0" xfId="0" applyFont="1"/>
    <xf numFmtId="0" fontId="0" fillId="0" borderId="0" xfId="0" applyAlignment="1">
      <alignment vertical="center"/>
    </xf>
    <xf numFmtId="0" fontId="12" fillId="0" borderId="0" xfId="0" applyFont="1"/>
    <xf numFmtId="0" fontId="3" fillId="0" borderId="0" xfId="0" applyFont="1" applyBorder="1"/>
    <xf numFmtId="0" fontId="12" fillId="0" borderId="0" xfId="0" quotePrefix="1" applyFont="1"/>
    <xf numFmtId="0" fontId="13" fillId="0" borderId="0" xfId="0" applyFont="1" applyFill="1"/>
    <xf numFmtId="0" fontId="14" fillId="0" borderId="0" xfId="0" applyFont="1"/>
    <xf numFmtId="0" fontId="15" fillId="0" borderId="0" xfId="0" applyFont="1"/>
    <xf numFmtId="0" fontId="0" fillId="0" borderId="0" xfId="0" quotePrefix="1" applyFont="1"/>
    <xf numFmtId="0" fontId="13" fillId="0" borderId="0" xfId="0" applyFont="1"/>
    <xf numFmtId="0" fontId="15" fillId="0" borderId="0" xfId="0" applyFont="1" applyFill="1"/>
    <xf numFmtId="0" fontId="3" fillId="0" borderId="0" xfId="0" applyFont="1" applyFill="1" applyBorder="1"/>
    <xf numFmtId="0" fontId="0" fillId="0" borderId="0" xfId="0"/>
    <xf numFmtId="0" fontId="22" fillId="0" borderId="0" xfId="0" applyFont="1" applyFill="1" applyBorder="1" applyAlignment="1">
      <alignment horizontal="center"/>
    </xf>
    <xf numFmtId="0" fontId="23" fillId="0" borderId="0" xfId="0" applyFont="1" applyFill="1" applyBorder="1" applyAlignment="1">
      <alignment horizontal="center"/>
    </xf>
    <xf numFmtId="0" fontId="1" fillId="0" borderId="0" xfId="0" applyFont="1" applyFill="1" applyBorder="1" applyAlignment="1">
      <alignment horizontal="right"/>
    </xf>
    <xf numFmtId="0" fontId="24" fillId="0" borderId="0" xfId="0" applyFont="1" applyFill="1" applyBorder="1" applyAlignment="1">
      <alignment horizontal="left"/>
    </xf>
    <xf numFmtId="0" fontId="25" fillId="0" borderId="0" xfId="0" applyFont="1" applyFill="1" applyBorder="1" applyAlignment="1">
      <alignment horizontal="left" textRotation="90"/>
    </xf>
    <xf numFmtId="0" fontId="26" fillId="0" borderId="0" xfId="0" applyFont="1" applyFill="1" applyBorder="1" applyAlignment="1">
      <alignment horizontal="left"/>
    </xf>
    <xf numFmtId="0" fontId="27" fillId="0" borderId="0" xfId="0" applyFont="1" applyFill="1" applyBorder="1" applyAlignment="1">
      <alignment horizontal="left"/>
    </xf>
    <xf numFmtId="0" fontId="28" fillId="0" borderId="0" xfId="0" applyFont="1" applyFill="1" applyBorder="1" applyAlignment="1">
      <alignment horizontal="left"/>
    </xf>
    <xf numFmtId="0" fontId="29" fillId="0" borderId="0" xfId="0" applyFont="1" applyFill="1" applyBorder="1" applyAlignment="1">
      <alignment horizontal="left"/>
    </xf>
    <xf numFmtId="0" fontId="30" fillId="2" borderId="0" xfId="0" applyFont="1" applyFill="1" applyBorder="1" applyAlignment="1">
      <alignment horizontal="left"/>
    </xf>
    <xf numFmtId="0" fontId="31" fillId="0" borderId="0" xfId="0" applyFont="1" applyFill="1" applyBorder="1" applyAlignment="1">
      <alignment horizontal="left"/>
    </xf>
    <xf numFmtId="0" fontId="32" fillId="0" borderId="0" xfId="0" applyFont="1" applyFill="1" applyBorder="1" applyAlignment="1">
      <alignment horizontal="left"/>
    </xf>
    <xf numFmtId="0" fontId="33" fillId="0" borderId="0" xfId="0" applyFont="1" applyFill="1" applyBorder="1" applyAlignment="1">
      <alignment horizontal="left"/>
    </xf>
    <xf numFmtId="0" fontId="34" fillId="0" borderId="0" xfId="0" applyFont="1" applyFill="1" applyBorder="1" applyAlignment="1">
      <alignment horizontal="left"/>
    </xf>
    <xf numFmtId="0" fontId="23" fillId="0" borderId="0" xfId="0" applyFont="1" applyFill="1" applyBorder="1" applyAlignment="1">
      <alignment horizontal="center" wrapText="1"/>
    </xf>
    <xf numFmtId="0" fontId="23" fillId="0" borderId="4" xfId="0" applyFont="1" applyFill="1" applyBorder="1" applyAlignment="1">
      <alignment horizontal="center"/>
    </xf>
    <xf numFmtId="0" fontId="2" fillId="0" borderId="0" xfId="0" applyFont="1" applyFill="1" applyBorder="1" applyAlignment="1"/>
    <xf numFmtId="0" fontId="23" fillId="0" borderId="4" xfId="0" applyFont="1" applyFill="1" applyBorder="1" applyAlignment="1">
      <alignment horizontal="left"/>
    </xf>
    <xf numFmtId="0" fontId="35" fillId="0" borderId="0" xfId="0" applyFont="1" applyFill="1" applyBorder="1" applyAlignment="1">
      <alignment horizontal="center"/>
    </xf>
    <xf numFmtId="0" fontId="36" fillId="0" borderId="0" xfId="0" applyFont="1" applyFill="1" applyBorder="1" applyAlignment="1">
      <alignment vertical="center"/>
    </xf>
    <xf numFmtId="0" fontId="37" fillId="0" borderId="0" xfId="0" applyFont="1" applyFill="1" applyBorder="1" applyAlignment="1">
      <alignment horizontal="left"/>
    </xf>
    <xf numFmtId="0" fontId="38" fillId="0" borderId="0" xfId="2" applyFont="1" applyFill="1" applyBorder="1" applyAlignment="1">
      <alignment horizontal="left"/>
    </xf>
    <xf numFmtId="0" fontId="38" fillId="0" borderId="0" xfId="2" applyFont="1" applyFill="1" applyBorder="1" applyAlignment="1">
      <alignment horizontal="left" vertical="top"/>
    </xf>
    <xf numFmtId="1" fontId="38" fillId="4" borderId="5" xfId="1" applyNumberFormat="1" applyFont="1" applyFill="1" applyBorder="1" applyAlignment="1">
      <alignment horizontal="left"/>
    </xf>
    <xf numFmtId="0" fontId="38" fillId="0" borderId="0" xfId="1" applyFont="1" applyFill="1" applyBorder="1" applyAlignment="1">
      <alignment horizontal="right"/>
    </xf>
    <xf numFmtId="0" fontId="28" fillId="0" borderId="0" xfId="0" applyFont="1" applyFill="1" applyBorder="1" applyAlignment="1">
      <alignment horizontal="right"/>
    </xf>
    <xf numFmtId="0" fontId="39" fillId="0" borderId="0" xfId="0" applyFont="1" applyFill="1" applyBorder="1" applyAlignment="1">
      <alignment horizontal="left"/>
    </xf>
    <xf numFmtId="0" fontId="38" fillId="4" borderId="5" xfId="1" applyFont="1" applyFill="1" applyBorder="1" applyAlignment="1">
      <alignment horizontal="left"/>
    </xf>
    <xf numFmtId="0" fontId="36" fillId="5" borderId="0" xfId="0" applyFont="1" applyFill="1" applyBorder="1" applyAlignment="1">
      <alignment vertical="center"/>
    </xf>
    <xf numFmtId="0" fontId="30" fillId="2" borderId="0" xfId="0" applyFont="1" applyFill="1" applyAlignment="1">
      <alignment horizontal="left"/>
    </xf>
    <xf numFmtId="0" fontId="38" fillId="4" borderId="6" xfId="1" applyFont="1" applyFill="1" applyBorder="1" applyAlignment="1" applyProtection="1">
      <alignment horizontal="left"/>
    </xf>
    <xf numFmtId="0" fontId="40" fillId="0" borderId="0" xfId="0" applyFont="1" applyFill="1" applyBorder="1" applyAlignment="1">
      <alignment horizontal="left"/>
    </xf>
    <xf numFmtId="49" fontId="41" fillId="0" borderId="0" xfId="0" applyNumberFormat="1" applyFont="1" applyAlignment="1">
      <alignment horizontal="left"/>
    </xf>
    <xf numFmtId="0" fontId="43" fillId="0" borderId="0" xfId="1" applyFont="1" applyFill="1" applyBorder="1" applyAlignment="1">
      <alignment horizontal="left"/>
    </xf>
    <xf numFmtId="0" fontId="1" fillId="0" borderId="0" xfId="0" applyFont="1" applyFill="1" applyBorder="1" applyAlignment="1">
      <alignment horizontal="left"/>
    </xf>
    <xf numFmtId="0" fontId="34" fillId="0" borderId="0" xfId="0" applyFont="1" applyFill="1" applyBorder="1" applyAlignment="1">
      <alignment horizontal="right"/>
    </xf>
    <xf numFmtId="0" fontId="44" fillId="6" borderId="0" xfId="2" applyFont="1" applyFill="1" applyBorder="1" applyAlignment="1">
      <alignment horizontal="left" vertical="top"/>
    </xf>
    <xf numFmtId="0" fontId="38" fillId="2" borderId="7" xfId="1" applyFont="1" applyFill="1" applyBorder="1" applyAlignment="1" applyProtection="1">
      <alignment horizontal="left"/>
      <protection locked="0"/>
    </xf>
    <xf numFmtId="0" fontId="16" fillId="0" borderId="0" xfId="2" applyFont="1" applyFill="1" applyBorder="1" applyAlignment="1">
      <alignment horizontal="left"/>
    </xf>
    <xf numFmtId="0" fontId="45" fillId="7" borderId="0" xfId="2" applyFont="1" applyFill="1" applyBorder="1" applyAlignment="1">
      <alignment horizontal="left" vertical="top"/>
    </xf>
    <xf numFmtId="0" fontId="38" fillId="2" borderId="8" xfId="1" applyFont="1" applyFill="1" applyBorder="1" applyAlignment="1" applyProtection="1">
      <alignment horizontal="left"/>
      <protection locked="0"/>
    </xf>
    <xf numFmtId="1" fontId="38" fillId="0" borderId="9" xfId="1" applyNumberFormat="1" applyFont="1" applyFill="1" applyBorder="1" applyAlignment="1">
      <alignment horizontal="left"/>
    </xf>
    <xf numFmtId="0" fontId="36" fillId="8" borderId="0" xfId="0" applyFont="1" applyFill="1" applyBorder="1" applyAlignment="1">
      <alignment vertical="center"/>
    </xf>
    <xf numFmtId="0" fontId="31" fillId="0" borderId="0" xfId="0" applyFont="1" applyAlignment="1">
      <alignment horizontal="left"/>
    </xf>
    <xf numFmtId="0" fontId="16" fillId="2" borderId="10" xfId="4" applyBorder="1" applyAlignment="1" applyProtection="1">
      <protection locked="0"/>
    </xf>
    <xf numFmtId="0" fontId="38" fillId="0" borderId="0" xfId="1" applyFont="1" applyFill="1" applyBorder="1" applyAlignment="1"/>
    <xf numFmtId="0" fontId="16" fillId="2" borderId="10" xfId="4" applyBorder="1" applyProtection="1">
      <alignment wrapText="1"/>
      <protection locked="0"/>
    </xf>
    <xf numFmtId="0" fontId="36" fillId="9" borderId="0" xfId="0" applyFont="1" applyFill="1" applyBorder="1" applyAlignment="1">
      <alignment vertical="center"/>
    </xf>
    <xf numFmtId="0" fontId="16" fillId="2" borderId="11" xfId="4" applyBorder="1" applyProtection="1">
      <alignment wrapText="1"/>
      <protection locked="0"/>
    </xf>
    <xf numFmtId="0" fontId="2" fillId="10" borderId="12" xfId="0" applyFont="1" applyFill="1" applyBorder="1" applyAlignment="1" applyProtection="1">
      <protection locked="0"/>
    </xf>
    <xf numFmtId="0" fontId="47" fillId="0" borderId="13" xfId="0" applyFont="1" applyFill="1" applyBorder="1" applyAlignment="1">
      <alignment horizontal="left"/>
    </xf>
    <xf numFmtId="0" fontId="47" fillId="0" borderId="0" xfId="0" applyFont="1" applyFill="1" applyBorder="1" applyAlignment="1"/>
    <xf numFmtId="0" fontId="49" fillId="0" borderId="1" xfId="0" applyFont="1" applyFill="1" applyBorder="1" applyAlignment="1" applyProtection="1"/>
    <xf numFmtId="0" fontId="2" fillId="0" borderId="1" xfId="0" applyFont="1" applyFill="1" applyBorder="1" applyAlignment="1"/>
    <xf numFmtId="0" fontId="38" fillId="4" borderId="7" xfId="1" applyFont="1" applyFill="1" applyBorder="1" applyAlignment="1">
      <alignment horizontal="left"/>
    </xf>
    <xf numFmtId="0" fontId="34" fillId="2" borderId="14" xfId="1" applyFont="1" applyFill="1" applyBorder="1" applyAlignment="1" applyProtection="1">
      <alignment wrapText="1"/>
      <protection locked="0"/>
    </xf>
    <xf numFmtId="0" fontId="36" fillId="11" borderId="0" xfId="0" applyFont="1" applyFill="1" applyBorder="1" applyAlignment="1">
      <alignment vertical="center"/>
    </xf>
    <xf numFmtId="0" fontId="38" fillId="0" borderId="0" xfId="1" applyFont="1" applyFill="1" applyBorder="1" applyAlignment="1">
      <alignment wrapText="1"/>
    </xf>
    <xf numFmtId="0" fontId="47" fillId="0" borderId="0" xfId="0" applyFont="1" applyFill="1" applyBorder="1" applyAlignment="1">
      <alignment horizontal="right"/>
    </xf>
    <xf numFmtId="0" fontId="49" fillId="0" borderId="1" xfId="0" applyFont="1" applyFill="1" applyBorder="1" applyAlignment="1" applyProtection="1">
      <protection locked="0"/>
    </xf>
    <xf numFmtId="16" fontId="2" fillId="0" borderId="0" xfId="0" applyNumberFormat="1" applyFont="1" applyFill="1" applyBorder="1" applyAlignment="1"/>
    <xf numFmtId="16" fontId="51" fillId="0" borderId="0" xfId="0" applyNumberFormat="1" applyFont="1" applyFill="1" applyBorder="1" applyAlignment="1"/>
    <xf numFmtId="1" fontId="50" fillId="0" borderId="15" xfId="1" applyNumberFormat="1" applyFont="1" applyFill="1" applyBorder="1" applyAlignment="1">
      <alignment horizontal="left" wrapText="1"/>
    </xf>
    <xf numFmtId="0" fontId="38" fillId="0" borderId="16" xfId="2" applyFont="1" applyFill="1" applyBorder="1" applyAlignment="1">
      <alignment horizontal="left" wrapText="1"/>
    </xf>
    <xf numFmtId="0" fontId="16" fillId="4" borderId="10" xfId="1" applyFont="1" applyFill="1" applyBorder="1" applyAlignment="1">
      <alignment horizontal="left"/>
    </xf>
    <xf numFmtId="0" fontId="16" fillId="2" borderId="13" xfId="4" applyBorder="1" applyProtection="1">
      <alignment wrapText="1"/>
      <protection locked="0"/>
    </xf>
    <xf numFmtId="0" fontId="51" fillId="0" borderId="0" xfId="0" applyFont="1" applyFill="1" applyBorder="1" applyAlignment="1"/>
    <xf numFmtId="0" fontId="52" fillId="12" borderId="0" xfId="2" applyFont="1" applyFill="1" applyBorder="1" applyAlignment="1">
      <alignment horizontal="left" vertical="top"/>
    </xf>
    <xf numFmtId="0" fontId="53" fillId="0" borderId="0" xfId="2" applyFont="1" applyFill="1" applyBorder="1" applyAlignment="1">
      <alignment horizontal="left" vertical="top"/>
    </xf>
    <xf numFmtId="0" fontId="34" fillId="4" borderId="14" xfId="1" applyFont="1" applyFill="1" applyBorder="1" applyAlignment="1">
      <alignment wrapText="1"/>
    </xf>
    <xf numFmtId="0" fontId="54" fillId="13" borderId="0" xfId="2" applyFont="1" applyFill="1" applyBorder="1" applyAlignment="1">
      <alignment horizontal="left" vertical="top"/>
    </xf>
    <xf numFmtId="0" fontId="16" fillId="2" borderId="1" xfId="4" applyBorder="1" applyAlignment="1" applyProtection="1">
      <protection locked="0"/>
    </xf>
    <xf numFmtId="0" fontId="2" fillId="0" borderId="16" xfId="0" applyFont="1" applyFill="1" applyBorder="1" applyAlignment="1">
      <alignment horizontal="left"/>
    </xf>
    <xf numFmtId="0" fontId="38" fillId="4" borderId="10" xfId="1" applyFont="1" applyFill="1" applyBorder="1" applyAlignment="1">
      <alignment horizontal="left"/>
    </xf>
    <xf numFmtId="0" fontId="16" fillId="2" borderId="17" xfId="4" applyBorder="1" applyProtection="1">
      <alignment wrapText="1"/>
      <protection locked="0"/>
    </xf>
    <xf numFmtId="0" fontId="2" fillId="2" borderId="13" xfId="0" applyFont="1" applyFill="1" applyBorder="1" applyAlignment="1" applyProtection="1">
      <protection locked="0"/>
    </xf>
    <xf numFmtId="0" fontId="2" fillId="2" borderId="1" xfId="0" applyFont="1" applyFill="1" applyBorder="1" applyAlignment="1" applyProtection="1">
      <protection locked="0"/>
    </xf>
    <xf numFmtId="0" fontId="16" fillId="2" borderId="13" xfId="4" applyBorder="1" applyAlignment="1" applyProtection="1">
      <protection locked="0"/>
    </xf>
    <xf numFmtId="0" fontId="55" fillId="0" borderId="0" xfId="1" applyFont="1" applyBorder="1" applyProtection="1">
      <protection locked="0"/>
    </xf>
    <xf numFmtId="0" fontId="16" fillId="2" borderId="1" xfId="4" applyProtection="1">
      <alignment wrapText="1"/>
      <protection locked="0"/>
    </xf>
    <xf numFmtId="0" fontId="4" fillId="0" borderId="0" xfId="2" applyBorder="1"/>
    <xf numFmtId="0" fontId="4" fillId="0" borderId="0" xfId="2"/>
    <xf numFmtId="0" fontId="2" fillId="0" borderId="18" xfId="0" applyFont="1" applyFill="1" applyBorder="1" applyAlignment="1">
      <alignment horizontal="left"/>
    </xf>
    <xf numFmtId="0" fontId="38" fillId="4" borderId="19" xfId="1" applyFont="1" applyFill="1" applyBorder="1" applyAlignment="1">
      <alignment horizontal="left"/>
    </xf>
    <xf numFmtId="0" fontId="16" fillId="2" borderId="13" xfId="1" applyFont="1" applyFill="1" applyBorder="1" applyAlignment="1" applyProtection="1">
      <alignment wrapText="1"/>
      <protection locked="0"/>
    </xf>
    <xf numFmtId="0" fontId="38" fillId="4" borderId="20" xfId="1" applyFont="1" applyFill="1" applyBorder="1" applyAlignment="1">
      <alignment horizontal="left"/>
    </xf>
    <xf numFmtId="0" fontId="34" fillId="2" borderId="13" xfId="0" applyFont="1" applyFill="1" applyBorder="1" applyAlignment="1" applyProtection="1">
      <alignment horizontal="left"/>
      <protection locked="0"/>
    </xf>
    <xf numFmtId="0" fontId="34" fillId="2" borderId="1" xfId="0" applyFont="1" applyFill="1" applyBorder="1" applyAlignment="1" applyProtection="1">
      <alignment horizontal="left"/>
      <protection locked="0"/>
    </xf>
    <xf numFmtId="0" fontId="16" fillId="2" borderId="13" xfId="1" applyFont="1" applyFill="1" applyBorder="1" applyAlignment="1" applyProtection="1">
      <protection locked="0"/>
    </xf>
    <xf numFmtId="0" fontId="16" fillId="2" borderId="1" xfId="4" applyAlignment="1" applyProtection="1">
      <protection locked="0"/>
    </xf>
    <xf numFmtId="0" fontId="16" fillId="2" borderId="21" xfId="4" applyBorder="1" applyProtection="1">
      <alignment wrapText="1"/>
      <protection locked="0"/>
    </xf>
    <xf numFmtId="0" fontId="36" fillId="14" borderId="0" xfId="0" applyFont="1" applyFill="1" applyBorder="1" applyAlignment="1">
      <alignment vertical="center"/>
    </xf>
    <xf numFmtId="0" fontId="37" fillId="15" borderId="0" xfId="0" applyFont="1" applyFill="1" applyBorder="1" applyAlignment="1">
      <alignment horizontal="left"/>
    </xf>
    <xf numFmtId="164" fontId="38" fillId="2" borderId="5" xfId="1" applyNumberFormat="1" applyFont="1" applyFill="1" applyBorder="1" applyAlignment="1" applyProtection="1">
      <alignment horizontal="left"/>
      <protection locked="0"/>
    </xf>
    <xf numFmtId="164" fontId="38" fillId="0" borderId="0" xfId="1" applyNumberFormat="1" applyFont="1" applyFill="1" applyBorder="1" applyAlignment="1">
      <alignment horizontal="left"/>
    </xf>
    <xf numFmtId="0" fontId="16" fillId="0" borderId="0" xfId="2" applyFont="1" applyFill="1" applyBorder="1" applyAlignment="1">
      <alignment horizontal="right"/>
    </xf>
    <xf numFmtId="0" fontId="16" fillId="2" borderId="10" xfId="4" applyBorder="1">
      <alignment wrapText="1"/>
    </xf>
    <xf numFmtId="0" fontId="38" fillId="0" borderId="0" xfId="2" applyFont="1" applyFill="1" applyBorder="1" applyAlignment="1">
      <alignment horizontal="center"/>
    </xf>
    <xf numFmtId="0" fontId="2" fillId="0" borderId="0" xfId="0" applyFont="1" applyFill="1" applyBorder="1" applyAlignment="1">
      <alignment horizontal="center"/>
    </xf>
    <xf numFmtId="0" fontId="56" fillId="0" borderId="0" xfId="2" applyFont="1" applyFill="1" applyBorder="1" applyAlignment="1">
      <alignment horizontal="left"/>
    </xf>
    <xf numFmtId="0" fontId="36" fillId="15" borderId="0" xfId="0" applyFont="1" applyFill="1" applyBorder="1" applyAlignment="1">
      <alignment vertical="center"/>
    </xf>
    <xf numFmtId="0" fontId="2" fillId="0" borderId="0" xfId="0" quotePrefix="1" applyFont="1" applyFill="1" applyBorder="1" applyAlignment="1">
      <alignment horizontal="right"/>
    </xf>
    <xf numFmtId="0" fontId="16" fillId="2" borderId="10" xfId="4" applyBorder="1" applyAlignment="1" applyProtection="1">
      <alignment horizontal="left"/>
      <protection locked="0"/>
    </xf>
    <xf numFmtId="0" fontId="36" fillId="16" borderId="0" xfId="0" applyFont="1" applyFill="1" applyBorder="1" applyAlignment="1">
      <alignment vertical="center"/>
    </xf>
    <xf numFmtId="0" fontId="16" fillId="2" borderId="22" xfId="4" applyBorder="1">
      <alignment wrapText="1"/>
    </xf>
    <xf numFmtId="0" fontId="57" fillId="4" borderId="5" xfId="0" applyFont="1" applyFill="1" applyBorder="1" applyAlignment="1">
      <alignment horizontal="left"/>
    </xf>
    <xf numFmtId="0" fontId="36" fillId="17" borderId="0" xfId="0" applyFont="1" applyFill="1" applyBorder="1" applyAlignment="1">
      <alignment vertical="center"/>
    </xf>
    <xf numFmtId="0" fontId="16" fillId="4" borderId="5" xfId="1" applyFont="1" applyFill="1" applyBorder="1" applyAlignment="1">
      <alignment horizontal="left"/>
    </xf>
    <xf numFmtId="0" fontId="16" fillId="2" borderId="23" xfId="4" applyBorder="1" applyProtection="1">
      <alignment wrapText="1"/>
      <protection locked="0"/>
    </xf>
    <xf numFmtId="0" fontId="57" fillId="0" borderId="5" xfId="0" applyFont="1" applyFill="1" applyBorder="1" applyAlignment="1">
      <alignment horizontal="left"/>
    </xf>
    <xf numFmtId="0" fontId="58" fillId="2" borderId="0" xfId="0" applyFont="1" applyFill="1" applyBorder="1" applyAlignment="1">
      <alignment horizontal="left"/>
    </xf>
    <xf numFmtId="0" fontId="57" fillId="0" borderId="5" xfId="0" applyFont="1" applyFill="1" applyBorder="1" applyAlignment="1"/>
    <xf numFmtId="0" fontId="38" fillId="4" borderId="24" xfId="1" applyFont="1" applyFill="1" applyBorder="1" applyAlignment="1">
      <alignment horizontal="left"/>
    </xf>
    <xf numFmtId="0" fontId="16" fillId="2" borderId="1" xfId="4" applyBorder="1" applyProtection="1">
      <alignment wrapText="1"/>
      <protection locked="0"/>
    </xf>
    <xf numFmtId="0" fontId="38" fillId="4" borderId="25" xfId="1" applyFont="1" applyFill="1" applyBorder="1" applyAlignment="1">
      <alignment horizontal="left"/>
    </xf>
    <xf numFmtId="0" fontId="36" fillId="18" borderId="0" xfId="0" applyFont="1" applyFill="1" applyBorder="1" applyAlignment="1">
      <alignment vertical="center"/>
    </xf>
    <xf numFmtId="0" fontId="49" fillId="0" borderId="1" xfId="0" applyFont="1" applyFill="1" applyBorder="1" applyAlignment="1"/>
    <xf numFmtId="0" fontId="2" fillId="0" borderId="0" xfId="0" applyFont="1" applyFill="1" applyBorder="1" applyAlignment="1">
      <alignment horizontal="right"/>
    </xf>
    <xf numFmtId="0" fontId="16" fillId="2" borderId="13" xfId="4" quotePrefix="1" applyBorder="1" applyProtection="1">
      <alignment wrapText="1"/>
      <protection locked="0"/>
    </xf>
    <xf numFmtId="0" fontId="16" fillId="2" borderId="26" xfId="4" applyBorder="1" applyAlignment="1" applyProtection="1">
      <protection locked="0"/>
    </xf>
    <xf numFmtId="0" fontId="41" fillId="0" borderId="0" xfId="0" applyFont="1" applyAlignment="1">
      <alignment horizontal="left"/>
    </xf>
    <xf numFmtId="0" fontId="16" fillId="2" borderId="27" xfId="4" applyBorder="1" applyAlignment="1" applyProtection="1">
      <alignment horizontal="center" wrapText="1"/>
      <protection locked="0"/>
    </xf>
    <xf numFmtId="0" fontId="49" fillId="0" borderId="28" xfId="0" applyFont="1" applyFill="1" applyBorder="1" applyAlignment="1"/>
    <xf numFmtId="0" fontId="59" fillId="0" borderId="0" xfId="0" applyFont="1" applyFill="1" applyBorder="1" applyAlignment="1"/>
    <xf numFmtId="0" fontId="2" fillId="0" borderId="5" xfId="0" applyFont="1" applyFill="1" applyBorder="1" applyAlignment="1">
      <alignment horizontal="left"/>
    </xf>
    <xf numFmtId="0" fontId="60" fillId="0" borderId="0" xfId="0" applyFont="1" applyFill="1" applyBorder="1" applyAlignment="1">
      <alignment horizontal="left"/>
    </xf>
    <xf numFmtId="0" fontId="61" fillId="0" borderId="0" xfId="0" applyFont="1" applyFill="1" applyBorder="1" applyAlignment="1">
      <alignment horizontal="left"/>
    </xf>
    <xf numFmtId="165" fontId="16" fillId="2" borderId="10" xfId="4" applyNumberFormat="1" applyBorder="1" applyAlignment="1" applyProtection="1">
      <alignment horizontal="right" wrapText="1"/>
      <protection locked="0"/>
    </xf>
    <xf numFmtId="165" fontId="2" fillId="0" borderId="0" xfId="0" applyNumberFormat="1" applyFont="1" applyFill="1" applyBorder="1" applyAlignment="1"/>
    <xf numFmtId="0" fontId="62" fillId="0" borderId="0" xfId="0" applyFont="1" applyFill="1" applyBorder="1" applyAlignment="1">
      <alignment horizontal="right"/>
    </xf>
    <xf numFmtId="0" fontId="47" fillId="0" borderId="28" xfId="0" applyFont="1" applyFill="1" applyBorder="1" applyAlignment="1"/>
    <xf numFmtId="0" fontId="34" fillId="0" borderId="28" xfId="0" applyFont="1" applyFill="1" applyBorder="1" applyAlignment="1"/>
    <xf numFmtId="0" fontId="2" fillId="0" borderId="28" xfId="0" applyFont="1" applyFill="1" applyBorder="1" applyAlignment="1"/>
    <xf numFmtId="169" fontId="2" fillId="4" borderId="5" xfId="0" applyNumberFormat="1" applyFont="1" applyFill="1" applyBorder="1" applyAlignment="1">
      <alignment horizontal="left"/>
    </xf>
    <xf numFmtId="0" fontId="47" fillId="0" borderId="28" xfId="0" applyFont="1" applyFill="1" applyBorder="1" applyAlignment="1">
      <alignment horizontal="center"/>
    </xf>
    <xf numFmtId="0" fontId="63" fillId="0" borderId="28" xfId="0" applyFont="1" applyFill="1" applyBorder="1" applyAlignment="1"/>
    <xf numFmtId="0" fontId="47" fillId="0" borderId="32" xfId="0" applyFont="1" applyFill="1" applyBorder="1" applyAlignment="1"/>
    <xf numFmtId="0" fontId="47" fillId="0" borderId="33" xfId="0" applyFont="1" applyFill="1" applyBorder="1" applyAlignment="1"/>
    <xf numFmtId="0" fontId="47" fillId="0" borderId="34" xfId="0" applyFont="1" applyFill="1" applyBorder="1" applyAlignment="1"/>
    <xf numFmtId="0" fontId="64" fillId="2" borderId="0" xfId="0" applyFont="1" applyFill="1" applyAlignment="1">
      <alignment horizontal="left"/>
    </xf>
    <xf numFmtId="0" fontId="31" fillId="15" borderId="0" xfId="0" applyFont="1" applyFill="1" applyBorder="1" applyAlignment="1">
      <alignment horizontal="left"/>
    </xf>
    <xf numFmtId="0" fontId="47" fillId="4" borderId="28" xfId="0" applyFont="1" applyFill="1" applyBorder="1" applyAlignment="1"/>
    <xf numFmtId="0" fontId="47" fillId="2" borderId="28" xfId="0" applyFont="1" applyFill="1" applyBorder="1" applyAlignment="1" applyProtection="1">
      <protection locked="0"/>
    </xf>
    <xf numFmtId="0" fontId="47" fillId="0" borderId="0" xfId="0" applyFont="1" applyFill="1" applyBorder="1" applyAlignment="1">
      <alignment horizontal="left"/>
    </xf>
    <xf numFmtId="164" fontId="16" fillId="2" borderId="10" xfId="4" applyNumberFormat="1" applyBorder="1" applyProtection="1">
      <alignment wrapText="1"/>
      <protection locked="0"/>
    </xf>
    <xf numFmtId="0" fontId="23" fillId="2" borderId="0" xfId="0" applyFont="1" applyFill="1" applyBorder="1" applyAlignment="1"/>
    <xf numFmtId="0" fontId="16" fillId="2" borderId="1" xfId="1" applyFont="1" applyFill="1" applyBorder="1" applyAlignment="1" applyProtection="1">
      <alignment wrapText="1"/>
      <protection locked="0"/>
    </xf>
    <xf numFmtId="0" fontId="36" fillId="19" borderId="0" xfId="0" applyFont="1" applyFill="1" applyBorder="1" applyAlignment="1">
      <alignment vertical="center"/>
    </xf>
    <xf numFmtId="164" fontId="16" fillId="0" borderId="0" xfId="1" applyNumberFormat="1" applyFont="1" applyFill="1" applyBorder="1" applyAlignment="1">
      <alignment horizontal="left" wrapText="1"/>
    </xf>
    <xf numFmtId="164" fontId="16" fillId="0" borderId="0" xfId="1" applyNumberFormat="1" applyFont="1" applyFill="1" applyBorder="1" applyAlignment="1">
      <alignment horizontal="left"/>
    </xf>
    <xf numFmtId="0" fontId="29" fillId="15" borderId="0" xfId="0" applyFont="1" applyFill="1" applyBorder="1" applyAlignment="1">
      <alignment horizontal="left"/>
    </xf>
    <xf numFmtId="0" fontId="16" fillId="4" borderId="10" xfId="4" applyFill="1" applyBorder="1" applyAlignment="1"/>
    <xf numFmtId="49" fontId="2" fillId="0" borderId="0" xfId="0" applyNumberFormat="1" applyFont="1" applyFill="1" applyBorder="1" applyAlignment="1"/>
    <xf numFmtId="0" fontId="16" fillId="2" borderId="10" xfId="4" applyBorder="1" applyProtection="1">
      <alignment wrapText="1"/>
    </xf>
    <xf numFmtId="0" fontId="65" fillId="0" borderId="0" xfId="0" applyFont="1" applyFill="1" applyBorder="1" applyAlignment="1">
      <alignment wrapText="1"/>
    </xf>
    <xf numFmtId="0" fontId="65" fillId="0" borderId="0" xfId="0" applyFont="1" applyFill="1" applyBorder="1" applyAlignment="1"/>
    <xf numFmtId="0" fontId="16" fillId="4" borderId="10" xfId="4" applyFill="1" applyBorder="1">
      <alignment wrapText="1"/>
    </xf>
    <xf numFmtId="0" fontId="16" fillId="2" borderId="35" xfId="4" applyBorder="1" applyProtection="1">
      <alignment wrapText="1"/>
      <protection locked="0"/>
    </xf>
    <xf numFmtId="0" fontId="16" fillId="2" borderId="26" xfId="4" applyBorder="1" applyProtection="1">
      <alignment wrapText="1"/>
      <protection locked="0"/>
    </xf>
    <xf numFmtId="0" fontId="16" fillId="2" borderId="36" xfId="4" applyBorder="1" applyProtection="1">
      <alignment wrapText="1"/>
      <protection locked="0"/>
    </xf>
    <xf numFmtId="0" fontId="16" fillId="2" borderId="37" xfId="4" applyFill="1" applyBorder="1" applyProtection="1">
      <alignment wrapText="1"/>
      <protection locked="0"/>
    </xf>
    <xf numFmtId="0" fontId="36" fillId="20" borderId="0" xfId="0" applyFont="1" applyFill="1" applyBorder="1" applyAlignment="1">
      <alignment vertical="center"/>
    </xf>
    <xf numFmtId="0" fontId="34" fillId="4" borderId="14" xfId="1" applyFont="1" applyFill="1" applyBorder="1" applyAlignment="1"/>
    <xf numFmtId="14" fontId="38" fillId="4" borderId="5" xfId="1" applyNumberFormat="1" applyFont="1" applyFill="1" applyBorder="1" applyAlignment="1">
      <alignment horizontal="left"/>
    </xf>
    <xf numFmtId="0" fontId="9" fillId="4" borderId="5" xfId="3" applyFill="1" applyBorder="1" applyAlignment="1" applyProtection="1">
      <alignment horizontal="left"/>
    </xf>
    <xf numFmtId="0" fontId="2" fillId="0" borderId="0" xfId="0" applyFont="1" applyFill="1" applyBorder="1" applyAlignment="1">
      <alignment horizontal="left" vertical="top"/>
    </xf>
    <xf numFmtId="0" fontId="23" fillId="0" borderId="0" xfId="0" applyFont="1" applyFill="1" applyBorder="1" applyAlignment="1">
      <alignment horizontal="left"/>
    </xf>
    <xf numFmtId="0" fontId="68" fillId="4" borderId="13" xfId="4" applyFont="1" applyFill="1" applyBorder="1" applyProtection="1">
      <alignment wrapText="1"/>
      <protection locked="0"/>
    </xf>
    <xf numFmtId="0" fontId="16" fillId="4" borderId="13" xfId="4" applyFill="1" applyBorder="1" applyProtection="1">
      <alignment wrapText="1"/>
      <protection locked="0"/>
    </xf>
    <xf numFmtId="0" fontId="69" fillId="0" borderId="0" xfId="0" applyFont="1" applyFill="1" applyBorder="1" applyAlignment="1"/>
    <xf numFmtId="0" fontId="18" fillId="0" borderId="2" xfId="6"/>
    <xf numFmtId="0" fontId="16" fillId="2" borderId="1" xfId="4">
      <alignment wrapText="1"/>
    </xf>
    <xf numFmtId="0" fontId="2" fillId="5" borderId="3" xfId="7" applyFont="1" applyFill="1"/>
    <xf numFmtId="0" fontId="0" fillId="0" borderId="0" xfId="0" applyAlignment="1">
      <alignment horizontal="left"/>
    </xf>
    <xf numFmtId="0" fontId="0" fillId="0" borderId="0" xfId="0" applyAlignment="1">
      <alignment horizontal="left" indent="1"/>
    </xf>
    <xf numFmtId="0" fontId="0" fillId="0" borderId="0" xfId="0" applyAlignment="1">
      <alignment horizontal="right"/>
    </xf>
    <xf numFmtId="0" fontId="49" fillId="0" borderId="0" xfId="0" applyFont="1" applyFill="1" applyBorder="1" applyAlignment="1">
      <alignment horizontal="right"/>
    </xf>
    <xf numFmtId="0" fontId="9" fillId="0" borderId="0" xfId="3" applyFill="1" applyBorder="1" applyAlignment="1" applyProtection="1"/>
    <xf numFmtId="170" fontId="0" fillId="0" borderId="0" xfId="0" applyNumberFormat="1"/>
    <xf numFmtId="171" fontId="0" fillId="0" borderId="0" xfId="0" applyNumberFormat="1"/>
    <xf numFmtId="0" fontId="74" fillId="0" borderId="38" xfId="8" applyFont="1" applyBorder="1" applyAlignment="1">
      <alignment wrapText="1"/>
    </xf>
    <xf numFmtId="0" fontId="74" fillId="0" borderId="0" xfId="8" applyFont="1"/>
    <xf numFmtId="0" fontId="74" fillId="0" borderId="0" xfId="8"/>
    <xf numFmtId="172" fontId="74" fillId="0" borderId="0" xfId="8" applyNumberFormat="1"/>
    <xf numFmtId="49" fontId="74" fillId="0" borderId="0" xfId="8" applyNumberFormat="1"/>
    <xf numFmtId="0" fontId="75" fillId="0" borderId="0" xfId="0" applyFont="1"/>
    <xf numFmtId="0" fontId="76" fillId="0" borderId="0" xfId="0" applyFont="1"/>
    <xf numFmtId="0" fontId="77" fillId="0" borderId="0" xfId="0" applyFont="1" applyFill="1" applyBorder="1" applyAlignment="1"/>
    <xf numFmtId="0" fontId="78" fillId="0" borderId="0" xfId="0" applyFont="1"/>
    <xf numFmtId="0" fontId="79" fillId="0" borderId="0" xfId="0" applyFont="1"/>
    <xf numFmtId="0" fontId="80" fillId="0" borderId="0" xfId="0" applyFont="1"/>
    <xf numFmtId="0" fontId="46" fillId="0" borderId="15" xfId="0" applyFont="1" applyFill="1" applyBorder="1" applyAlignment="1">
      <alignment horizontal="left"/>
    </xf>
    <xf numFmtId="0" fontId="38" fillId="0" borderId="16" xfId="2" applyFont="1" applyFill="1" applyBorder="1" applyAlignment="1">
      <alignment horizontal="left"/>
    </xf>
    <xf numFmtId="0" fontId="38" fillId="0" borderId="18" xfId="2" applyFont="1" applyFill="1" applyBorder="1" applyAlignment="1">
      <alignment horizontal="left"/>
    </xf>
    <xf numFmtId="0" fontId="50" fillId="0" borderId="15" xfId="2" applyFont="1" applyFill="1" applyBorder="1" applyAlignment="1">
      <alignment horizontal="left"/>
    </xf>
    <xf numFmtId="0" fontId="2" fillId="0" borderId="16" xfId="0" applyFont="1" applyFill="1" applyBorder="1" applyAlignment="1"/>
    <xf numFmtId="0" fontId="0" fillId="0" borderId="16" xfId="0" applyBorder="1"/>
    <xf numFmtId="0" fontId="53" fillId="0" borderId="16" xfId="2" applyFont="1" applyFill="1" applyBorder="1" applyAlignment="1">
      <alignment horizontal="left" vertical="top"/>
    </xf>
    <xf numFmtId="0" fontId="34" fillId="0" borderId="16" xfId="0" applyFont="1" applyFill="1" applyBorder="1" applyAlignment="1">
      <alignment horizontal="left" wrapText="1"/>
    </xf>
    <xf numFmtId="0" fontId="81" fillId="0" borderId="0" xfId="0" applyFont="1" applyFill="1" applyBorder="1" applyAlignment="1">
      <alignment horizontal="center"/>
    </xf>
    <xf numFmtId="0" fontId="82" fillId="0" borderId="0" xfId="0" applyFont="1" applyFill="1" applyBorder="1" applyAlignment="1">
      <alignment horizontal="center"/>
    </xf>
    <xf numFmtId="0" fontId="82" fillId="0" borderId="0" xfId="0" applyFont="1" applyFill="1" applyBorder="1" applyAlignment="1"/>
    <xf numFmtId="0" fontId="21" fillId="0" borderId="0" xfId="0" applyFont="1"/>
    <xf numFmtId="0" fontId="83" fillId="0" borderId="0" xfId="0" applyFont="1" applyFill="1" applyBorder="1" applyAlignment="1">
      <alignment horizontal="right"/>
    </xf>
    <xf numFmtId="0" fontId="84" fillId="0" borderId="0" xfId="3" applyFont="1" applyFill="1" applyBorder="1" applyAlignment="1" applyProtection="1"/>
    <xf numFmtId="0" fontId="46" fillId="0" borderId="16" xfId="0" applyFont="1" applyFill="1" applyBorder="1" applyAlignment="1">
      <alignment horizontal="left"/>
    </xf>
    <xf numFmtId="0" fontId="46" fillId="0" borderId="39" xfId="0" applyFont="1" applyFill="1" applyBorder="1" applyAlignment="1"/>
    <xf numFmtId="0" fontId="2" fillId="0" borderId="40" xfId="0" applyFont="1" applyFill="1" applyBorder="1" applyAlignment="1">
      <alignment horizontal="left"/>
    </xf>
    <xf numFmtId="0" fontId="38" fillId="0" borderId="40" xfId="2" applyFont="1" applyFill="1" applyBorder="1" applyAlignment="1">
      <alignment horizontal="left"/>
    </xf>
    <xf numFmtId="0" fontId="2" fillId="0" borderId="41" xfId="0" applyFont="1" applyFill="1" applyBorder="1" applyAlignment="1">
      <alignment horizontal="left"/>
    </xf>
    <xf numFmtId="0" fontId="85" fillId="0" borderId="0" xfId="3" applyFont="1" applyFill="1" applyBorder="1" applyAlignment="1" applyProtection="1"/>
    <xf numFmtId="0" fontId="44" fillId="0" borderId="0" xfId="2" applyFont="1" applyFill="1" applyBorder="1" applyAlignment="1">
      <alignment horizontal="left" vertical="top"/>
    </xf>
    <xf numFmtId="1" fontId="44" fillId="0" borderId="0" xfId="1" applyNumberFormat="1" applyFont="1" applyFill="1" applyBorder="1" applyAlignment="1">
      <alignment horizontal="left"/>
    </xf>
    <xf numFmtId="0" fontId="46" fillId="0" borderId="42" xfId="0" applyFont="1" applyFill="1" applyBorder="1" applyAlignment="1">
      <alignment horizontal="left"/>
    </xf>
    <xf numFmtId="0" fontId="38" fillId="0" borderId="43" xfId="2" applyFont="1" applyFill="1" applyBorder="1" applyAlignment="1">
      <alignment horizontal="left"/>
    </xf>
    <xf numFmtId="0" fontId="2" fillId="0" borderId="43" xfId="0" applyFont="1" applyFill="1" applyBorder="1" applyAlignment="1">
      <alignment horizontal="left"/>
    </xf>
    <xf numFmtId="0" fontId="2" fillId="0" borderId="44" xfId="0" applyFont="1" applyFill="1" applyBorder="1" applyAlignment="1">
      <alignment horizontal="left"/>
    </xf>
    <xf numFmtId="0" fontId="86" fillId="0" borderId="0" xfId="0" applyFont="1" applyFill="1" applyBorder="1" applyAlignment="1"/>
    <xf numFmtId="0" fontId="16" fillId="2" borderId="1" xfId="4" applyAlignment="1" applyProtection="1">
      <alignment wrapText="1"/>
      <protection locked="0"/>
    </xf>
    <xf numFmtId="0" fontId="16" fillId="2" borderId="13" xfId="4" applyBorder="1" applyAlignment="1" applyProtection="1">
      <alignment horizontal="left" vertical="center" wrapText="1"/>
      <protection locked="0"/>
    </xf>
    <xf numFmtId="0" fontId="16" fillId="2" borderId="13" xfId="4" applyBorder="1" applyAlignment="1" applyProtection="1">
      <alignment wrapText="1"/>
      <protection locked="0"/>
    </xf>
    <xf numFmtId="0" fontId="47" fillId="0" borderId="13" xfId="0" applyFont="1" applyFill="1" applyBorder="1" applyAlignment="1">
      <alignment horizontal="right"/>
    </xf>
    <xf numFmtId="0" fontId="0" fillId="0" borderId="0" xfId="0" applyAlignment="1">
      <alignment wrapText="1"/>
    </xf>
    <xf numFmtId="0" fontId="87" fillId="0" borderId="0" xfId="0" applyFont="1"/>
    <xf numFmtId="0" fontId="0" fillId="0" borderId="28" xfId="0" applyBorder="1" applyAlignment="1">
      <alignment wrapText="1"/>
    </xf>
    <xf numFmtId="0" fontId="0" fillId="0" borderId="45" xfId="0" applyBorder="1"/>
    <xf numFmtId="0" fontId="0" fillId="0" borderId="46" xfId="0" applyBorder="1"/>
    <xf numFmtId="0" fontId="0" fillId="0" borderId="47" xfId="0" applyBorder="1"/>
    <xf numFmtId="0" fontId="0" fillId="0" borderId="48" xfId="0" applyBorder="1"/>
    <xf numFmtId="0" fontId="2" fillId="10" borderId="12" xfId="0" applyFont="1" applyFill="1" applyBorder="1" applyAlignment="1" applyProtection="1">
      <alignment horizontal="center"/>
      <protection locked="0"/>
    </xf>
    <xf numFmtId="0" fontId="49" fillId="10" borderId="12" xfId="0" applyFont="1" applyFill="1" applyBorder="1" applyAlignment="1" applyProtection="1">
      <protection locked="0"/>
    </xf>
    <xf numFmtId="166" fontId="47" fillId="10" borderId="29" xfId="0" applyNumberFormat="1" applyFont="1" applyFill="1" applyBorder="1" applyAlignment="1">
      <alignment horizontal="center"/>
    </xf>
    <xf numFmtId="167" fontId="47" fillId="10" borderId="30" xfId="0" applyNumberFormat="1" applyFont="1" applyFill="1" applyBorder="1" applyAlignment="1">
      <alignment horizontal="center"/>
    </xf>
    <xf numFmtId="168" fontId="47" fillId="10" borderId="30" xfId="0" applyNumberFormat="1" applyFont="1" applyFill="1" applyBorder="1" applyAlignment="1">
      <alignment horizontal="center"/>
    </xf>
    <xf numFmtId="0" fontId="2" fillId="21" borderId="31" xfId="0" applyFont="1" applyFill="1" applyBorder="1" applyAlignment="1">
      <alignment horizontal="center"/>
    </xf>
    <xf numFmtId="0" fontId="9" fillId="0" borderId="0" xfId="3" applyAlignment="1" applyProtection="1">
      <alignment vertical="top" wrapText="1"/>
    </xf>
    <xf numFmtId="0" fontId="16" fillId="2" borderId="49" xfId="4" applyBorder="1" applyProtection="1">
      <alignment wrapText="1"/>
      <protection locked="0"/>
    </xf>
    <xf numFmtId="0" fontId="16" fillId="2" borderId="50" xfId="4" applyBorder="1" applyProtection="1">
      <alignment wrapText="1"/>
      <protection locked="0"/>
    </xf>
    <xf numFmtId="0" fontId="16" fillId="2" borderId="51" xfId="4" applyBorder="1" applyProtection="1">
      <alignment wrapText="1"/>
      <protection locked="0"/>
    </xf>
    <xf numFmtId="1" fontId="38" fillId="0" borderId="52" xfId="1" applyNumberFormat="1" applyFont="1" applyFill="1" applyBorder="1" applyAlignment="1">
      <alignment horizontal="left"/>
    </xf>
    <xf numFmtId="0" fontId="53" fillId="4" borderId="53" xfId="1" applyFont="1" applyFill="1" applyBorder="1" applyAlignment="1">
      <alignment horizontal="left"/>
    </xf>
    <xf numFmtId="0" fontId="21" fillId="0" borderId="45" xfId="0" applyFont="1" applyBorder="1" applyAlignment="1">
      <alignment horizontal="center"/>
    </xf>
    <xf numFmtId="0" fontId="21" fillId="0" borderId="46" xfId="0" applyFont="1" applyBorder="1" applyAlignment="1">
      <alignment horizontal="center"/>
    </xf>
    <xf numFmtId="0" fontId="21" fillId="0" borderId="47" xfId="0" applyFont="1" applyBorder="1" applyAlignment="1">
      <alignment horizontal="center"/>
    </xf>
    <xf numFmtId="0" fontId="21" fillId="0" borderId="28" xfId="0" applyFont="1" applyBorder="1" applyAlignment="1">
      <alignment horizontal="center" wrapText="1"/>
    </xf>
    <xf numFmtId="0" fontId="0" fillId="0" borderId="0" xfId="0" applyBorder="1"/>
    <xf numFmtId="0" fontId="0" fillId="0" borderId="47" xfId="0" applyFill="1" applyBorder="1" applyAlignment="1">
      <alignment wrapText="1"/>
    </xf>
    <xf numFmtId="0" fontId="9" fillId="0" borderId="16" xfId="3" applyFill="1" applyBorder="1" applyAlignment="1" applyProtection="1">
      <alignment horizontal="right"/>
    </xf>
    <xf numFmtId="0" fontId="16" fillId="2" borderId="55" xfId="4" applyBorder="1" applyProtection="1">
      <alignment wrapText="1"/>
      <protection locked="0"/>
    </xf>
    <xf numFmtId="0" fontId="16" fillId="2" borderId="56" xfId="4" applyBorder="1" applyProtection="1">
      <alignment wrapText="1"/>
      <protection locked="0"/>
    </xf>
    <xf numFmtId="0" fontId="16" fillId="2" borderId="57" xfId="4" applyBorder="1" applyProtection="1">
      <alignment wrapText="1"/>
      <protection locked="0"/>
    </xf>
    <xf numFmtId="0" fontId="16" fillId="2" borderId="58" xfId="4" applyBorder="1" applyProtection="1">
      <alignment wrapText="1"/>
      <protection locked="0"/>
    </xf>
    <xf numFmtId="0" fontId="16" fillId="2" borderId="59" xfId="4" applyBorder="1" applyProtection="1">
      <alignment wrapText="1"/>
      <protection locked="0"/>
    </xf>
    <xf numFmtId="0" fontId="16" fillId="2" borderId="60" xfId="4" applyBorder="1" applyProtection="1">
      <alignment wrapText="1"/>
      <protection locked="0"/>
    </xf>
    <xf numFmtId="0" fontId="16" fillId="2" borderId="61" xfId="4" applyBorder="1" applyProtection="1">
      <alignment wrapText="1"/>
      <protection locked="0"/>
    </xf>
    <xf numFmtId="0" fontId="16" fillId="2" borderId="62" xfId="4" applyBorder="1" applyProtection="1">
      <alignment wrapText="1"/>
      <protection locked="0"/>
    </xf>
    <xf numFmtId="0" fontId="16" fillId="2" borderId="55" xfId="4" applyBorder="1" applyAlignment="1" applyProtection="1">
      <protection locked="0"/>
    </xf>
    <xf numFmtId="0" fontId="38" fillId="4" borderId="54" xfId="1" applyFont="1" applyFill="1" applyBorder="1" applyAlignment="1">
      <alignment horizontal="left" vertical="top" wrapText="1"/>
    </xf>
    <xf numFmtId="0" fontId="38" fillId="4" borderId="63" xfId="1" applyFont="1" applyFill="1" applyBorder="1" applyAlignment="1">
      <alignment horizontal="left" vertical="top" wrapText="1"/>
    </xf>
    <xf numFmtId="164" fontId="38" fillId="2" borderId="53" xfId="1" applyNumberFormat="1" applyFont="1" applyFill="1" applyBorder="1" applyAlignment="1" applyProtection="1">
      <alignment horizontal="left"/>
      <protection locked="0"/>
    </xf>
    <xf numFmtId="14" fontId="2" fillId="10" borderId="12" xfId="0" applyNumberFormat="1" applyFont="1" applyFill="1" applyBorder="1" applyAlignment="1" applyProtection="1">
      <protection locked="0"/>
    </xf>
    <xf numFmtId="0" fontId="38" fillId="2" borderId="10" xfId="4" applyFont="1" applyBorder="1" applyProtection="1">
      <alignment wrapText="1"/>
      <protection locked="0"/>
    </xf>
    <xf numFmtId="0" fontId="56" fillId="0" borderId="0" xfId="2" applyFont="1" applyFill="1" applyBorder="1" applyAlignment="1">
      <alignment horizontal="left" vertical="top"/>
    </xf>
    <xf numFmtId="0" fontId="88" fillId="0" borderId="0" xfId="3" applyFont="1" applyFill="1" applyBorder="1" applyAlignment="1" applyProtection="1"/>
  </cellXfs>
  <cellStyles count="9">
    <cellStyle name="Calculation" xfId="7" builtinId="22"/>
    <cellStyle name="Date ISO 8601" xfId="5"/>
    <cellStyle name="Heading 1" xfId="6" builtinId="16"/>
    <cellStyle name="Hyperlink" xfId="3" builtinId="8"/>
    <cellStyle name="Normal" xfId="0" builtinId="0"/>
    <cellStyle name="Normal 2" xfId="8"/>
    <cellStyle name="Normal_Brochures" xfId="1"/>
    <cellStyle name="Normal_Factsheets" xfId="2"/>
    <cellStyle name="to fill" xfId="4"/>
  </cellStyles>
  <dxfs count="126">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FFCC"/>
        </patternFill>
      </fill>
    </dxf>
    <dxf>
      <font>
        <b val="0"/>
        <i val="0"/>
        <strike val="0"/>
      </font>
      <fill>
        <patternFill>
          <bgColor rgb="FFFFFFCC"/>
        </patternFill>
      </fill>
    </dxf>
    <dxf>
      <fill>
        <patternFill>
          <bgColor rgb="FFAFBABF"/>
        </patternFill>
      </fill>
    </dxf>
    <dxf>
      <fill>
        <patternFill>
          <bgColor rgb="FFAFBABF"/>
        </patternFill>
      </fill>
    </dxf>
    <dxf>
      <fill>
        <patternFill>
          <bgColor rgb="FFAFBABF"/>
        </patternFill>
      </fill>
    </dxf>
    <dxf>
      <fill>
        <patternFill>
          <bgColor rgb="FFAFBABF"/>
        </patternFill>
      </fill>
    </dxf>
    <dxf>
      <fill>
        <patternFill>
          <bgColor rgb="FFAFBABF"/>
        </patternFill>
      </fill>
    </dxf>
    <dxf>
      <fill>
        <patternFill>
          <bgColor rgb="FFAFBABF"/>
        </patternFill>
      </fill>
    </dxf>
    <dxf>
      <fill>
        <patternFill>
          <bgColor rgb="FFAFBABF"/>
        </patternFill>
      </fill>
    </dxf>
    <dxf>
      <fill>
        <patternFill>
          <bgColor rgb="FFAFBABF"/>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patternType="none">
          <bgColor auto="1"/>
        </patternFill>
      </fill>
    </dxf>
    <dxf>
      <font>
        <color rgb="FF9C0006"/>
      </font>
    </dxf>
    <dxf>
      <font>
        <color rgb="FF9C0006"/>
      </font>
      <fill>
        <patternFill>
          <bgColor rgb="FFFFC7CE"/>
        </patternFill>
      </fill>
    </dxf>
    <dxf>
      <fill>
        <patternFill>
          <bgColor theme="5" tint="0.79998168889431442"/>
        </patternFill>
      </fill>
    </dxf>
    <dxf>
      <font>
        <color rgb="FF9C0006"/>
      </font>
      <fill>
        <patternFill>
          <bgColor rgb="FFFFC7CE"/>
        </patternFill>
      </fill>
    </dxf>
    <dxf>
      <fill>
        <patternFill>
          <bgColor rgb="FFAFBABF"/>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patternType="none">
          <bgColor auto="1"/>
        </patternFill>
      </fill>
    </dxf>
    <dxf>
      <font>
        <color rgb="FF9C0006"/>
      </font>
    </dxf>
    <dxf>
      <fill>
        <patternFill>
          <bgColor rgb="FFFF0000"/>
        </patternFill>
      </fill>
    </dxf>
    <dxf>
      <fill>
        <patternFill>
          <bgColor rgb="FFFF0000"/>
        </patternFill>
      </fill>
    </dxf>
    <dxf>
      <fill>
        <patternFill>
          <bgColor rgb="FFAFBABF"/>
        </patternFill>
      </fill>
    </dxf>
    <dxf>
      <fill>
        <patternFill>
          <bgColor rgb="FFFF0000"/>
        </patternFill>
      </fill>
    </dxf>
    <dxf>
      <fill>
        <patternFill>
          <bgColor rgb="FFFF0000"/>
        </patternFill>
      </fill>
    </dxf>
    <dxf>
      <fill>
        <patternFill>
          <bgColor rgb="FFAFBABF"/>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theme="0" tint="-0.24994659260841701"/>
      </font>
      <fill>
        <patternFill>
          <bgColor theme="0" tint="-0.24994659260841701"/>
        </patternFill>
      </fill>
      <border>
        <left style="thin">
          <color theme="0" tint="-0.14996795556505021"/>
        </left>
        <right style="thin">
          <color theme="0" tint="-0.14996795556505021"/>
        </right>
        <top style="thin">
          <color theme="0" tint="-0.14996795556505021"/>
        </top>
        <bottom style="thin">
          <color theme="0" tint="-0.14996795556505021"/>
        </bottom>
        <vertical/>
        <horizontal/>
      </border>
    </dxf>
    <dxf>
      <font>
        <color theme="0" tint="-0.24994659260841701"/>
      </font>
      <fill>
        <patternFill>
          <bgColor theme="0" tint="-0.24994659260841701"/>
        </patternFill>
      </fill>
      <border>
        <left style="thin">
          <color theme="0" tint="-0.14996795556505021"/>
        </left>
        <right style="thin">
          <color theme="0" tint="-0.14996795556505021"/>
        </right>
        <top style="thin">
          <color theme="0" tint="-0.14996795556505021"/>
        </top>
        <bottom style="thin">
          <color theme="0" tint="-0.14996795556505021"/>
        </bottom>
        <vertical/>
        <horizontal/>
      </border>
    </dxf>
    <dxf>
      <font>
        <color rgb="FF9C0006"/>
      </font>
      <fill>
        <patternFill patternType="none">
          <bgColor auto="1"/>
        </patternFill>
      </fill>
    </dxf>
    <dxf>
      <font>
        <color rgb="FF9C0006"/>
      </font>
    </dxf>
    <dxf>
      <font>
        <color rgb="FF9C0006"/>
      </font>
      <fill>
        <patternFill>
          <bgColor rgb="FFFFC7CE"/>
        </patternFill>
      </fill>
    </dxf>
    <dxf>
      <fill>
        <patternFill>
          <bgColor theme="5" tint="0.79998168889431442"/>
        </patternFill>
      </fill>
    </dxf>
    <dxf>
      <font>
        <color rgb="FF9C0006"/>
      </font>
      <fill>
        <patternFill>
          <bgColor rgb="FFFFC7CE"/>
        </patternFill>
      </fill>
    </dxf>
    <dxf>
      <fill>
        <patternFill>
          <bgColor rgb="FFAFBABF"/>
        </patternFill>
      </fill>
    </dxf>
    <dxf>
      <fill>
        <patternFill>
          <bgColor rgb="FFFFFFCC"/>
        </patternFill>
      </fill>
    </dxf>
    <dxf>
      <font>
        <color rgb="FF9C0006"/>
      </font>
      <fill>
        <patternFill patternType="none">
          <bgColor auto="1"/>
        </patternFill>
      </fill>
    </dxf>
    <dxf>
      <font>
        <color rgb="FF9C0006"/>
      </font>
    </dxf>
    <dxf>
      <font>
        <color rgb="FF9C0006"/>
      </font>
      <fill>
        <patternFill>
          <bgColor rgb="FFFFC7CE"/>
        </patternFill>
      </fill>
    </dxf>
    <dxf>
      <fill>
        <patternFill>
          <bgColor theme="5" tint="0.79998168889431442"/>
        </patternFill>
      </fill>
    </dxf>
    <dxf>
      <font>
        <color rgb="FF9C0006"/>
      </font>
      <fill>
        <patternFill>
          <bgColor rgb="FFFFC7CE"/>
        </patternFill>
      </fill>
    </dxf>
    <dxf>
      <fill>
        <patternFill>
          <bgColor rgb="FFAFBABF"/>
        </patternFill>
      </fill>
    </dxf>
    <dxf>
      <font>
        <color rgb="FF9C0006"/>
      </font>
      <fill>
        <patternFill patternType="none">
          <bgColor auto="1"/>
        </patternFill>
      </fill>
    </dxf>
    <dxf>
      <font>
        <color rgb="FF9C0006"/>
      </font>
    </dxf>
    <dxf>
      <font>
        <color rgb="FF9C0006"/>
      </font>
      <fill>
        <patternFill>
          <bgColor rgb="FFFFC7CE"/>
        </patternFill>
      </fill>
    </dxf>
    <dxf>
      <fill>
        <patternFill>
          <bgColor theme="5" tint="0.79998168889431442"/>
        </patternFill>
      </fill>
    </dxf>
    <dxf>
      <font>
        <color rgb="FF9C0006"/>
      </font>
      <fill>
        <patternFill>
          <bgColor rgb="FFFFC7CE"/>
        </patternFill>
      </fill>
    </dxf>
    <dxf>
      <fill>
        <patternFill>
          <bgColor theme="5" tint="0.79998168889431442"/>
        </patternFill>
      </fill>
    </dxf>
    <dxf>
      <font>
        <color rgb="FF9C0006"/>
      </font>
      <fill>
        <patternFill>
          <bgColor rgb="FFFFC7CE"/>
        </patternFill>
      </fill>
    </dxf>
    <dxf>
      <font>
        <color rgb="FF9C0006"/>
      </font>
      <fill>
        <patternFill>
          <bgColor rgb="FFFFC7CE"/>
        </patternFill>
      </fill>
    </dxf>
    <dxf>
      <font>
        <color rgb="FF9C0006"/>
      </font>
    </dxf>
    <dxf>
      <font>
        <color rgb="FF9C0006"/>
      </font>
      <fill>
        <patternFill patternType="none">
          <bgColor auto="1"/>
        </patternFill>
      </fill>
    </dxf>
    <dxf>
      <font>
        <color rgb="FF9C0006"/>
      </font>
      <fill>
        <patternFill patternType="none">
          <bgColor auto="1"/>
        </patternFill>
      </fill>
    </dxf>
    <dxf>
      <font>
        <color rgb="FF9C0006"/>
      </font>
    </dxf>
    <dxf>
      <font>
        <color rgb="FF9C0006"/>
      </font>
      <fill>
        <patternFill>
          <bgColor rgb="FFFFC7CE"/>
        </patternFill>
      </fill>
    </dxf>
    <dxf>
      <fill>
        <patternFill>
          <bgColor theme="5" tint="0.79998168889431442"/>
        </patternFill>
      </fill>
    </dxf>
    <dxf>
      <font>
        <color rgb="FF9C0006"/>
      </font>
      <fill>
        <patternFill>
          <bgColor rgb="FFFFC7CE"/>
        </patternFill>
      </fill>
    </dxf>
    <dxf>
      <fill>
        <patternFill>
          <bgColor rgb="FFAFBABF"/>
        </patternFill>
      </fill>
    </dxf>
    <dxf>
      <font>
        <color rgb="FF9C0006"/>
      </font>
      <fill>
        <patternFill>
          <bgColor rgb="FFFFC7CE"/>
        </patternFill>
      </fill>
    </dxf>
    <dxf>
      <fill>
        <patternFill>
          <bgColor theme="5" tint="0.79998168889431442"/>
        </patternFill>
      </fill>
    </dxf>
    <dxf>
      <font>
        <color rgb="FF9C0006"/>
      </font>
      <fill>
        <patternFill>
          <bgColor rgb="FFFFC7CE"/>
        </patternFill>
      </fill>
    </dxf>
    <dxf>
      <font>
        <color rgb="FF9C0006"/>
      </font>
      <fill>
        <patternFill patternType="none">
          <bgColor auto="1"/>
        </patternFill>
      </fill>
    </dxf>
    <dxf>
      <font>
        <color rgb="FF9C0006"/>
      </font>
    </dxf>
    <dxf>
      <font>
        <color rgb="FF9C0006"/>
      </font>
      <fill>
        <patternFill>
          <bgColor rgb="FFFFC7CE"/>
        </patternFill>
      </fill>
    </dxf>
    <dxf>
      <fill>
        <patternFill>
          <bgColor theme="5" tint="0.79998168889431442"/>
        </patternFill>
      </fill>
    </dxf>
    <dxf>
      <font>
        <color rgb="FF9C0006"/>
      </font>
      <fill>
        <patternFill>
          <bgColor rgb="FFFFC7CE"/>
        </patternFill>
      </fill>
    </dxf>
    <dxf>
      <fill>
        <patternFill>
          <bgColor rgb="FFAFBABF"/>
        </patternFill>
      </fill>
    </dxf>
    <dxf>
      <font>
        <color rgb="FF9C0006"/>
      </font>
      <fill>
        <patternFill patternType="none">
          <bgColor auto="1"/>
        </patternFill>
      </fill>
    </dxf>
    <dxf>
      <font>
        <color rgb="FF9C0006"/>
      </font>
    </dxf>
    <dxf>
      <font>
        <color rgb="FF9C0006"/>
      </font>
      <fill>
        <patternFill>
          <bgColor rgb="FFFFC7CE"/>
        </patternFill>
      </fill>
    </dxf>
    <dxf>
      <fill>
        <patternFill>
          <bgColor theme="5" tint="0.79998168889431442"/>
        </patternFill>
      </fill>
    </dxf>
    <dxf>
      <font>
        <color rgb="FF9C0006"/>
      </font>
      <fill>
        <patternFill>
          <bgColor rgb="FFFFC7CE"/>
        </patternFill>
      </fill>
    </dxf>
    <dxf>
      <fill>
        <patternFill>
          <bgColor rgb="FFAFBABF"/>
        </patternFill>
      </fill>
    </dxf>
    <dxf>
      <font>
        <color rgb="FF9C0006"/>
      </font>
      <fill>
        <patternFill patternType="none">
          <bgColor auto="1"/>
        </patternFill>
      </fill>
    </dxf>
    <dxf>
      <font>
        <color rgb="FF9C0006"/>
      </font>
    </dxf>
    <dxf>
      <font>
        <color rgb="FF9C0006"/>
      </font>
      <fill>
        <patternFill>
          <bgColor rgb="FFFFC7CE"/>
        </patternFill>
      </fill>
    </dxf>
    <dxf>
      <fill>
        <patternFill>
          <bgColor theme="5" tint="0.79998168889431442"/>
        </patternFill>
      </fill>
    </dxf>
    <dxf>
      <font>
        <color rgb="FF9C0006"/>
      </font>
      <fill>
        <patternFill>
          <bgColor rgb="FFFFC7CE"/>
        </patternFill>
      </fill>
    </dxf>
    <dxf>
      <font>
        <color rgb="FF9C0006"/>
      </font>
      <fill>
        <patternFill>
          <bgColor rgb="FFFFC7CE"/>
        </patternFill>
      </fill>
    </dxf>
    <dxf>
      <fill>
        <patternFill>
          <bgColor rgb="FFAFBABF"/>
        </patternFill>
      </fill>
    </dxf>
    <dxf>
      <fill>
        <patternFill>
          <bgColor theme="0" tint="-0.24994659260841701"/>
        </patternFill>
      </fill>
    </dxf>
    <dxf>
      <fill>
        <patternFill>
          <bgColor rgb="FFFF0000"/>
        </patternFill>
      </fill>
    </dxf>
    <dxf>
      <font>
        <color rgb="FF9C0006"/>
      </font>
      <fill>
        <patternFill>
          <bgColor rgb="FFFFC7CE"/>
        </patternFill>
      </fill>
    </dxf>
    <dxf>
      <fill>
        <patternFill>
          <bgColor theme="0" tint="-0.24994659260841701"/>
        </patternFill>
      </fill>
    </dxf>
    <dxf>
      <fill>
        <patternFill>
          <bgColor theme="0" tint="-0.24994659260841701"/>
        </patternFill>
      </fill>
      <border>
        <left style="thin">
          <color theme="0" tint="-4.9989318521683403E-2"/>
        </left>
        <right style="thin">
          <color theme="0" tint="-4.9989318521683403E-2"/>
        </right>
        <top style="thin">
          <color theme="0" tint="-4.9989318521683403E-2"/>
        </top>
        <bottom style="thin">
          <color theme="0" tint="-4.9989318521683403E-2"/>
        </bottom>
        <vertical/>
        <horizontal/>
      </border>
    </dxf>
    <dxf>
      <fill>
        <patternFill>
          <bgColor theme="0" tint="-0.24994659260841701"/>
        </patternFill>
      </fill>
    </dxf>
    <dxf>
      <fill>
        <patternFill>
          <bgColor theme="0" tint="-0.24994659260841701"/>
        </patternFill>
      </fill>
      <border>
        <left style="thin">
          <color theme="0" tint="-0.14996795556505021"/>
        </left>
        <right style="thin">
          <color theme="0" tint="-0.14996795556505021"/>
        </right>
        <top style="thin">
          <color theme="0" tint="-0.14996795556505021"/>
        </top>
        <bottom style="thin">
          <color theme="0" tint="-0.14996795556505021"/>
        </bottom>
        <vertical/>
        <horizontal/>
      </border>
    </dxf>
    <dxf>
      <fill>
        <patternFill>
          <bgColor theme="0" tint="-0.24994659260841701"/>
        </patternFill>
      </fill>
      <border>
        <left style="thin">
          <color theme="0" tint="-4.9989318521683403E-2"/>
        </left>
        <right style="thin">
          <color theme="0" tint="-4.9989318521683403E-2"/>
        </right>
        <top style="thin">
          <color theme="0" tint="-4.9989318521683403E-2"/>
        </top>
        <bottom style="thin">
          <color theme="0" tint="-4.9989318521683403E-2"/>
        </bottom>
        <vertical/>
        <horizontal/>
      </border>
    </dxf>
    <dxf>
      <font>
        <color rgb="FF9C0006"/>
      </font>
    </dxf>
    <dxf>
      <font>
        <color rgb="FF9C0006"/>
      </font>
      <fill>
        <patternFill patternType="none">
          <bgColor auto="1"/>
        </patternFill>
      </fill>
    </dxf>
    <dxf>
      <fill>
        <patternFill>
          <bgColor theme="0" tint="-0.24994659260841701"/>
        </patternFill>
      </fill>
    </dxf>
    <dxf>
      <fill>
        <patternFill>
          <bgColor rgb="FFAFBABF"/>
        </patternFill>
      </fill>
    </dxf>
    <dxf>
      <fill>
        <patternFill>
          <bgColor rgb="FFFF0000"/>
        </patternFill>
      </fill>
    </dxf>
    <dxf>
      <fill>
        <patternFill>
          <bgColor rgb="FFFFFFCC"/>
        </patternFill>
      </fill>
    </dxf>
    <dxf>
      <font>
        <b val="0"/>
        <i val="0"/>
        <strike val="0"/>
      </font>
      <fill>
        <patternFill>
          <bgColor rgb="FFFFFFCC"/>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val="0"/>
        <i val="0"/>
        <color theme="0" tint="-0.499984740745262"/>
      </font>
    </dxf>
    <dxf>
      <border>
        <top style="thick">
          <color auto="1"/>
        </top>
        <bottom style="double">
          <color auto="1"/>
        </bottom>
      </border>
    </dxf>
    <dxf>
      <font>
        <b/>
        <i val="0"/>
      </font>
      <fill>
        <patternFill patternType="none">
          <bgColor auto="1"/>
        </patternFill>
      </fill>
    </dxf>
  </dxfs>
  <tableStyles count="1" defaultTableStyle="TableStyleMedium2" defaultPivotStyle="PivotStyleLight16">
    <tableStyle name="Table Style 1" pivot="0" count="3">
      <tableStyleElement type="headerRow" dxfId="125"/>
      <tableStyleElement type="totalRow" dxfId="124"/>
      <tableStyleElement type="firstColumn" dxfId="123"/>
    </tableStyle>
  </tableStyles>
  <colors>
    <mruColors>
      <color rgb="FFFFFFCC"/>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testsp.iita.cgiarad.org/R4D/OpenAccess/Open%20Access%20document%20library/20170718mm_template_to_capture_metadata_numeric_data_fi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w to use"/>
      <sheetName val="capture_file_metadata"/>
      <sheetName val="capture_column_metadata"/>
      <sheetName val="MyDefaults"/>
      <sheetName val="meta"/>
      <sheetName val="ProMIS Active projs with locs"/>
      <sheetName val="ProMIS_Donors 2011-16"/>
      <sheetName val="keys"/>
    </sheetNames>
    <sheetDataSet>
      <sheetData sheetId="0"/>
      <sheetData sheetId="1">
        <row r="11">
          <cell r="R11"/>
        </row>
      </sheetData>
      <sheetData sheetId="2"/>
      <sheetData sheetId="3"/>
      <sheetData sheetId="4"/>
      <sheetData sheetId="5">
        <row r="2">
          <cell r="A2" t="str">
            <v>PJ-000154</v>
          </cell>
          <cell r="B2" t="str">
            <v>PJ-000154: Consolidation of the Regional Strategic Analysis and Knowledge Support System in West Africa (ReSAKSS-WA Phase II, 2011-2015)</v>
          </cell>
          <cell r="C2" t="str">
            <v>Consolidation of the Regional Strategic Analysis and Knowledge Support System in West Africa (ReSAKSS-WA Phase II, 2011-2015)</v>
          </cell>
          <cell r="D2" t="str">
            <v>01/10/2004</v>
          </cell>
          <cell r="E2" t="str">
            <v>31/12/2017</v>
          </cell>
          <cell r="F2" t="str">
            <v>5,917,534.59 USD</v>
          </cell>
          <cell r="G2" t="str">
            <v>IFPRI, CGIAR System, USAID, SIDA, DFID, USAID-AFR, FAO, CTA</v>
          </cell>
          <cell r="H2" t="str">
            <v xml:space="preserve">
CGIAR System
IFPRI
USAID
FAO
CTA
</v>
          </cell>
          <cell r="I2" t="str">
            <v>Yade, Mbaye</v>
          </cell>
          <cell r="J2" t="str">
            <v>Asiedu, Robert, Manyong, Victor</v>
          </cell>
          <cell r="K2" t="str">
            <v>4572, 4857, 4860, 5048, 5098, 5177, 5610, 7029, 5919, 5926</v>
          </cell>
          <cell r="L2" t="str">
            <v/>
          </cell>
          <cell r="M2" t="str">
            <v>100</v>
          </cell>
          <cell r="N2" t="str">
            <v/>
          </cell>
          <cell r="O2" t="str">
            <v/>
          </cell>
          <cell r="P2" t="str">
            <v xml:space="preserve">Nigeria, </v>
          </cell>
        </row>
        <row r="3">
          <cell r="A3" t="str">
            <v>PJ-001092</v>
          </cell>
          <cell r="B3" t="str">
            <v>PJ-001092: CP-HarvestPlus No. 5206: Biofortification of Tropical Maize to Combat Micronutrient Malnutrition</v>
          </cell>
          <cell r="C3" t="str">
            <v>CP-HarvestPlus No. 5206: Biofortification of Tropical Maize to Combat Micronutrient Malnutrition</v>
          </cell>
          <cell r="D3" t="str">
            <v>01/01/2009</v>
          </cell>
          <cell r="E3" t="str">
            <v>31/12/2017</v>
          </cell>
          <cell r="F3" t="str">
            <v>3,995,000 USD</v>
          </cell>
          <cell r="G3" t="str">
            <v>CIAT, IFPRI, HARVEST-PLUS</v>
          </cell>
          <cell r="H3" t="str">
            <v xml:space="preserve">
CIAT
IFPRI
</v>
          </cell>
          <cell r="I3" t="str">
            <v>Menkir, Abebe</v>
          </cell>
          <cell r="J3" t="str">
            <v>Asiedu, Robert, Manyong, Victor</v>
          </cell>
          <cell r="K3" t="str">
            <v>4947, 5675</v>
          </cell>
          <cell r="L3" t="str">
            <v>50</v>
          </cell>
          <cell r="M3" t="str">
            <v>50</v>
          </cell>
          <cell r="N3" t="str">
            <v/>
          </cell>
          <cell r="O3" t="str">
            <v/>
          </cell>
          <cell r="P3" t="str">
            <v xml:space="preserve">Nigeria, </v>
          </cell>
        </row>
        <row r="4">
          <cell r="A4" t="str">
            <v>PJ-001120</v>
          </cell>
          <cell r="B4" t="str">
            <v>PJ-001120: Mitigating hidden hunger with cassava as source of pro-vitamin A carotenoids</v>
          </cell>
          <cell r="C4" t="str">
            <v>Mitigating hidden hunger with cassava as source of pro-vitamin A carotenoids</v>
          </cell>
          <cell r="D4" t="str">
            <v>01/01/2009</v>
          </cell>
          <cell r="E4" t="str">
            <v>31/12/2016</v>
          </cell>
          <cell r="F4" t="str">
            <v>5,708,665 USD</v>
          </cell>
          <cell r="G4" t="str">
            <v>CIAT, IFPRI, HARVEST-PLUS</v>
          </cell>
          <cell r="H4" t="str">
            <v xml:space="preserve">
CIAT
IFPRI
</v>
          </cell>
          <cell r="I4" t="str">
            <v>Kulakow, Peter</v>
          </cell>
          <cell r="J4" t="str">
            <v>Asiedu, Robert, Manyong, Victor</v>
          </cell>
          <cell r="K4" t="str">
            <v>4965, 4970, 5050, 5698, 5699, 5700</v>
          </cell>
          <cell r="L4" t="str">
            <v/>
          </cell>
          <cell r="M4" t="str">
            <v>100</v>
          </cell>
          <cell r="N4" t="str">
            <v/>
          </cell>
          <cell r="O4" t="str">
            <v/>
          </cell>
          <cell r="P4" t="str">
            <v xml:space="preserve">Nigeria, </v>
          </cell>
        </row>
        <row r="5">
          <cell r="A5" t="str">
            <v>PJ-001135</v>
          </cell>
          <cell r="B5" t="str">
            <v>PJ-001135: Biotechnology Applications to Combat Cassava Brown Streak Disease</v>
          </cell>
          <cell r="C5" t="str">
            <v>Biotechnology Applications to Combat Cassava Brown Streak Disease</v>
          </cell>
          <cell r="D5" t="str">
            <v>05/11/2009</v>
          </cell>
          <cell r="E5" t="str">
            <v>31/12/2016</v>
          </cell>
          <cell r="F5" t="str">
            <v>4,638,753 USD</v>
          </cell>
          <cell r="G5" t="str">
            <v>BMGF</v>
          </cell>
          <cell r="H5" t="str">
            <v xml:space="preserve">
BMGF
</v>
          </cell>
          <cell r="I5" t="str">
            <v>Ferguson, Morag</v>
          </cell>
          <cell r="J5" t="str">
            <v>Manyong, Victor, Asiedu, Robert</v>
          </cell>
          <cell r="K5" t="str">
            <v>5003, 5022, 5030, 5031, 5032</v>
          </cell>
          <cell r="L5" t="str">
            <v/>
          </cell>
          <cell r="M5" t="str">
            <v/>
          </cell>
          <cell r="N5" t="str">
            <v>100</v>
          </cell>
          <cell r="O5" t="str">
            <v/>
          </cell>
          <cell r="P5" t="str">
            <v xml:space="preserve">Tanzania, Uganda, </v>
          </cell>
        </row>
        <row r="6">
          <cell r="A6" t="str">
            <v>PJ-001264</v>
          </cell>
          <cell r="B6" t="str">
            <v>PJ-001264: Double Haploid Breeding for Cassava Enhancement, Phase II</v>
          </cell>
          <cell r="C6" t="str">
            <v>Double Haploid Breeding for Cassava Enhancement, Phase II</v>
          </cell>
          <cell r="D6" t="str">
            <v>15/03/2010</v>
          </cell>
          <cell r="E6" t="str">
            <v>30/04/2017</v>
          </cell>
          <cell r="F6" t="str">
            <v>301,901 USD</v>
          </cell>
          <cell r="G6" t="str">
            <v>CIAT</v>
          </cell>
          <cell r="H6" t="str">
            <v xml:space="preserve">
CIAT
</v>
          </cell>
          <cell r="I6" t="str">
            <v>Kulakow, Peter</v>
          </cell>
          <cell r="J6" t="str">
            <v>Asiedu, Robert, Hillbur, Ylva</v>
          </cell>
          <cell r="K6" t="str">
            <v>5062, 5713</v>
          </cell>
          <cell r="L6" t="str">
            <v/>
          </cell>
          <cell r="M6" t="str">
            <v>100</v>
          </cell>
          <cell r="N6" t="str">
            <v/>
          </cell>
          <cell r="O6" t="str">
            <v/>
          </cell>
          <cell r="P6" t="str">
            <v xml:space="preserve">Nigeria, </v>
          </cell>
        </row>
        <row r="7">
          <cell r="A7" t="str">
            <v>PJ-001270</v>
          </cell>
          <cell r="B7" t="str">
            <v>PJ-001270: WACCI PhD Plant Breeders Training</v>
          </cell>
          <cell r="C7" t="str">
            <v>WACCI PhD Plant Breeders Training</v>
          </cell>
          <cell r="D7" t="str">
            <v>04/01/2010</v>
          </cell>
          <cell r="E7" t="str">
            <v>31/12/2020</v>
          </cell>
          <cell r="F7" t="str">
            <v>96,591.24 USD</v>
          </cell>
          <cell r="G7" t="str">
            <v>UG_LEGON, WACCI</v>
          </cell>
          <cell r="H7" t="str">
            <v xml:space="preserve">
WACCI
</v>
          </cell>
          <cell r="I7" t="str">
            <v>Badejo, Mary Ayoade</v>
          </cell>
          <cell r="J7" t="str">
            <v>Asiedu, Robert, Dashiell, Kenton</v>
          </cell>
          <cell r="K7" t="str">
            <v>5112, 5506, 5513, 5514, 5543, 5662, 5693, 5782, 5805, 5834, 5835, 5881, 5883</v>
          </cell>
          <cell r="L7" t="str">
            <v/>
          </cell>
          <cell r="M7" t="str">
            <v>100</v>
          </cell>
          <cell r="N7" t="str">
            <v/>
          </cell>
          <cell r="O7" t="str">
            <v/>
          </cell>
          <cell r="P7" t="str">
            <v xml:space="preserve">Ghana, </v>
          </cell>
        </row>
        <row r="8">
          <cell r="A8" t="str">
            <v>PJ-001289</v>
          </cell>
          <cell r="B8" t="str">
            <v>PJ-001289: CGIAR Research Program (CRP) 2. Policies, institutions, and markets for enabling agricultural incomes for the poor</v>
          </cell>
          <cell r="C8" t="str">
            <v>CGIAR Research Program (CRP) 2. Policies, institutions, and markets for enabling agricultural incomes for the poor</v>
          </cell>
          <cell r="D8" t="str">
            <v>01/01/2012</v>
          </cell>
          <cell r="E8" t="str">
            <v>30/04/2017</v>
          </cell>
          <cell r="F8" t="str">
            <v>2,535,462.31 USD</v>
          </cell>
          <cell r="G8" t="str">
            <v>IFPRI</v>
          </cell>
          <cell r="H8" t="str">
            <v xml:space="preserve">
IFPRI
</v>
          </cell>
          <cell r="I8" t="str">
            <v>Alene, Arega</v>
          </cell>
          <cell r="J8" t="str">
            <v>Manyong, Victor, Hillbur, Ylva</v>
          </cell>
          <cell r="K8" t="str">
            <v>5204, 5319, 5344, 5352, 5357, 5387, 5412, 5430, 5633, 5848</v>
          </cell>
          <cell r="L8" t="str">
            <v>25</v>
          </cell>
          <cell r="M8" t="str">
            <v>25</v>
          </cell>
          <cell r="N8" t="str">
            <v>25</v>
          </cell>
          <cell r="O8" t="str">
            <v>25</v>
          </cell>
          <cell r="P8" t="str">
            <v/>
          </cell>
        </row>
        <row r="9">
          <cell r="A9" t="str">
            <v>PJ-001291</v>
          </cell>
          <cell r="B9" t="str">
            <v>PJ-001291: CGIAR Research Program (CRP) 4: Agriculture for improved Nutrition and Health - PPA No. CRP 4 - 008</v>
          </cell>
          <cell r="C9" t="str">
            <v>CGIAR Research Program (CRP) 4: Agriculture for improved Nutrition and Health - PPA No. CRP 4 - 008</v>
          </cell>
          <cell r="D9" t="str">
            <v>01/01/2012</v>
          </cell>
          <cell r="E9" t="str">
            <v>31/12/2016</v>
          </cell>
          <cell r="F9" t="str">
            <v>6,206,759 USD</v>
          </cell>
          <cell r="G9" t="str">
            <v>IFPRI</v>
          </cell>
          <cell r="H9" t="str">
            <v xml:space="preserve">
IFPRI
CGIAR System
</v>
          </cell>
          <cell r="I9" t="str">
            <v>Mahuku, George</v>
          </cell>
          <cell r="J9" t="str">
            <v>Manyong, Victor, Hillbur, Ylva</v>
          </cell>
          <cell r="K9" t="str">
            <v>5211, 5220, 5223, 5241, 5244, 5257, 5278, 5292, 5345, 5434, 5436, 5529, 5533, 5549, 5801, 5787, 5728</v>
          </cell>
          <cell r="L9" t="str">
            <v>25</v>
          </cell>
          <cell r="M9" t="str">
            <v>25</v>
          </cell>
          <cell r="N9" t="str">
            <v>25</v>
          </cell>
          <cell r="O9" t="str">
            <v>25</v>
          </cell>
          <cell r="P9" t="str">
            <v/>
          </cell>
        </row>
        <row r="10">
          <cell r="A10" t="str">
            <v>PJ-001292</v>
          </cell>
          <cell r="B10" t="str">
            <v>PJ-001292: CGIAR Research Program (CRP) 5: Water, Land and Ecosystems</v>
          </cell>
          <cell r="C10" t="str">
            <v>CGIAR Research Program (CRP) 5: Water, Land and Ecosystems</v>
          </cell>
          <cell r="D10" t="str">
            <v>01/01/2012</v>
          </cell>
          <cell r="E10" t="str">
            <v>31/12/2016</v>
          </cell>
          <cell r="F10" t="str">
            <v>4,501,000 USD</v>
          </cell>
          <cell r="G10" t="str">
            <v>IWMI</v>
          </cell>
          <cell r="H10" t="str">
            <v xml:space="preserve">
IWMI
CGIAR System
</v>
          </cell>
          <cell r="I10" t="str">
            <v>Kamara, Alpha</v>
          </cell>
          <cell r="J10" t="str">
            <v>Vanlauwe, Bernard, Hillbur, Ylva</v>
          </cell>
          <cell r="K10" t="str">
            <v>5195, 5201, 5231, 5266, 5282, 5290, 5427, 5435, 5680</v>
          </cell>
          <cell r="L10" t="str">
            <v>25</v>
          </cell>
          <cell r="M10" t="str">
            <v>25</v>
          </cell>
          <cell r="N10" t="str">
            <v>25</v>
          </cell>
          <cell r="O10" t="str">
            <v>25</v>
          </cell>
          <cell r="P10" t="str">
            <v/>
          </cell>
        </row>
        <row r="11">
          <cell r="A11" t="str">
            <v>PJ-001294</v>
          </cell>
          <cell r="B11" t="str">
            <v>PJ-001294: CGIAR Research Program (CRP) 7: Climate Change and Agriculture and Food Security (CCAFS)</v>
          </cell>
          <cell r="C11" t="str">
            <v>CGIAR Research Program (CRP) 7: Climate Change and Agriculture and Food Security (CCAFS)</v>
          </cell>
          <cell r="D11" t="str">
            <v>01/01/2011</v>
          </cell>
          <cell r="E11" t="str">
            <v>31/12/2016</v>
          </cell>
          <cell r="F11" t="str">
            <v>5,313,465 USD</v>
          </cell>
          <cell r="G11" t="str">
            <v>CIAT</v>
          </cell>
          <cell r="H11" t="str">
            <v xml:space="preserve">
CIAT
CGIAR System
</v>
          </cell>
          <cell r="I11" t="str">
            <v>Jassogne, Laurence, Asare, Richard</v>
          </cell>
          <cell r="J11" t="str">
            <v>Vanlauwe, Bernard, Hillbur, Ylva</v>
          </cell>
          <cell r="K11" t="str">
            <v>5153, 5196, 5205, 5208, 5212, 5215, 5225, 5230, 5238, 5242, 5267, 5283, 5286, 5289, 5293, 5298, 5428, 5350, 5359, 5362, 5428, 5476, 5477, 5689, 5723, 5770, 5771, 5772, 5773</v>
          </cell>
          <cell r="L11" t="str">
            <v>25</v>
          </cell>
          <cell r="M11" t="str">
            <v>25</v>
          </cell>
          <cell r="N11" t="str">
            <v>25</v>
          </cell>
          <cell r="O11" t="str">
            <v>25</v>
          </cell>
          <cell r="P11" t="str">
            <v/>
          </cell>
        </row>
        <row r="12">
          <cell r="A12" t="str">
            <v>PJ-001320</v>
          </cell>
          <cell r="B12" t="str">
            <v xml:space="preserve">PJ-001320: Yams for food and wealth in Africa: Tools for rapid propagation  and accelerating breeding </v>
          </cell>
          <cell r="C12" t="str">
            <v>Yams for food and wealth in Africa: Tools for rapid propagation  and accelerating breeding</v>
          </cell>
          <cell r="D12" t="str">
            <v>01/04/2011</v>
          </cell>
          <cell r="E12" t="str">
            <v>31/03/2017</v>
          </cell>
          <cell r="F12" t="str">
            <v>494,020 USD</v>
          </cell>
          <cell r="G12" t="str">
            <v>JAPAN</v>
          </cell>
          <cell r="H12" t="str">
            <v xml:space="preserve">
JAPAN
</v>
          </cell>
          <cell r="I12" t="str">
            <v>Kashihara, Yukiko, Saini, Himanshu, Gueye, Badara</v>
          </cell>
          <cell r="J12" t="str">
            <v>Asiedu, Robert, Vanlauwe, Bernard</v>
          </cell>
          <cell r="K12" t="str">
            <v>5327</v>
          </cell>
          <cell r="L12" t="str">
            <v/>
          </cell>
          <cell r="M12" t="str">
            <v>100</v>
          </cell>
          <cell r="N12" t="str">
            <v/>
          </cell>
          <cell r="O12" t="str">
            <v/>
          </cell>
          <cell r="P12" t="str">
            <v xml:space="preserve">Nigeria, </v>
          </cell>
        </row>
        <row r="13">
          <cell r="A13" t="str">
            <v>PJ-001322</v>
          </cell>
          <cell r="B13" t="str">
            <v>PJ-001322: Research Project on Aflatoxin Control in Maize Through Aflatoxin Resistant Maize Variety Breeding And Other Aflatoxin Management Methods</v>
          </cell>
          <cell r="C13" t="str">
            <v>Research Project on Aflatoxin Control in Maize Through Aflatoxin Resistant Maize Variety Breeding And Other Aflatoxin Management Methods</v>
          </cell>
          <cell r="D13" t="str">
            <v>21/04/2011</v>
          </cell>
          <cell r="E13" t="str">
            <v>31/03/2017</v>
          </cell>
          <cell r="F13" t="str">
            <v>200,000 USD</v>
          </cell>
          <cell r="G13" t="str">
            <v>NESTLE-SWITZERLAND</v>
          </cell>
          <cell r="H13" t="str">
            <v xml:space="preserve">
NESTLE-SWITZERLAND
</v>
          </cell>
          <cell r="I13" t="str">
            <v>Ortega-Beltran, Alejandro</v>
          </cell>
          <cell r="J13" t="str">
            <v>Asiedu, Robert, Manyong, Victor</v>
          </cell>
          <cell r="K13" t="str">
            <v>5104</v>
          </cell>
          <cell r="L13" t="str">
            <v/>
          </cell>
          <cell r="M13" t="str">
            <v>100</v>
          </cell>
          <cell r="N13" t="str">
            <v/>
          </cell>
          <cell r="O13" t="str">
            <v/>
          </cell>
          <cell r="P13" t="str">
            <v xml:space="preserve">Nigeria, </v>
          </cell>
        </row>
        <row r="14">
          <cell r="A14" t="str">
            <v>PJ-001325</v>
          </cell>
          <cell r="B14" t="str">
            <v>PJ-001325: Yam Improvement for Incomes and Food Security in West Africa (YIIFSWA)</v>
          </cell>
          <cell r="C14" t="str">
            <v>Yam Improvement for Incomes and Food Security in West Africa (YIIFSWA)</v>
          </cell>
          <cell r="D14" t="str">
            <v>14/09/2011</v>
          </cell>
          <cell r="E14" t="str">
            <v>28/02/2017</v>
          </cell>
          <cell r="F14" t="str">
            <v>13,497,699 USD</v>
          </cell>
          <cell r="G14" t="str">
            <v>BMGF</v>
          </cell>
          <cell r="H14" t="str">
            <v xml:space="preserve">
BMGF
</v>
          </cell>
          <cell r="I14" t="str">
            <v>Maroya, Norbert</v>
          </cell>
          <cell r="J14" t="str">
            <v>Asiedu, Robert, Chikoye, David</v>
          </cell>
          <cell r="K14" t="str">
            <v>5150, 5158, 5164, 5165, 5166, 5167, 5168, 5169, 5170, 5776, 5777, 5778</v>
          </cell>
          <cell r="L14" t="str">
            <v/>
          </cell>
          <cell r="M14" t="str">
            <v>100</v>
          </cell>
          <cell r="N14" t="str">
            <v/>
          </cell>
          <cell r="O14" t="str">
            <v/>
          </cell>
          <cell r="P14" t="str">
            <v xml:space="preserve">Bénin, Côte d'Ivoire, Ghana, Nigeria, Togo, </v>
          </cell>
        </row>
        <row r="15">
          <cell r="A15" t="str">
            <v>PJ-001354</v>
          </cell>
          <cell r="B15" t="str">
            <v>PJ-001354: Improving the water and nutrient use efficiency of crops under dry savanna and Sahel regions in Africa</v>
          </cell>
          <cell r="C15" t="str">
            <v>Improving the water and nutrient use efficiency of crops under dry savanna and Sahel regions in Africa</v>
          </cell>
          <cell r="D15" t="str">
            <v>01/04/2011</v>
          </cell>
          <cell r="E15" t="str">
            <v>31/03/2017</v>
          </cell>
          <cell r="F15" t="str">
            <v>581,020 USD</v>
          </cell>
          <cell r="G15" t="str">
            <v>JAPAN</v>
          </cell>
          <cell r="H15" t="str">
            <v xml:space="preserve">
JAPAN
</v>
          </cell>
          <cell r="I15" t="str">
            <v>Boukar, Ousmane, Suzuki , Kanako</v>
          </cell>
          <cell r="J15" t="str">
            <v>Asiedu, Robert, Vanlauwe, Bernard</v>
          </cell>
          <cell r="K15" t="str">
            <v>5328</v>
          </cell>
          <cell r="L15" t="str">
            <v/>
          </cell>
          <cell r="M15" t="str">
            <v>100</v>
          </cell>
          <cell r="N15" t="str">
            <v/>
          </cell>
          <cell r="O15" t="str">
            <v/>
          </cell>
          <cell r="P15" t="str">
            <v xml:space="preserve">Nigeria, </v>
          </cell>
        </row>
        <row r="16">
          <cell r="A16" t="str">
            <v>PJ-001366</v>
          </cell>
          <cell r="B16" t="str">
            <v>PJ-001366: Collaborative Studies on Root and Tuber Crops II</v>
          </cell>
          <cell r="C16" t="str">
            <v>Collaborative Studies on Root and Tuber Crops II</v>
          </cell>
          <cell r="D16" t="str">
            <v>01/09/2010</v>
          </cell>
          <cell r="E16" t="str">
            <v>31/03/2016</v>
          </cell>
          <cell r="F16" t="str">
            <v>60,000 USD</v>
          </cell>
          <cell r="G16" t="str">
            <v>TUA</v>
          </cell>
          <cell r="H16" t="str">
            <v xml:space="preserve">
TUA
</v>
          </cell>
          <cell r="I16" t="str">
            <v>Lopez-Montes, Antonio Jose</v>
          </cell>
          <cell r="J16" t="str">
            <v>Asiedu, Robert, Manyong, Victor</v>
          </cell>
          <cell r="K16" t="str">
            <v>5075</v>
          </cell>
          <cell r="L16" t="str">
            <v/>
          </cell>
          <cell r="M16" t="str">
            <v>100</v>
          </cell>
          <cell r="N16" t="str">
            <v/>
          </cell>
          <cell r="O16" t="str">
            <v/>
          </cell>
          <cell r="P16" t="str">
            <v xml:space="preserve">Nigeria, </v>
          </cell>
        </row>
        <row r="17">
          <cell r="A17" t="str">
            <v>PJ-001369</v>
          </cell>
          <cell r="B17" t="str">
            <v>PJ-001369: Developing Transgenic Banana with Resistance against Xanthomonas wilt</v>
          </cell>
          <cell r="C17" t="str">
            <v>Developing Transgenic Banana with Resistance against Xanthomonas wilt</v>
          </cell>
          <cell r="D17" t="str">
            <v>01/10/2010</v>
          </cell>
          <cell r="E17" t="str">
            <v>30/09/2017</v>
          </cell>
          <cell r="F17" t="str">
            <v>1,625,825 USD</v>
          </cell>
          <cell r="G17" t="str">
            <v>USAID</v>
          </cell>
          <cell r="H17" t="str">
            <v xml:space="preserve">
USAID
CGIAR System
</v>
          </cell>
          <cell r="I17" t="str">
            <v>Tripathi , Leena</v>
          </cell>
          <cell r="J17" t="str">
            <v>Manyong, Victor, Asiedu, Robert</v>
          </cell>
          <cell r="K17" t="str">
            <v>5074, 5485</v>
          </cell>
          <cell r="L17" t="str">
            <v/>
          </cell>
          <cell r="M17" t="str">
            <v/>
          </cell>
          <cell r="N17" t="str">
            <v>100</v>
          </cell>
          <cell r="O17" t="str">
            <v/>
          </cell>
          <cell r="P17" t="str">
            <v xml:space="preserve">DR, Congo, </v>
          </cell>
        </row>
        <row r="18">
          <cell r="A18" t="str">
            <v>PJ-001371</v>
          </cell>
          <cell r="B18" t="str">
            <v>PJ-001371: The Multinational - CGIAR Project: Support to Agricultural Research for Development on Strategic Commodities in Africa (SARD-SC)</v>
          </cell>
          <cell r="C18" t="str">
            <v>The Multinational - CGIAR Project: Support to Agricultural Research for Development on Strategic Commodities in Africa (SARD-SC)</v>
          </cell>
          <cell r="D18" t="str">
            <v>12/03/2012</v>
          </cell>
          <cell r="E18" t="str">
            <v>31/12/2017</v>
          </cell>
          <cell r="F18" t="str">
            <v>62,247,350 USD</v>
          </cell>
          <cell r="G18" t="str">
            <v>AfDB, SARD-SC, IPI</v>
          </cell>
          <cell r="H18" t="str">
            <v xml:space="preserve">
AfDB
SARD-SC
IPI
</v>
          </cell>
          <cell r="I18" t="str">
            <v>Akem , Chrysantus</v>
          </cell>
          <cell r="J18" t="str">
            <v>Dashiell, Kenton, Vanlauwe, Bernard</v>
          </cell>
          <cell r="K18" t="str">
            <v>5279, 5334, 5335, 5336, 5337, 5338, 5470, 5332, 5333, 5347, 5355, 5363, 5364, 5365, 5367, 5368, 5809, 5315, 5316, 5331, 5299, 5300, 5301, 5302, 5303, 5304, 5305, 5306, 5307, 5312, 5313, 5568, 8430, 8429, 5569, 8509</v>
          </cell>
          <cell r="L18" t="str">
            <v>25</v>
          </cell>
          <cell r="M18" t="str">
            <v>25</v>
          </cell>
          <cell r="N18" t="str">
            <v>25</v>
          </cell>
          <cell r="O18" t="str">
            <v>25</v>
          </cell>
          <cell r="P18" t="str">
            <v xml:space="preserve">Bénin, Côte d'Ivoire, DR, Congo, Eritrea, Ethiopia, Ghana, Kenya, Madagascar, Mali, Niger, Nigeria, Senegal, Sierra Leone, Sudan, Tanzania, Uganda, Zambia, Zimbabwe, Lesotho, Mauritania, </v>
          </cell>
        </row>
        <row r="19">
          <cell r="A19" t="str">
            <v>PJ-001400</v>
          </cell>
          <cell r="B19" t="str">
            <v>PJ-001400: Developpement des chaines de valeur de biocarburant a base de Jatropha au Benin - Phase II  [Development of Jatropha-based biofuel value chains in Benin (Phase II)]</v>
          </cell>
          <cell r="C19" t="str">
            <v>Developpement des chaines de valeur de biocarburant a base de Jatropha au Benin - Phase II  [Development of Jatropha-based biofuel value chains in Benin (Phase II)]</v>
          </cell>
          <cell r="D19" t="str">
            <v>01/12/2010</v>
          </cell>
          <cell r="E19" t="str">
            <v>30/09/2020</v>
          </cell>
          <cell r="F19" t="str">
            <v>1,254,640.85 USD</v>
          </cell>
          <cell r="G19" t="str">
            <v>NETHERLANDS, CIRAPIP, MINBUZA-COT</v>
          </cell>
          <cell r="H19" t="str">
            <v xml:space="preserve">
CIRAPIP
MINBUZA-COT
</v>
          </cell>
          <cell r="I19" t="str">
            <v>Coulibaly, Ousmane</v>
          </cell>
          <cell r="J19" t="str">
            <v>Asiedu, Robert, Manyong, Victor</v>
          </cell>
          <cell r="K19" t="str">
            <v>5085, 7024</v>
          </cell>
          <cell r="L19" t="str">
            <v/>
          </cell>
          <cell r="M19" t="str">
            <v>100</v>
          </cell>
          <cell r="N19" t="str">
            <v/>
          </cell>
          <cell r="O19" t="str">
            <v/>
          </cell>
          <cell r="P19" t="str">
            <v xml:space="preserve">Bénin, </v>
          </cell>
        </row>
        <row r="20">
          <cell r="A20" t="str">
            <v>PJ-001447</v>
          </cell>
          <cell r="B20" t="str">
            <v>PJ-001447: Technical Support to the Nigeria Capacity Building Program on Stored Commodities</v>
          </cell>
          <cell r="C20" t="str">
            <v>Technical Support to the Nigeria Capacity Building Program on Stored Commodities</v>
          </cell>
          <cell r="D20" t="str">
            <v>01/04/2011</v>
          </cell>
          <cell r="E20" t="str">
            <v>30/09/2017</v>
          </cell>
          <cell r="F20" t="str">
            <v>273,166 USD</v>
          </cell>
          <cell r="G20" t="str">
            <v>PURDUE</v>
          </cell>
          <cell r="H20" t="str">
            <v xml:space="preserve">
PURDUE
</v>
          </cell>
          <cell r="I20" t="str">
            <v>Ayodele , Maria  Awo</v>
          </cell>
          <cell r="J20" t="str">
            <v>Asiedu, Robert, Chikoye, David</v>
          </cell>
          <cell r="K20" t="str">
            <v>5106, 5561, 5803</v>
          </cell>
          <cell r="L20" t="str">
            <v/>
          </cell>
          <cell r="M20" t="str">
            <v>100</v>
          </cell>
          <cell r="N20" t="str">
            <v/>
          </cell>
          <cell r="O20" t="str">
            <v/>
          </cell>
          <cell r="P20" t="str">
            <v xml:space="preserve">Ghana, </v>
          </cell>
        </row>
        <row r="21">
          <cell r="A21" t="str">
            <v>PJ-001454</v>
          </cell>
          <cell r="B21" t="str">
            <v>PJ-001454: Increasing Productivity and Utilization of Food Yams in Africa</v>
          </cell>
          <cell r="C21" t="str">
            <v>Increasing Productivity and Utilization of Food Yams in Africa</v>
          </cell>
          <cell r="D21" t="str">
            <v>01/10/2011</v>
          </cell>
          <cell r="E21" t="str">
            <v>31/03/2017</v>
          </cell>
          <cell r="F21" t="str">
            <v>1,294,419 USD</v>
          </cell>
          <cell r="G21" t="str">
            <v>EMBASSY JAPAN, JAPAN</v>
          </cell>
          <cell r="H21" t="str">
            <v xml:space="preserve">
JAPAN
</v>
          </cell>
          <cell r="I21" t="str">
            <v>Abdelgadir, Abdelaziz, Mr. Mitsuhiro Inamura</v>
          </cell>
          <cell r="J21" t="str">
            <v>Asiedu, Robert, Chikoye, David</v>
          </cell>
          <cell r="K21" t="str">
            <v>5113, 5160, 5161, 5162, 5515</v>
          </cell>
          <cell r="L21" t="str">
            <v/>
          </cell>
          <cell r="M21" t="str">
            <v>100</v>
          </cell>
          <cell r="N21" t="str">
            <v/>
          </cell>
          <cell r="O21" t="str">
            <v/>
          </cell>
          <cell r="P21" t="str">
            <v xml:space="preserve">Nigeria, </v>
          </cell>
        </row>
        <row r="22">
          <cell r="A22" t="str">
            <v>PJ-001476</v>
          </cell>
          <cell r="B22" t="str">
            <v>PJ-001476: Partnership for Aflatoxin Control in Africa (PACA) – Expansion of Biological Control</v>
          </cell>
          <cell r="C22" t="str">
            <v>Partnership for Aflatoxin Control in Africa (PACA) – Expansion of Biological Control</v>
          </cell>
          <cell r="D22" t="str">
            <v>01/12/2011</v>
          </cell>
          <cell r="E22" t="str">
            <v>30/06/2016</v>
          </cell>
          <cell r="F22" t="str">
            <v>3,280,735 USD</v>
          </cell>
          <cell r="G22" t="str">
            <v>MERIDIAN</v>
          </cell>
          <cell r="H22" t="str">
            <v xml:space="preserve">
MERIDIAN
</v>
          </cell>
          <cell r="I22" t="str">
            <v>Bandyopadhyay, Ranajit</v>
          </cell>
          <cell r="J22" t="str">
            <v>Asiedu, Robert, Manyong, Victor</v>
          </cell>
          <cell r="K22" t="str">
            <v>5251, 8413</v>
          </cell>
          <cell r="L22" t="str">
            <v/>
          </cell>
          <cell r="M22" t="str">
            <v>50</v>
          </cell>
          <cell r="N22" t="str">
            <v>50</v>
          </cell>
          <cell r="O22" t="str">
            <v/>
          </cell>
          <cell r="P22" t="str">
            <v xml:space="preserve">Ghana, Mali, Nigeria, Tanzania, </v>
          </cell>
        </row>
        <row r="23">
          <cell r="A23" t="str">
            <v>PJ-001478</v>
          </cell>
          <cell r="B23" t="str">
            <v>PJ-001478: Evaluation and Utilization of Diverse Genetic Materials in Tropical Field Crops (EDITS)</v>
          </cell>
          <cell r="C23" t="str">
            <v>Evaluation and Utilization of Diverse Genetic Materials in Tropical Field Crops (EDITS)</v>
          </cell>
          <cell r="D23" t="str">
            <v>01/06/2011</v>
          </cell>
          <cell r="E23" t="str">
            <v>28/02/2016</v>
          </cell>
          <cell r="F23" t="str">
            <v>385,836.41 USD</v>
          </cell>
          <cell r="G23" t="str">
            <v>JIRCAS</v>
          </cell>
          <cell r="H23" t="str">
            <v xml:space="preserve">
JIRCAS
</v>
          </cell>
          <cell r="I23" t="str">
            <v>Muranaka, Satoru</v>
          </cell>
          <cell r="J23" t="str">
            <v>Asiedu, Robert, Chikoye, David</v>
          </cell>
          <cell r="K23" t="str">
            <v>5128</v>
          </cell>
          <cell r="L23" t="str">
            <v/>
          </cell>
          <cell r="M23" t="str">
            <v>100</v>
          </cell>
          <cell r="N23" t="str">
            <v/>
          </cell>
          <cell r="O23" t="str">
            <v/>
          </cell>
          <cell r="P23" t="str">
            <v xml:space="preserve">Burkina Faso, Niger, Nigeria, </v>
          </cell>
        </row>
        <row r="24">
          <cell r="A24" t="str">
            <v>PJ-001486</v>
          </cell>
          <cell r="B24" t="str">
            <v>PJ-001486: Collaboration in the framework of the World Bank’s West Africa Agricultural Productivity Program (WAAPP - 1C Sierra Leone)</v>
          </cell>
          <cell r="C24" t="str">
            <v>Collaboration in the framework of the World Bank’s West Africa Agricultural Productivity Program (WAAPP - 1C Sierra Leone)</v>
          </cell>
          <cell r="D24" t="str">
            <v>01/01/2012</v>
          </cell>
          <cell r="E24" t="str">
            <v>30/06/2016</v>
          </cell>
          <cell r="F24" t="str">
            <v>1,489,644 USD</v>
          </cell>
          <cell r="G24" t="str">
            <v>MAFFS</v>
          </cell>
          <cell r="H24" t="str">
            <v xml:space="preserve">
MAFFS
</v>
          </cell>
          <cell r="I24" t="str">
            <v>Whyte, James</v>
          </cell>
          <cell r="J24" t="str">
            <v>Asiedu, Robert, Manyong, Victor</v>
          </cell>
          <cell r="K24" t="str">
            <v>5191, 5192</v>
          </cell>
          <cell r="L24" t="str">
            <v/>
          </cell>
          <cell r="M24" t="str">
            <v>100</v>
          </cell>
          <cell r="N24" t="str">
            <v/>
          </cell>
          <cell r="O24" t="str">
            <v/>
          </cell>
          <cell r="P24" t="str">
            <v xml:space="preserve">Sierra Leone, </v>
          </cell>
        </row>
        <row r="25">
          <cell r="A25" t="str">
            <v>PJ-001490</v>
          </cell>
          <cell r="B25" t="str">
            <v>PJ-001490: CGIAR Research Program (CRP) 1.2 - Humidtropics: Integrated Systems for the Humid Tropics</v>
          </cell>
          <cell r="C25" t="str">
            <v>CGIAR Research Program (CRP) 1.2 - Humidtropics: Integrated Systems for the Humid Tropics</v>
          </cell>
          <cell r="D25" t="str">
            <v>01/07/2012</v>
          </cell>
          <cell r="E25" t="str">
            <v>31/12/2016</v>
          </cell>
          <cell r="F25" t="str">
            <v>69,267,103 USD</v>
          </cell>
          <cell r="G25" t="str">
            <v>CGIAR System</v>
          </cell>
          <cell r="H25" t="str">
            <v xml:space="preserve">
CGIAR System
</v>
          </cell>
          <cell r="I25" t="str">
            <v>Asare, Richard</v>
          </cell>
          <cell r="J25" t="str">
            <v>Hillbur, Ylva, Atta-Krah, Kwesi</v>
          </cell>
          <cell r="K25" t="str">
            <v>5203, 5206, 5209, 5213, 5224, 5226, 5232, 5264, 5276, 5284, 5287, 5295, 5311, 5318, 5426, 5348, 5351, 5356, 5360, 5386, 5391, 5409, 5411, 5415, 5429, 5492, 5531, 5532, 5535, 5526, 5562, 5605, 8469, 5541, 5505, 5668, 5669, 5663, 5719, 5720, 5721, 5664, 5704, 5767, 5813, 5825, 5865, 5887, 5894, 5898, 5912</v>
          </cell>
          <cell r="L25" t="str">
            <v>33</v>
          </cell>
          <cell r="M25" t="str">
            <v>34</v>
          </cell>
          <cell r="N25" t="str">
            <v>33</v>
          </cell>
          <cell r="O25" t="str">
            <v/>
          </cell>
          <cell r="P25" t="str">
            <v/>
          </cell>
        </row>
        <row r="26">
          <cell r="A26" t="str">
            <v>PJ-001491</v>
          </cell>
          <cell r="B26" t="str">
            <v>PJ-001491: Liberia: Smallholder Agricultural Productivity Enhancement and Commercialization (SAPEC) Project.</v>
          </cell>
          <cell r="C26" t="str">
            <v>Liberia: Smallholder Agricultural Productivity Enhancement and Commercialization (SAPEC) Project.</v>
          </cell>
          <cell r="D26" t="str">
            <v>03/08/2015</v>
          </cell>
          <cell r="E26" t="str">
            <v>02/08/2018</v>
          </cell>
          <cell r="F26" t="str">
            <v>2,463,837.41 USD</v>
          </cell>
          <cell r="G26" t="str">
            <v>MOA, Liberia</v>
          </cell>
          <cell r="H26" t="str">
            <v xml:space="preserve">
MOA, Liberia
</v>
          </cell>
          <cell r="I26" t="str">
            <v>Asiedu, Robert</v>
          </cell>
          <cell r="J26" t="str">
            <v>Asiedu, Robert, Chikoye, David</v>
          </cell>
          <cell r="K26" t="str">
            <v>5827</v>
          </cell>
          <cell r="L26" t="str">
            <v/>
          </cell>
          <cell r="M26" t="str">
            <v>100</v>
          </cell>
          <cell r="N26" t="str">
            <v/>
          </cell>
          <cell r="O26" t="str">
            <v/>
          </cell>
          <cell r="P26" t="str">
            <v xml:space="preserve">Liberia, </v>
          </cell>
        </row>
        <row r="27">
          <cell r="A27" t="str">
            <v>PJ-001494</v>
          </cell>
          <cell r="B27" t="str">
            <v>PJ-001494: Procurement of laboratory supplies and equipment on behalf of DDPSC's African partner National Crops Resources Research Institute (NaCRRI)</v>
          </cell>
          <cell r="C27" t="str">
            <v>Procurement of laboratory supplies and equipment on behalf of DDPSC's African partner National Crops Resources Research Institute (NaCRRI)</v>
          </cell>
          <cell r="D27" t="str">
            <v>27/09/2011</v>
          </cell>
          <cell r="E27" t="str">
            <v>01/06/2016</v>
          </cell>
          <cell r="F27" t="str">
            <v>162,000 USD</v>
          </cell>
          <cell r="G27" t="str">
            <v>DDPSC</v>
          </cell>
          <cell r="H27" t="str">
            <v xml:space="preserve">
DDPSC
</v>
          </cell>
          <cell r="I27" t="str">
            <v>Ferguson, Morag</v>
          </cell>
          <cell r="J27" t="str">
            <v>Manyong, Victor, Vanlauwe, Bernard</v>
          </cell>
          <cell r="K27" t="str">
            <v>5152</v>
          </cell>
          <cell r="L27" t="str">
            <v/>
          </cell>
          <cell r="M27" t="str">
            <v/>
          </cell>
          <cell r="N27" t="str">
            <v>100</v>
          </cell>
          <cell r="O27" t="str">
            <v/>
          </cell>
          <cell r="P27" t="str">
            <v xml:space="preserve">Nigeria, </v>
          </cell>
        </row>
        <row r="28">
          <cell r="A28" t="str">
            <v>PJ-001503</v>
          </cell>
          <cell r="B28" t="str">
            <v>PJ-001503: Sustainable Intensification of Key Farming Systems in the Sudano-Sahelian Zone of West Africa</v>
          </cell>
          <cell r="C28" t="str">
            <v>Sustainable Intensification of Key Farming Systems in the Sudano-Sahelian Zone of West Africa</v>
          </cell>
          <cell r="D28" t="str">
            <v>01/10/2011</v>
          </cell>
          <cell r="E28" t="str">
            <v>30/09/2017</v>
          </cell>
          <cell r="F28" t="str">
            <v>18,633,888.62 USD</v>
          </cell>
          <cell r="G28" t="str">
            <v>USAID</v>
          </cell>
          <cell r="H28" t="str">
            <v xml:space="preserve">
USAID
</v>
          </cell>
          <cell r="I28" t="str">
            <v>Hoeschle-Zeledon, Irmgard</v>
          </cell>
          <cell r="J28" t="str">
            <v>Asiedu, Robert, Vanlauwe, Bernard</v>
          </cell>
          <cell r="K28" t="str">
            <v>5156, 5381, 5690, 5837, 5839</v>
          </cell>
          <cell r="L28" t="str">
            <v/>
          </cell>
          <cell r="M28" t="str">
            <v>100</v>
          </cell>
          <cell r="N28" t="str">
            <v/>
          </cell>
          <cell r="O28" t="str">
            <v/>
          </cell>
          <cell r="P28" t="str">
            <v xml:space="preserve">Ghana, Mali, </v>
          </cell>
        </row>
        <row r="29">
          <cell r="A29" t="str">
            <v>PJ-001504</v>
          </cell>
          <cell r="B29" t="str">
            <v>PJ-001504: Transforming Key Production Systems: Maize Mixed East and Southern Africa</v>
          </cell>
          <cell r="C29" t="str">
            <v>Transforming Key Production Systems: Maize Mixed East and Southern Africa</v>
          </cell>
          <cell r="D29" t="str">
            <v>01/10/2011</v>
          </cell>
          <cell r="E29" t="str">
            <v>30/09/2017</v>
          </cell>
          <cell r="F29" t="str">
            <v>27,329,676.56 USD</v>
          </cell>
          <cell r="G29" t="str">
            <v>USAID</v>
          </cell>
          <cell r="H29" t="str">
            <v xml:space="preserve">
USAID
</v>
          </cell>
          <cell r="I29" t="str">
            <v>Hoeschle-Zeledon, Irmgard</v>
          </cell>
          <cell r="J29" t="str">
            <v>Manyong, Victor, Vanlauwe, Bernard</v>
          </cell>
          <cell r="K29" t="str">
            <v>5157, 5323, 5324, 5325, 5330, 5511, 5512, 5539, 5544, 5607, 5838, 5840, 5844, 5849, 5902, 5911</v>
          </cell>
          <cell r="L29" t="str">
            <v/>
          </cell>
          <cell r="M29" t="str">
            <v/>
          </cell>
          <cell r="N29" t="str">
            <v>50</v>
          </cell>
          <cell r="O29" t="str">
            <v>50</v>
          </cell>
          <cell r="P29" t="str">
            <v xml:space="preserve">Malawi, Tanzania, </v>
          </cell>
        </row>
        <row r="30">
          <cell r="A30" t="str">
            <v>PJ-001535</v>
          </cell>
          <cell r="B30" t="str">
            <v>PJ-001535: Institutionalization of quality assurance mechanism and  dissemination of top quality commercial products to increase crop yields and improve food security of smallholder farmers in sub-Saharan Africa – COMPRO-II</v>
          </cell>
          <cell r="C30" t="str">
            <v>Institutionalization of quality assurance mechanism and  dissemination of top quality commercial products to increase crop yields and improve food security of smallholder farmers in sub-Saharan Africa – COMPRO-II</v>
          </cell>
          <cell r="D30" t="str">
            <v>05/04/2012</v>
          </cell>
          <cell r="E30" t="str">
            <v>31/05/2017</v>
          </cell>
          <cell r="F30" t="str">
            <v>7,155,032 USD</v>
          </cell>
          <cell r="G30" t="str">
            <v>BMGF, CNRS</v>
          </cell>
          <cell r="H30" t="str">
            <v xml:space="preserve">
BMGF
CNRS
</v>
          </cell>
          <cell r="I30" t="str">
            <v>Masso , Cargele</v>
          </cell>
          <cell r="J30" t="str">
            <v>Vanlauwe, Bernard, Manyong, Victor</v>
          </cell>
          <cell r="K30" t="str">
            <v>5374, 5445, 5446, 5611</v>
          </cell>
          <cell r="L30" t="str">
            <v/>
          </cell>
          <cell r="M30" t="str">
            <v>50</v>
          </cell>
          <cell r="N30" t="str">
            <v>50</v>
          </cell>
          <cell r="O30" t="str">
            <v/>
          </cell>
          <cell r="P30" t="str">
            <v xml:space="preserve">Ethiopia, Ghana, Kenya, Nigeria, Tanzania, Uganda, </v>
          </cell>
        </row>
        <row r="31">
          <cell r="A31" t="str">
            <v>PJ-001543</v>
          </cell>
          <cell r="B31" t="str">
            <v>PJ-001543: CGIAR Research Program (CRP) 3.2: MAIZE- Global Alliance for Improving Food Security and the Livelihoods of the Resource-poor in the Developing World</v>
          </cell>
          <cell r="C31" t="str">
            <v>CGIAR Research Program (CRP) 3.2: MAIZE- Global Alliance for Improving Food Security and the Livelihoods of the Resource-poor in the Developing World</v>
          </cell>
          <cell r="D31" t="str">
            <v>01/07/2011</v>
          </cell>
          <cell r="E31" t="str">
            <v>31/12/2016</v>
          </cell>
          <cell r="F31" t="str">
            <v>5,452,866 USD</v>
          </cell>
          <cell r="G31" t="str">
            <v>CIMMYT</v>
          </cell>
          <cell r="H31" t="str">
            <v xml:space="preserve">
CIMMYT
CGIAR System
</v>
          </cell>
          <cell r="I31" t="str">
            <v>Menkir, Abebe</v>
          </cell>
          <cell r="J31" t="str">
            <v>Chikoye, David, Hillbur, Ylva</v>
          </cell>
          <cell r="K31" t="str">
            <v>5193, 5197, 5217, 5221, 5227, 5235, 5254, 5258, 5280, 5308, 5342, 5383, 5388, 5410, 5431, 5222, 5261, 5403, 5245, 5530, 5763, 5868</v>
          </cell>
          <cell r="L31" t="str">
            <v/>
          </cell>
          <cell r="M31" t="str">
            <v>50</v>
          </cell>
          <cell r="N31" t="str">
            <v/>
          </cell>
          <cell r="O31" t="str">
            <v>50</v>
          </cell>
          <cell r="P31" t="str">
            <v/>
          </cell>
        </row>
        <row r="32">
          <cell r="A32" t="str">
            <v>PJ-001544</v>
          </cell>
          <cell r="B32" t="str">
            <v>PJ-001544: CGIAR Research Program (CRP) 3.4: Roots, tubers and bananas for Food Security and Income</v>
          </cell>
          <cell r="C32" t="str">
            <v>CGIAR Research Program (CRP) 3.4: Roots, tubers and bananas for Food Security and Income</v>
          </cell>
          <cell r="D32" t="str">
            <v>01/01/2012</v>
          </cell>
          <cell r="E32" t="str">
            <v>31/12/2016</v>
          </cell>
          <cell r="F32" t="str">
            <v>16,647,029 USD</v>
          </cell>
          <cell r="G32" t="str">
            <v>CIP</v>
          </cell>
          <cell r="H32" t="str">
            <v xml:space="preserve">
CIP
CGIAR System
</v>
          </cell>
          <cell r="I32" t="str">
            <v>Legg, James</v>
          </cell>
          <cell r="J32" t="str">
            <v>Asiedu, Robert, Hillbur, Ylva</v>
          </cell>
          <cell r="K32" t="str">
            <v>5198, 5207, 5210, 5214, 5216, 5218, 5228, 5233, 5255, 5259, 5285, 5288, 5291, 5296, 5309, 5314, 5317, 5320, 5321, 5346, 5349, 5358, 5361, 5366, 5341, 5366, 5277, 5262, 5236, 5384, 5389, 5400, 5404, 5353, 5408, 5413, 5425, 5432, 5527, 5528, 5567, 5660, 5659</v>
          </cell>
          <cell r="L32" t="str">
            <v>25</v>
          </cell>
          <cell r="M32" t="str">
            <v>25</v>
          </cell>
          <cell r="N32" t="str">
            <v>25</v>
          </cell>
          <cell r="O32" t="str">
            <v>25</v>
          </cell>
          <cell r="P32" t="str">
            <v/>
          </cell>
        </row>
        <row r="33">
          <cell r="A33" t="str">
            <v>PJ-001545</v>
          </cell>
          <cell r="B33" t="str">
            <v>PJ-001545: CGIAR Research Program on Grain legumes: Product line 5</v>
          </cell>
          <cell r="C33" t="str">
            <v>CGIAR Research Program on Grain legumes: Product line 5</v>
          </cell>
          <cell r="D33" t="str">
            <v>01/07/2012</v>
          </cell>
          <cell r="E33" t="str">
            <v>31/12/2016</v>
          </cell>
          <cell r="F33" t="str">
            <v>2,880,000 USD</v>
          </cell>
          <cell r="G33" t="str">
            <v>ICRISAT</v>
          </cell>
          <cell r="H33" t="str">
            <v xml:space="preserve">
ICRISAT
CGIAR System
</v>
          </cell>
          <cell r="I33" t="str">
            <v>Tamo, Manuele</v>
          </cell>
          <cell r="J33" t="str">
            <v>Chikoye, David, Hillbur, Ylva</v>
          </cell>
          <cell r="K33" t="str">
            <v>5194, 5199, 5200, 5219, 5229, 5234, 5237, 5240, 5243, 5256, 5260, 5263, 5265, 5281, 5294, 5297, 5310, 5343, 5354, 5385, 5390, 5405, 5414, 5433</v>
          </cell>
          <cell r="L33" t="str">
            <v>25</v>
          </cell>
          <cell r="M33" t="str">
            <v>25</v>
          </cell>
          <cell r="N33" t="str">
            <v>25</v>
          </cell>
          <cell r="O33" t="str">
            <v>25</v>
          </cell>
          <cell r="P33" t="str">
            <v/>
          </cell>
        </row>
        <row r="34">
          <cell r="A34" t="str">
            <v>PJ-001546</v>
          </cell>
          <cell r="B34" t="str">
            <v>PJ-001546: Improved cassava production, research on soil fertility and commercialisation for PSMNR target villages (2014-2016) (Contract no: DEV 04/cassava)</v>
          </cell>
          <cell r="C34" t="str">
            <v>Improved cassava production, research on soil fertility and commercialisation for PSMNR target villages (2014-2016) (Contract no: DEV 04/cassava)</v>
          </cell>
          <cell r="D34" t="str">
            <v>01/03/2012</v>
          </cell>
          <cell r="E34" t="str">
            <v>30/06/2017</v>
          </cell>
          <cell r="F34" t="str">
            <v>411,681.509 USD</v>
          </cell>
          <cell r="G34" t="str">
            <v>PSMNR SWR</v>
          </cell>
          <cell r="H34" t="str">
            <v xml:space="preserve">
PSMNR SWR
</v>
          </cell>
          <cell r="I34" t="str">
            <v>Kirscht, Holger, Hanna, Rachid</v>
          </cell>
          <cell r="J34" t="str">
            <v>Vanlauwe, Bernard, Manyong, Victor</v>
          </cell>
          <cell r="K34" t="str">
            <v>5253, 5682</v>
          </cell>
          <cell r="L34" t="str">
            <v>100</v>
          </cell>
          <cell r="M34" t="str">
            <v/>
          </cell>
          <cell r="N34" t="str">
            <v/>
          </cell>
          <cell r="O34" t="str">
            <v/>
          </cell>
          <cell r="P34" t="str">
            <v xml:space="preserve">Cameroon, </v>
          </cell>
        </row>
        <row r="35">
          <cell r="A35" t="str">
            <v>PJ-001552</v>
          </cell>
          <cell r="B35" t="str">
            <v>PJ-001552: Next Generation Cassava Breeding</v>
          </cell>
          <cell r="C35" t="str">
            <v>Next Generation Cassava Breeding</v>
          </cell>
          <cell r="D35" t="str">
            <v>28/09/2012</v>
          </cell>
          <cell r="E35" t="str">
            <v>30/09/2017</v>
          </cell>
          <cell r="F35" t="str">
            <v>4,922,529 USD</v>
          </cell>
          <cell r="G35" t="str">
            <v>CORNELL UNIV</v>
          </cell>
          <cell r="H35" t="str">
            <v xml:space="preserve">
CORNELL UNIV
</v>
          </cell>
          <cell r="I35" t="str">
            <v>Kulakow, Peter</v>
          </cell>
          <cell r="J35" t="str">
            <v>Asiedu, Robert, Manyong, Victor</v>
          </cell>
          <cell r="K35" t="str">
            <v>5517, 5518, 5519, 5860, 5861</v>
          </cell>
          <cell r="L35" t="str">
            <v/>
          </cell>
          <cell r="M35" t="str">
            <v>30</v>
          </cell>
          <cell r="N35" t="str">
            <v>70</v>
          </cell>
          <cell r="O35" t="str">
            <v/>
          </cell>
          <cell r="P35" t="str">
            <v xml:space="preserve">Nigeria, Uganda, </v>
          </cell>
        </row>
        <row r="36">
          <cell r="A36" t="str">
            <v>PJ-001565</v>
          </cell>
          <cell r="B36" t="str">
            <v>PJ-001565: New Cassava Varieties and Clean Seed to Combat Cassava Brown Streak Disease and Cassava Mosaic Disease ( 5CP)</v>
          </cell>
          <cell r="C36" t="str">
            <v>New Cassava Varieties and Clean Seed to Combat Cassava Brown Streak Disease and Cassava Mosaic Disease ( 5CP)</v>
          </cell>
          <cell r="D36" t="str">
            <v>01/06/2012</v>
          </cell>
          <cell r="E36" t="str">
            <v>31/03/2017</v>
          </cell>
          <cell r="F36" t="str">
            <v>6,221,526 USD</v>
          </cell>
          <cell r="G36" t="str">
            <v>BMGF</v>
          </cell>
          <cell r="H36" t="str">
            <v xml:space="preserve">
BMGF
</v>
          </cell>
          <cell r="I36" t="str">
            <v>Kanju, Edward</v>
          </cell>
          <cell r="J36" t="str">
            <v>Manyong, Victor, Asiedu, Robert</v>
          </cell>
          <cell r="K36" t="str">
            <v>5398, 7049</v>
          </cell>
          <cell r="L36" t="str">
            <v/>
          </cell>
          <cell r="M36" t="str">
            <v/>
          </cell>
          <cell r="N36" t="str">
            <v>100</v>
          </cell>
          <cell r="O36" t="str">
            <v/>
          </cell>
          <cell r="P36" t="str">
            <v xml:space="preserve">Tanzania, </v>
          </cell>
        </row>
        <row r="37">
          <cell r="A37" t="str">
            <v>PJ-001567</v>
          </cell>
          <cell r="B37" t="str">
            <v xml:space="preserve">PJ-001567: Dissemination of foundation seeds and planting materials of improved varieties of maize, soybean and cassava to stimulate the production of good quality certified seeds/planting materials in Nigeria. </v>
          </cell>
          <cell r="C37" t="str">
            <v>Dissemination of foundation seeds and planting materials of improved varieties of maize, soybean and cassava to stimulate the production of good quality certified seeds/planting materials in Nigeria.</v>
          </cell>
          <cell r="D37" t="str">
            <v>01/09/2012</v>
          </cell>
          <cell r="E37" t="str">
            <v>31/10/2017</v>
          </cell>
          <cell r="F37" t="str">
            <v>400,000 USD</v>
          </cell>
          <cell r="G37" t="str">
            <v>AGRA</v>
          </cell>
          <cell r="H37" t="str">
            <v xml:space="preserve">
AGRA
</v>
          </cell>
          <cell r="I37" t="str">
            <v>Asafo-Adjei, Baffour, Ojo, David</v>
          </cell>
          <cell r="J37" t="str">
            <v>Schreurs, Frederick, Asiedu, Robert</v>
          </cell>
          <cell r="K37" t="str">
            <v>5449, 5872</v>
          </cell>
          <cell r="L37" t="str">
            <v/>
          </cell>
          <cell r="M37" t="str">
            <v>100</v>
          </cell>
          <cell r="N37" t="str">
            <v/>
          </cell>
          <cell r="O37" t="str">
            <v/>
          </cell>
          <cell r="P37" t="str">
            <v xml:space="preserve">Nigeria, </v>
          </cell>
        </row>
        <row r="38">
          <cell r="A38" t="str">
            <v>PJ-001598</v>
          </cell>
          <cell r="B38" t="str">
            <v>PJ-001598: Classical biological control of the papaya mealybug (Paracoccus marginatus) a new invasive and highly polyphagous pest spreading throughout West and Central Africa</v>
          </cell>
          <cell r="C38" t="str">
            <v>Classical biological control of the papaya mealybug (Paracoccus marginatus) a new invasive and highly polyphagous pest spreading throughout West and Central Africa</v>
          </cell>
          <cell r="D38" t="str">
            <v>01/11/2012</v>
          </cell>
          <cell r="E38" t="str">
            <v>31/10/2016</v>
          </cell>
          <cell r="F38" t="str">
            <v>2,330,260.05 USD</v>
          </cell>
          <cell r="G38" t="str">
            <v>SDC</v>
          </cell>
          <cell r="H38" t="str">
            <v xml:space="preserve">
SDC
</v>
          </cell>
          <cell r="I38" t="str">
            <v>Goergen, Georg, Goergen, Georg</v>
          </cell>
          <cell r="J38" t="str">
            <v>Asiedu, Robert, Chikoye, David</v>
          </cell>
          <cell r="K38" t="str">
            <v>5471</v>
          </cell>
          <cell r="L38" t="str">
            <v>30</v>
          </cell>
          <cell r="M38" t="str">
            <v>70</v>
          </cell>
          <cell r="N38" t="str">
            <v/>
          </cell>
          <cell r="O38" t="str">
            <v/>
          </cell>
          <cell r="P38" t="str">
            <v xml:space="preserve">Bénin, Cameroon, Gabon, Ghana, Nigeria, Togo, </v>
          </cell>
        </row>
        <row r="39">
          <cell r="A39" t="str">
            <v>PJ-001601</v>
          </cell>
          <cell r="B39" t="str">
            <v>PJ-001601: Trade-offs and synergies in climate change adaptation and mitigation in coffee and cocoa systems</v>
          </cell>
          <cell r="C39" t="str">
            <v>Trade-offs and synergies in climate change adaptation and mitigation in coffee and cocoa systems</v>
          </cell>
          <cell r="D39" t="str">
            <v>01/05/2013</v>
          </cell>
          <cell r="E39" t="str">
            <v>31/12/2017</v>
          </cell>
          <cell r="F39" t="str">
            <v>1,446,114.171 USD</v>
          </cell>
          <cell r="G39" t="str">
            <v>GIZ</v>
          </cell>
          <cell r="H39" t="str">
            <v xml:space="preserve">
GIZ
</v>
          </cell>
          <cell r="I39" t="str">
            <v>Jassogne, Laurence</v>
          </cell>
          <cell r="J39" t="str">
            <v>Manyong, Victor, Vanlauwe, Bernard</v>
          </cell>
          <cell r="K39" t="str">
            <v>5548</v>
          </cell>
          <cell r="L39" t="str">
            <v/>
          </cell>
          <cell r="M39" t="str">
            <v>40</v>
          </cell>
          <cell r="N39" t="str">
            <v>60</v>
          </cell>
          <cell r="O39" t="str">
            <v/>
          </cell>
          <cell r="P39" t="str">
            <v xml:space="preserve">Ghana, Tanzania, Uganda, </v>
          </cell>
        </row>
        <row r="40">
          <cell r="A40" t="str">
            <v>PJ-001603</v>
          </cell>
          <cell r="B40" t="str">
            <v>PJ-001603: Development of low cost on-farm diagnostic toolkits for yam virus diseases</v>
          </cell>
          <cell r="C40" t="str">
            <v>Development of low cost on-farm diagnostic toolkits for yam virus diseases</v>
          </cell>
          <cell r="D40" t="str">
            <v>04/01/2013</v>
          </cell>
          <cell r="E40" t="str">
            <v>31/07/2016</v>
          </cell>
          <cell r="F40" t="str">
            <v>261,114 USD</v>
          </cell>
          <cell r="G40" t="str">
            <v>NRI</v>
          </cell>
          <cell r="H40" t="str">
            <v xml:space="preserve">
NRI
</v>
          </cell>
          <cell r="I40" t="str">
            <v>Kumar,  Lava</v>
          </cell>
          <cell r="J40" t="str">
            <v>Asiedu, Robert, Chikoye, David</v>
          </cell>
          <cell r="K40" t="str">
            <v>5495</v>
          </cell>
          <cell r="L40" t="str">
            <v/>
          </cell>
          <cell r="M40" t="str">
            <v>100</v>
          </cell>
          <cell r="N40" t="str">
            <v/>
          </cell>
          <cell r="O40" t="str">
            <v/>
          </cell>
          <cell r="P40" t="str">
            <v xml:space="preserve">Nigeria, </v>
          </cell>
        </row>
        <row r="41">
          <cell r="A41" t="str">
            <v>PJ-001618</v>
          </cell>
          <cell r="B41" t="str">
            <v>PJ-001618: Aflatoxin Control Technical Assistance in Africa</v>
          </cell>
          <cell r="C41" t="str">
            <v>Aflatoxin Control Technical Assistance in Africa</v>
          </cell>
          <cell r="D41" t="str">
            <v>23/04/2012</v>
          </cell>
          <cell r="E41" t="str">
            <v>31/05/2017</v>
          </cell>
          <cell r="F41" t="str">
            <v>2,409,545.49 USD</v>
          </cell>
          <cell r="G41" t="str">
            <v>USDA</v>
          </cell>
          <cell r="H41" t="str">
            <v xml:space="preserve">
USDA
</v>
          </cell>
          <cell r="I41" t="str">
            <v>Bandyopadhyay, Ranajit</v>
          </cell>
          <cell r="J41" t="str">
            <v>Asiedu, Robert, Manyong, Victor</v>
          </cell>
          <cell r="K41" t="str">
            <v>5379, 5454, 5863, 5869</v>
          </cell>
          <cell r="L41" t="str">
            <v/>
          </cell>
          <cell r="M41" t="str">
            <v>50</v>
          </cell>
          <cell r="N41" t="str">
            <v/>
          </cell>
          <cell r="O41" t="str">
            <v>50</v>
          </cell>
          <cell r="P41" t="str">
            <v xml:space="preserve">Rwanda, Senegal, Zambia, </v>
          </cell>
        </row>
        <row r="42">
          <cell r="A42" t="str">
            <v>PJ-001624</v>
          </cell>
          <cell r="B42" t="str">
            <v xml:space="preserve">PJ-001624: Agreement for Collaboration in Research Activities </v>
          </cell>
          <cell r="C42" t="str">
            <v>Agreement for Collaboration in Research Activities</v>
          </cell>
          <cell r="D42" t="str">
            <v>26/04/2012</v>
          </cell>
          <cell r="E42" t="str">
            <v>28/02/2016</v>
          </cell>
          <cell r="F42" t="str">
            <v>17,150.46 USD</v>
          </cell>
          <cell r="G42" t="str">
            <v>DiGeSA</v>
          </cell>
          <cell r="H42" t="str">
            <v xml:space="preserve">
DiGeSA
</v>
          </cell>
          <cell r="I42" t="str">
            <v>Legg, James</v>
          </cell>
          <cell r="J42" t="str">
            <v>Manyong, Victor, Chikoye, David</v>
          </cell>
          <cell r="K42" t="str">
            <v>5380, 5831</v>
          </cell>
          <cell r="L42" t="str">
            <v/>
          </cell>
          <cell r="M42" t="str">
            <v/>
          </cell>
          <cell r="N42" t="str">
            <v>100</v>
          </cell>
          <cell r="O42" t="str">
            <v/>
          </cell>
          <cell r="P42" t="str">
            <v xml:space="preserve">Tanzania, </v>
          </cell>
        </row>
        <row r="43">
          <cell r="A43" t="str">
            <v>PJ-001629</v>
          </cell>
          <cell r="B43" t="str">
            <v>PJ-001629: BREAD -Assessing, understanding and targeting non-responsive soils for improved crop production in smallholder farms in sub-Saharan Africa</v>
          </cell>
          <cell r="C43" t="str">
            <v>BREAD -Assessing, understanding and targeting non-responsive soils for improved crop production in smallholder farms in sub-Saharan Africa</v>
          </cell>
          <cell r="D43" t="str">
            <v>01/09/2012</v>
          </cell>
          <cell r="E43" t="str">
            <v>30/09/2016</v>
          </cell>
          <cell r="F43" t="str">
            <v>627,928 USD</v>
          </cell>
          <cell r="G43" t="str">
            <v>Columbia University</v>
          </cell>
          <cell r="H43" t="str">
            <v xml:space="preserve">
Columbia University
</v>
          </cell>
          <cell r="I43" t="str">
            <v>Roobroeck , Dries</v>
          </cell>
          <cell r="J43" t="str">
            <v>Vanlauwe, Bernard, Chikoye, David</v>
          </cell>
          <cell r="K43" t="str">
            <v>5487</v>
          </cell>
          <cell r="L43" t="str">
            <v>34</v>
          </cell>
          <cell r="M43" t="str">
            <v>33</v>
          </cell>
          <cell r="N43" t="str">
            <v>33</v>
          </cell>
          <cell r="O43" t="str">
            <v/>
          </cell>
          <cell r="P43" t="str">
            <v xml:space="preserve">DR, Congo, Kenya, Nigeria, Tanzania, </v>
          </cell>
        </row>
        <row r="44">
          <cell r="A44" t="str">
            <v>PJ-001630</v>
          </cell>
          <cell r="B44" t="str">
            <v>PJ-001630: Promotion of improved and integrated crop management technologies to increase farm-level crop productivity, market opportunities and diversify income</v>
          </cell>
          <cell r="C44" t="str">
            <v>Promotion of improved and integrated crop management technologies to increase farm-level crop productivity, market opportunities and diversify income</v>
          </cell>
          <cell r="D44" t="str">
            <v>22/05/2012</v>
          </cell>
          <cell r="E44" t="str">
            <v>30/06/2016</v>
          </cell>
          <cell r="F44" t="str">
            <v>397,014 USD</v>
          </cell>
          <cell r="G44" t="str">
            <v>FH</v>
          </cell>
          <cell r="H44" t="str">
            <v xml:space="preserve">
FH
</v>
          </cell>
          <cell r="I44" t="str">
            <v>Njukwe, Emmanuel</v>
          </cell>
          <cell r="J44" t="str">
            <v>Vanlauwe, Bernard, Manyong, Victor</v>
          </cell>
          <cell r="K44" t="str">
            <v>5401</v>
          </cell>
          <cell r="L44" t="str">
            <v>100</v>
          </cell>
          <cell r="M44" t="str">
            <v/>
          </cell>
          <cell r="N44" t="str">
            <v/>
          </cell>
          <cell r="O44" t="str">
            <v/>
          </cell>
          <cell r="P44" t="str">
            <v xml:space="preserve">DR, Congo, </v>
          </cell>
        </row>
        <row r="45">
          <cell r="A45" t="str">
            <v>PJ-001632</v>
          </cell>
          <cell r="B45" t="str">
            <v>PJ-001632: Investigating patterns of Pyrethroids and DDT resistance in Anopheles funestus populations in Benin: study of the distribution, resistance mechanisms and investigation on novel resistance management strategies.</v>
          </cell>
          <cell r="C45" t="str">
            <v>Investigating patterns of Pyrethroids and DDT resistance in Anopheles funestus populations in Benin: study of the distribution, resistance mechanisms and investigation on novel resistance management strategies.</v>
          </cell>
          <cell r="D45" t="str">
            <v>01/06/2013</v>
          </cell>
          <cell r="E45" t="str">
            <v>30/06/2016</v>
          </cell>
          <cell r="F45" t="str">
            <v>275,254.69 USD</v>
          </cell>
          <cell r="G45" t="str">
            <v>LSTM</v>
          </cell>
          <cell r="H45" t="str">
            <v xml:space="preserve">
LSTM
</v>
          </cell>
          <cell r="I45" t="str">
            <v>Djouaka, Rousseau</v>
          </cell>
          <cell r="J45" t="str">
            <v>Asiedu, Robert, Manyong, Victor</v>
          </cell>
          <cell r="K45" t="str">
            <v>5339</v>
          </cell>
          <cell r="L45" t="str">
            <v/>
          </cell>
          <cell r="M45" t="str">
            <v>100</v>
          </cell>
          <cell r="N45" t="str">
            <v/>
          </cell>
          <cell r="O45" t="str">
            <v/>
          </cell>
          <cell r="P45" t="str">
            <v xml:space="preserve">Bénin, Burkina Faso, Nigeria, Togo, </v>
          </cell>
        </row>
        <row r="46">
          <cell r="A46" t="str">
            <v>PJ-001633</v>
          </cell>
          <cell r="B46" t="str">
            <v>PJ-001633: Improving bean yields by reversing soil degradation and reducing soil borne pathogens on small-holder farms in Western Kenya</v>
          </cell>
          <cell r="C46" t="str">
            <v>Improving bean yields by reversing soil degradation and reducing soil borne pathogens on small-holder farms in Western Kenya</v>
          </cell>
          <cell r="D46" t="str">
            <v>01/09/2012</v>
          </cell>
          <cell r="E46" t="str">
            <v>31/08/2016</v>
          </cell>
          <cell r="F46" t="str">
            <v>674,051 USD</v>
          </cell>
          <cell r="G46" t="str">
            <v>CORNELL UNIV</v>
          </cell>
          <cell r="H46" t="str">
            <v xml:space="preserve">
CORNELL UNIV
</v>
          </cell>
          <cell r="I46" t="str">
            <v>Roobroeck , Dries</v>
          </cell>
          <cell r="J46" t="str">
            <v>Manyong, Victor, Vanlauwe, Bernard</v>
          </cell>
          <cell r="K46" t="str">
            <v>5537, 5536</v>
          </cell>
          <cell r="L46" t="str">
            <v/>
          </cell>
          <cell r="M46" t="str">
            <v/>
          </cell>
          <cell r="N46" t="str">
            <v>100</v>
          </cell>
          <cell r="O46" t="str">
            <v/>
          </cell>
          <cell r="P46" t="str">
            <v xml:space="preserve">Kenya, </v>
          </cell>
        </row>
        <row r="47">
          <cell r="A47" t="str">
            <v>PJ-001636</v>
          </cell>
          <cell r="B47" t="str">
            <v>PJ-001636: Supporting Soil Health Consortia in West Africa- facilitating wider uptake of better adapted ISFM practices with visible positive impacts on rural livelihoods</v>
          </cell>
          <cell r="C47" t="str">
            <v>Supporting Soil Health Consortia in West Africa- facilitating wider uptake of better adapted ISFM practices with visible positive impacts on rural livelihoods</v>
          </cell>
          <cell r="D47" t="str">
            <v>01/09/2013</v>
          </cell>
          <cell r="E47" t="str">
            <v>31/03/2017</v>
          </cell>
          <cell r="F47" t="str">
            <v>1,499,844 USD</v>
          </cell>
          <cell r="G47" t="str">
            <v>AGRA</v>
          </cell>
          <cell r="H47" t="str">
            <v xml:space="preserve">
AGRA
</v>
          </cell>
          <cell r="I47" t="str">
            <v>Huising, Jeroen Elzo</v>
          </cell>
          <cell r="J47" t="str">
            <v>Dashiell, Kenton, Vanlauwe, Bernard</v>
          </cell>
          <cell r="K47" t="str">
            <v>5573</v>
          </cell>
          <cell r="L47" t="str">
            <v/>
          </cell>
          <cell r="M47" t="str">
            <v>100</v>
          </cell>
          <cell r="N47" t="str">
            <v/>
          </cell>
          <cell r="O47" t="str">
            <v/>
          </cell>
          <cell r="P47" t="str">
            <v xml:space="preserve">Burkina Faso, Ghana, Mali, Niger, Nigeria, </v>
          </cell>
        </row>
        <row r="48">
          <cell r="A48" t="str">
            <v>PJ-001662</v>
          </cell>
          <cell r="B48" t="str">
            <v>PJ-001662: CGIAR Research Program: Roots, Tubers; and Bananas for Food Security and Income Task Order No. 04‐12‐RTB‐TO: Project Profile: "Complementary funding for cross‐cutting projects"</v>
          </cell>
          <cell r="C48" t="str">
            <v>CGIAR Research Program: Roots, Tubers; and Bananas for Food Security and Income Task Order No. 04‐12‐RTB‐TO: Project Profile: "Complementary funding for cross‐cutting projects"</v>
          </cell>
          <cell r="D48" t="str">
            <v>01/01/2012</v>
          </cell>
          <cell r="E48" t="str">
            <v>31/12/2016</v>
          </cell>
          <cell r="F48" t="str">
            <v>1,906,834 USD</v>
          </cell>
          <cell r="G48" t="str">
            <v>CIP</v>
          </cell>
          <cell r="H48" t="str">
            <v xml:space="preserve">
CIP
</v>
          </cell>
          <cell r="I48" t="str">
            <v>Legg, James</v>
          </cell>
          <cell r="J48" t="str">
            <v>Asiedu, Robert, Manyong, Victor</v>
          </cell>
          <cell r="K48" t="str">
            <v>5457, 5458, 5459, 5460, 5461, 5462, 5463, 5464, 5465, 5466, 5467</v>
          </cell>
          <cell r="L48" t="str">
            <v>34</v>
          </cell>
          <cell r="M48" t="str">
            <v>33</v>
          </cell>
          <cell r="N48" t="str">
            <v>33</v>
          </cell>
          <cell r="O48" t="str">
            <v/>
          </cell>
          <cell r="P48" t="str">
            <v xml:space="preserve">Nigeria, </v>
          </cell>
        </row>
        <row r="49">
          <cell r="A49" t="str">
            <v>PJ-001674</v>
          </cell>
          <cell r="B49" t="str">
            <v>PJ-001674: Enhancing the competitiveness of High Quality Cassava Flour Value Chain in West and Central Africa</v>
          </cell>
          <cell r="C49" t="str">
            <v>Enhancing the competitiveness of High Quality Cassava Flour Value Chain in West and Central Africa</v>
          </cell>
          <cell r="D49" t="str">
            <v>13/03/2014</v>
          </cell>
          <cell r="E49" t="str">
            <v>12/03/2017</v>
          </cell>
          <cell r="F49" t="str">
            <v>2,450,000 USD</v>
          </cell>
          <cell r="G49" t="str">
            <v>IFAD</v>
          </cell>
          <cell r="H49" t="str">
            <v xml:space="preserve">
IFAD
</v>
          </cell>
          <cell r="I49" t="str">
            <v>Abass, Adebayo</v>
          </cell>
          <cell r="J49" t="str">
            <v>Manyong, Victor, Vanlauwe, Bernard</v>
          </cell>
          <cell r="K49" t="str">
            <v>5674, 5726</v>
          </cell>
          <cell r="L49" t="str">
            <v>50</v>
          </cell>
          <cell r="M49" t="str">
            <v>50</v>
          </cell>
          <cell r="N49" t="str">
            <v/>
          </cell>
          <cell r="O49" t="str">
            <v/>
          </cell>
          <cell r="P49" t="str">
            <v xml:space="preserve">DR, Congo, Nigeria, </v>
          </cell>
        </row>
        <row r="50">
          <cell r="A50" t="str">
            <v>PJ-001680</v>
          </cell>
          <cell r="B50" t="str">
            <v>PJ-001680: Policy action for sustainable intensification of Ugandan cropping systems (PASIC) RSBO117385</v>
          </cell>
          <cell r="C50" t="str">
            <v>Policy action for sustainable intensification of Ugandan cropping systems (PASIC) RSBO117385</v>
          </cell>
          <cell r="D50" t="str">
            <v>01/10/2013</v>
          </cell>
          <cell r="E50" t="str">
            <v>31/12/2017</v>
          </cell>
          <cell r="F50" t="str">
            <v>4,998,599 USD</v>
          </cell>
          <cell r="G50" t="str">
            <v>EKN</v>
          </cell>
          <cell r="H50" t="str">
            <v xml:space="preserve">
EKN
</v>
          </cell>
          <cell r="I50" t="str">
            <v>Blom, Jaap</v>
          </cell>
          <cell r="J50" t="str">
            <v>Manyong, Victor, Vanlauwe, Bernard</v>
          </cell>
          <cell r="K50" t="str">
            <v>5612</v>
          </cell>
          <cell r="L50" t="str">
            <v/>
          </cell>
          <cell r="M50" t="str">
            <v/>
          </cell>
          <cell r="N50" t="str">
            <v>100</v>
          </cell>
          <cell r="O50" t="str">
            <v/>
          </cell>
          <cell r="P50" t="str">
            <v xml:space="preserve">Uganda, </v>
          </cell>
        </row>
        <row r="51">
          <cell r="A51" t="str">
            <v>PJ-001685</v>
          </cell>
          <cell r="B51" t="str">
            <v>PJ-001685: The development and expansion of sustainable agriculture activities in the periphery south of Faunal Reserve of Lomako Yokokala mainly in the territory of Djolu and Befale (MLW Landscape)</v>
          </cell>
          <cell r="C51" t="str">
            <v>The development and expansion of sustainable agriculture activities in the periphery south of Faunal Reserve of Lomako Yokokala mainly in the territory of Djolu and Befale (MLW Landscape)</v>
          </cell>
          <cell r="D51" t="str">
            <v>15/12/2012</v>
          </cell>
          <cell r="E51" t="str">
            <v>29/09/2018</v>
          </cell>
          <cell r="F51" t="str">
            <v>961,272 USD</v>
          </cell>
          <cell r="G51" t="str">
            <v>AWF</v>
          </cell>
          <cell r="H51" t="str">
            <v xml:space="preserve">
AWF
</v>
          </cell>
          <cell r="I51" t="str">
            <v>Mahungu, Nzola-Meso</v>
          </cell>
          <cell r="J51" t="str">
            <v>Vanlauwe, Bernard, Asiedu, Robert</v>
          </cell>
          <cell r="K51" t="str">
            <v>5486, 5540, 5695</v>
          </cell>
          <cell r="L51" t="str">
            <v>100</v>
          </cell>
          <cell r="M51" t="str">
            <v/>
          </cell>
          <cell r="N51" t="str">
            <v/>
          </cell>
          <cell r="O51" t="str">
            <v/>
          </cell>
          <cell r="P51" t="str">
            <v xml:space="preserve">DR, Congo, </v>
          </cell>
        </row>
        <row r="52">
          <cell r="A52" t="str">
            <v>PJ-001688</v>
          </cell>
          <cell r="B52" t="str">
            <v>PJ-001688: Aflatoxin Genetic Resistance in Maize</v>
          </cell>
          <cell r="C52" t="str">
            <v>Aflatoxin Genetic Resistance in Maize</v>
          </cell>
          <cell r="D52" t="str">
            <v>30/09/2012</v>
          </cell>
          <cell r="E52" t="str">
            <v>30/09/2017</v>
          </cell>
          <cell r="F52" t="str">
            <v>245,000 USD</v>
          </cell>
          <cell r="G52" t="str">
            <v>USDA-ARS</v>
          </cell>
          <cell r="H52" t="str">
            <v xml:space="preserve">
USDA-ARS
USDA-ARS
</v>
          </cell>
          <cell r="I52" t="str">
            <v>Menkir, Abebe</v>
          </cell>
          <cell r="J52" t="str">
            <v>Asiedu, Robert, Manyong, Victor</v>
          </cell>
          <cell r="K52" t="str">
            <v>5472, 5783</v>
          </cell>
          <cell r="L52" t="str">
            <v/>
          </cell>
          <cell r="M52" t="str">
            <v>100</v>
          </cell>
          <cell r="N52" t="str">
            <v/>
          </cell>
          <cell r="O52" t="str">
            <v/>
          </cell>
          <cell r="P52" t="str">
            <v xml:space="preserve">Ghana, Nigeria, </v>
          </cell>
        </row>
        <row r="53">
          <cell r="A53" t="str">
            <v>PJ-001704</v>
          </cell>
          <cell r="B53" t="str">
            <v>PJ-001704: Making cassava a transformation vehicle to improve food security and livelihoods in Zambia</v>
          </cell>
          <cell r="C53" t="str">
            <v>Making cassava a transformation vehicle to improve food security and livelihoods in Zambia</v>
          </cell>
          <cell r="D53" t="str">
            <v>10/08/2015</v>
          </cell>
          <cell r="E53" t="str">
            <v>11/08/2017</v>
          </cell>
          <cell r="F53" t="str">
            <v>311,090 USD</v>
          </cell>
          <cell r="G53" t="str">
            <v>MAL, Zambia</v>
          </cell>
          <cell r="H53" t="str">
            <v xml:space="preserve">
MAL, Zambia
</v>
          </cell>
          <cell r="I53" t="str">
            <v>Ntawuruhunga, Pheneas</v>
          </cell>
          <cell r="J53" t="str">
            <v>Chikoye, David, Asiedu, Robert</v>
          </cell>
          <cell r="K53" t="str">
            <v>5828</v>
          </cell>
          <cell r="L53" t="str">
            <v/>
          </cell>
          <cell r="M53" t="str">
            <v/>
          </cell>
          <cell r="N53" t="str">
            <v/>
          </cell>
          <cell r="O53" t="str">
            <v>100</v>
          </cell>
          <cell r="P53" t="str">
            <v xml:space="preserve">Zambia, </v>
          </cell>
        </row>
        <row r="54">
          <cell r="A54" t="str">
            <v>PJ-001709</v>
          </cell>
          <cell r="B54" t="str">
            <v>PJ-001709: CRP Gene Bank</v>
          </cell>
          <cell r="C54" t="str">
            <v>CRP Gene Bank</v>
          </cell>
          <cell r="D54" t="str">
            <v>01/01/2012</v>
          </cell>
          <cell r="E54" t="str">
            <v>31/12/2016</v>
          </cell>
          <cell r="F54" t="str">
            <v>7,170,712 USD</v>
          </cell>
          <cell r="G54" t="str">
            <v>CROP TRUST</v>
          </cell>
          <cell r="H54" t="str">
            <v xml:space="preserve">
CROP TRUST
CGIAR System
</v>
          </cell>
          <cell r="I54" t="str">
            <v>Abberton , Michael</v>
          </cell>
          <cell r="J54" t="str">
            <v>Asiedu, Robert, Hillbur, Ylva</v>
          </cell>
          <cell r="K54" t="str">
            <v>5493, 5841, 5850, 5851, 5958, 5959, 5960, 5961, 5962, 5963, 5964</v>
          </cell>
          <cell r="L54" t="str">
            <v/>
          </cell>
          <cell r="M54" t="str">
            <v>100</v>
          </cell>
          <cell r="N54" t="str">
            <v/>
          </cell>
          <cell r="O54" t="str">
            <v/>
          </cell>
          <cell r="P54" t="str">
            <v xml:space="preserve">Nigeria, </v>
          </cell>
        </row>
        <row r="55">
          <cell r="A55" t="str">
            <v>PJ-001715</v>
          </cell>
          <cell r="B55" t="str">
            <v>PJ-001715: USAID Soybean Innovation Laboratory - Human Nutrition Sub award</v>
          </cell>
          <cell r="C55" t="str">
            <v>USAID Soybean Innovation Laboratory - Human Nutrition Sub award</v>
          </cell>
          <cell r="D55" t="str">
            <v>04/11/2013</v>
          </cell>
          <cell r="E55" t="str">
            <v>30/09/2017</v>
          </cell>
          <cell r="F55" t="str">
            <v>442,731 USD</v>
          </cell>
          <cell r="G55" t="str">
            <v>UILLINOIS</v>
          </cell>
          <cell r="H55" t="str">
            <v xml:space="preserve">
UILLINOIS
</v>
          </cell>
          <cell r="I55" t="str">
            <v>Agrama, Hesham, Chigeza, Godfree</v>
          </cell>
          <cell r="J55" t="str">
            <v>Chikoye, David, Asiedu, Robert</v>
          </cell>
          <cell r="K55" t="str">
            <v>5709, 5710</v>
          </cell>
          <cell r="L55" t="str">
            <v/>
          </cell>
          <cell r="M55" t="str">
            <v/>
          </cell>
          <cell r="N55" t="str">
            <v/>
          </cell>
          <cell r="O55" t="str">
            <v>100</v>
          </cell>
          <cell r="P55" t="str">
            <v xml:space="preserve">Malawi, Mozambique, Zambia, </v>
          </cell>
        </row>
        <row r="56">
          <cell r="A56" t="str">
            <v>PJ-001726</v>
          </cell>
          <cell r="B56" t="str">
            <v>PJ-001726: Cassava web innovations in Nigeria: Assessment of food security, quality and safety impact of cassava biomass production, and processing into food and non-food products (BiomassWeb) (Contract No: 81161240)</v>
          </cell>
          <cell r="C56" t="str">
            <v>Cassava web innovations in Nigeria: Assessment of food security, quality and safety impact of cassava biomass production, and processing into food and non-food products (BiomassWeb) (Contract No: 81161240)</v>
          </cell>
          <cell r="D56" t="str">
            <v>01/07/2013</v>
          </cell>
          <cell r="E56" t="str">
            <v>30/06/2016</v>
          </cell>
          <cell r="F56" t="str">
            <v>240,731.011 USD</v>
          </cell>
          <cell r="G56" t="str">
            <v>GIZ</v>
          </cell>
          <cell r="H56" t="str">
            <v xml:space="preserve">
GIZ
</v>
          </cell>
          <cell r="I56" t="str">
            <v>Abass, Adebayo</v>
          </cell>
          <cell r="J56" t="str">
            <v>Manyong, Victor, Asiedu, Robert</v>
          </cell>
          <cell r="K56" t="str">
            <v>5564</v>
          </cell>
          <cell r="L56" t="str">
            <v/>
          </cell>
          <cell r="M56" t="str">
            <v>100</v>
          </cell>
          <cell r="N56" t="str">
            <v/>
          </cell>
          <cell r="O56" t="str">
            <v/>
          </cell>
          <cell r="P56" t="str">
            <v xml:space="preserve">Nigeria, </v>
          </cell>
        </row>
        <row r="57">
          <cell r="A57" t="str">
            <v>PJ-001736</v>
          </cell>
          <cell r="B57" t="str">
            <v>PJ-001736: Aflatoxin mitigation using biocontrol and other management practices in the maize and groundnut value chain to improve public health, increase trade, augment smallholder income, and enhance food security in Mozambique</v>
          </cell>
          <cell r="C57" t="str">
            <v>Aflatoxin mitigation using biocontrol and other management practices in the maize and groundnut value chain to improve public health, increase trade, augment smallholder income, and enhance food security in Mozambique</v>
          </cell>
          <cell r="D57" t="str">
            <v>11/02/2013</v>
          </cell>
          <cell r="E57" t="str">
            <v>31/01/2018</v>
          </cell>
          <cell r="F57" t="str">
            <v>1,924,212.56 USD</v>
          </cell>
          <cell r="G57" t="str">
            <v>USAID-MOZAMBIQUE, USAID</v>
          </cell>
          <cell r="H57" t="str">
            <v xml:space="preserve">
USAID-MOZAMBIQUE
USAID
</v>
          </cell>
          <cell r="I57" t="str">
            <v>Augusto, Joao</v>
          </cell>
          <cell r="J57" t="str">
            <v>Chikoye, David, Manyong, Victor</v>
          </cell>
          <cell r="K57" t="str">
            <v>5509, 5879</v>
          </cell>
          <cell r="L57" t="str">
            <v/>
          </cell>
          <cell r="M57" t="str">
            <v/>
          </cell>
          <cell r="N57" t="str">
            <v/>
          </cell>
          <cell r="O57" t="str">
            <v>100</v>
          </cell>
          <cell r="P57" t="str">
            <v xml:space="preserve">Mozambique, </v>
          </cell>
        </row>
        <row r="58">
          <cell r="A58" t="str">
            <v>PJ-001740</v>
          </cell>
          <cell r="B58" t="str">
            <v>PJ-001740: Feed the Future Innovation Lab for Climate Resilient Cowpea</v>
          </cell>
          <cell r="C58" t="str">
            <v>Feed the Future Innovation Lab for Climate Resilient Cowpea</v>
          </cell>
          <cell r="D58" t="str">
            <v>12/09/2013</v>
          </cell>
          <cell r="E58" t="str">
            <v>11/09/2018</v>
          </cell>
          <cell r="F58" t="str">
            <v>267,030 USD</v>
          </cell>
          <cell r="G58" t="str">
            <v>UC RIVERSIDE</v>
          </cell>
          <cell r="H58" t="str">
            <v xml:space="preserve">
UC RIVERSIDE
</v>
          </cell>
          <cell r="I58" t="str">
            <v>Boukar, Ousmane</v>
          </cell>
          <cell r="J58" t="str">
            <v>Asiedu, Robert, Chikoye, David</v>
          </cell>
          <cell r="K58" t="str">
            <v>5618</v>
          </cell>
          <cell r="L58" t="str">
            <v/>
          </cell>
          <cell r="M58" t="str">
            <v>100</v>
          </cell>
          <cell r="N58" t="str">
            <v/>
          </cell>
          <cell r="O58" t="str">
            <v/>
          </cell>
          <cell r="P58" t="str">
            <v xml:space="preserve">Burkina Faso, Ghana, Nigeria, Senegal, </v>
          </cell>
        </row>
        <row r="59">
          <cell r="A59" t="str">
            <v>PJ-001747</v>
          </cell>
          <cell r="B59" t="str">
            <v>PJ-001747: Aflatoxin Policy and Program for the East Africa Region (APPEAR)</v>
          </cell>
          <cell r="C59" t="str">
            <v>Aflatoxin Policy and Program for the East Africa Region (APPEAR)</v>
          </cell>
          <cell r="D59" t="str">
            <v>01/07/2013</v>
          </cell>
          <cell r="E59" t="str">
            <v>30/06/2017</v>
          </cell>
          <cell r="F59" t="str">
            <v>4,265,405.9 USD</v>
          </cell>
          <cell r="G59" t="str">
            <v>USAID</v>
          </cell>
          <cell r="H59" t="str">
            <v xml:space="preserve">
USAID
</v>
          </cell>
          <cell r="I59" t="str">
            <v>Mutegi, Charity</v>
          </cell>
          <cell r="J59" t="str">
            <v>Manyong, Victor, Chikoye, David</v>
          </cell>
          <cell r="K59" t="str">
            <v>5555, 5556, 5557</v>
          </cell>
          <cell r="L59" t="str">
            <v/>
          </cell>
          <cell r="M59" t="str">
            <v/>
          </cell>
          <cell r="N59" t="str">
            <v>100</v>
          </cell>
          <cell r="O59" t="str">
            <v/>
          </cell>
          <cell r="P59" t="str">
            <v xml:space="preserve">Burundi, Ethiopia, Kenya, Rwanda, Tanzania, Uganda, </v>
          </cell>
        </row>
        <row r="60">
          <cell r="A60" t="str">
            <v>PJ-001748</v>
          </cell>
          <cell r="B60" t="str">
            <v>PJ-001748: COWBIA: Multi-purpose cowpea inoculation for improved yields in small holder farms in Kenya</v>
          </cell>
          <cell r="C60" t="str">
            <v>COWBIA: Multi-purpose cowpea inoculation for improved yields in small holder farms in Kenya</v>
          </cell>
          <cell r="D60" t="str">
            <v>01/03/2013</v>
          </cell>
          <cell r="E60" t="str">
            <v>31/08/2016</v>
          </cell>
          <cell r="F60" t="str">
            <v>30,449.26 USD</v>
          </cell>
          <cell r="G60" t="str">
            <v>GPN</v>
          </cell>
          <cell r="H60" t="str">
            <v xml:space="preserve">
GPN
</v>
          </cell>
          <cell r="I60" t="str">
            <v>Masso , Cargele</v>
          </cell>
          <cell r="J60" t="str">
            <v>Vanlauwe, Bernard, Manyong, Victor</v>
          </cell>
          <cell r="K60" t="str">
            <v>5525</v>
          </cell>
          <cell r="L60" t="str">
            <v/>
          </cell>
          <cell r="M60" t="str">
            <v/>
          </cell>
          <cell r="N60" t="str">
            <v>100</v>
          </cell>
          <cell r="O60" t="str">
            <v/>
          </cell>
          <cell r="P60" t="str">
            <v xml:space="preserve">Kenya, </v>
          </cell>
        </row>
        <row r="61">
          <cell r="A61" t="str">
            <v>PJ-001754</v>
          </cell>
          <cell r="B61" t="str">
            <v>PJ-001754: Community Action in Cassava Brown Streak Disease Control through Clean seed in Tanzania</v>
          </cell>
          <cell r="C61" t="str">
            <v>Community Action in Cassava Brown Streak Disease Control through Clean seed in Tanzania</v>
          </cell>
          <cell r="D61" t="str">
            <v>01/03/2013</v>
          </cell>
          <cell r="E61" t="str">
            <v>31/12/2016</v>
          </cell>
          <cell r="F61" t="str">
            <v>242,643 USD</v>
          </cell>
          <cell r="G61" t="str">
            <v>MAFSC, Tanzania</v>
          </cell>
          <cell r="H61" t="str">
            <v xml:space="preserve">
MAFSC, Tanzania
</v>
          </cell>
          <cell r="I61" t="str">
            <v>Legg, James</v>
          </cell>
          <cell r="J61" t="str">
            <v>Manyong, Victor, Chikoye, David</v>
          </cell>
          <cell r="K61" t="str">
            <v>5534</v>
          </cell>
          <cell r="L61" t="str">
            <v/>
          </cell>
          <cell r="M61" t="str">
            <v/>
          </cell>
          <cell r="N61" t="str">
            <v>100</v>
          </cell>
          <cell r="O61" t="str">
            <v/>
          </cell>
          <cell r="P61" t="str">
            <v xml:space="preserve">Tanzania, </v>
          </cell>
        </row>
        <row r="62">
          <cell r="A62" t="str">
            <v>PJ-001759</v>
          </cell>
          <cell r="B62" t="str">
            <v>PJ-001759: Redynamisation de la Recherche pour le Développement (R4D) en République Démocratique du Congo (RDC) [Reviving Agricultural Research for Development (R4D) in the Democratic Republic of Congo (DRC)]</v>
          </cell>
          <cell r="C62" t="str">
            <v>Redynamisation de la Recherche pour le Développement (R4D) en République Démocratique du Congo (RDC) [Reviving Agricultural Research for Development (R4D) in the Democratic Republic of Congo (DRC)]</v>
          </cell>
          <cell r="D62" t="str">
            <v>29/06/2013</v>
          </cell>
          <cell r="E62" t="str">
            <v>31/12/2017</v>
          </cell>
          <cell r="F62" t="str">
            <v>2,979,330 USD</v>
          </cell>
          <cell r="G62" t="str">
            <v>MINAGRIDER, DRC</v>
          </cell>
          <cell r="H62" t="str">
            <v xml:space="preserve">
MINAGRIDER, DRC
</v>
          </cell>
          <cell r="I62" t="str">
            <v>Mahungu, Nzola-Meso</v>
          </cell>
          <cell r="J62" t="str">
            <v>Vanlauwe, Bernard, Manyong, Victor</v>
          </cell>
          <cell r="K62" t="str">
            <v>5560</v>
          </cell>
          <cell r="L62" t="str">
            <v>100</v>
          </cell>
          <cell r="M62" t="str">
            <v/>
          </cell>
          <cell r="N62" t="str">
            <v/>
          </cell>
          <cell r="O62" t="str">
            <v/>
          </cell>
          <cell r="P62" t="str">
            <v xml:space="preserve">DR, Congo, </v>
          </cell>
        </row>
        <row r="63">
          <cell r="A63" t="str">
            <v>PJ-001762</v>
          </cell>
          <cell r="B63" t="str">
            <v>PJ-001762: Control of Bacterial Wilt Disease in Enset (Global Development Grant Number OPP1079038)</v>
          </cell>
          <cell r="C63" t="str">
            <v>Control of Bacterial Wilt Disease in Enset (Global Development Grant Number OPP1079038)</v>
          </cell>
          <cell r="D63" t="str">
            <v>23/10/2013</v>
          </cell>
          <cell r="E63" t="str">
            <v>31/05/2018</v>
          </cell>
          <cell r="F63" t="str">
            <v>2,595,383 USD</v>
          </cell>
          <cell r="G63" t="str">
            <v>BMGF</v>
          </cell>
          <cell r="H63" t="str">
            <v xml:space="preserve">
BMGF
</v>
          </cell>
          <cell r="I63" t="str">
            <v>Tripathi , Leena</v>
          </cell>
          <cell r="J63" t="str">
            <v>Manyong, Victor, Asiedu, Robert</v>
          </cell>
          <cell r="K63" t="str">
            <v>5614</v>
          </cell>
          <cell r="L63" t="str">
            <v/>
          </cell>
          <cell r="M63" t="str">
            <v/>
          </cell>
          <cell r="N63" t="str">
            <v>100</v>
          </cell>
          <cell r="O63" t="str">
            <v/>
          </cell>
          <cell r="P63" t="str">
            <v xml:space="preserve">Ethiopia, Kenya, </v>
          </cell>
        </row>
        <row r="64">
          <cell r="A64" t="str">
            <v>PJ-001764</v>
          </cell>
          <cell r="B64" t="str">
            <v>PJ-001764: LegumeCHOICE: Realizing the underexploited potential of multi-purpose legumes towards improved livelihoods and a better environment in crop-livestock systems in East and Central Africa</v>
          </cell>
          <cell r="C64" t="str">
            <v>LegumeCHOICE: Realizing the underexploited potential of multi-purpose legumes towards improved livelihoods and a better environment in crop-livestock systems in East and Central Africa</v>
          </cell>
          <cell r="D64" t="str">
            <v>01/04/2014</v>
          </cell>
          <cell r="E64" t="str">
            <v>31/12/2017</v>
          </cell>
          <cell r="F64" t="str">
            <v>1,446,114.171 USD</v>
          </cell>
          <cell r="G64" t="str">
            <v>GIZ</v>
          </cell>
          <cell r="H64" t="str">
            <v xml:space="preserve">
GIZ
</v>
          </cell>
          <cell r="I64" t="str">
            <v>Nziguheba, Generose</v>
          </cell>
          <cell r="J64" t="str">
            <v>Vanlauwe, Bernard, Manyong, Victor</v>
          </cell>
          <cell r="K64" t="str">
            <v>5681</v>
          </cell>
          <cell r="L64" t="str">
            <v>50</v>
          </cell>
          <cell r="M64" t="str">
            <v/>
          </cell>
          <cell r="N64" t="str">
            <v>50</v>
          </cell>
          <cell r="O64" t="str">
            <v/>
          </cell>
          <cell r="P64" t="str">
            <v xml:space="preserve">DR, Congo, Ethiopia, Kenya, </v>
          </cell>
        </row>
        <row r="65">
          <cell r="A65" t="str">
            <v>PJ-001765</v>
          </cell>
          <cell r="B65" t="str">
            <v xml:space="preserve">PJ-001765: Sustainable Weed Management Technologies for Cassava Systems in Nigeria </v>
          </cell>
          <cell r="C65" t="str">
            <v>Sustainable Weed Management Technologies for Cassava Systems in Nigeria</v>
          </cell>
          <cell r="D65" t="str">
            <v>10/09/2013</v>
          </cell>
          <cell r="E65" t="str">
            <v>31/12/2018</v>
          </cell>
          <cell r="F65" t="str">
            <v>7,656,326 USD</v>
          </cell>
          <cell r="G65" t="str">
            <v>BMGF</v>
          </cell>
          <cell r="H65" t="str">
            <v xml:space="preserve">
BMGF
</v>
          </cell>
          <cell r="I65" t="str">
            <v>G.O. Dixon, Alfred</v>
          </cell>
          <cell r="J65" t="str">
            <v>Chikoye, David, Dashiell, Kenton</v>
          </cell>
          <cell r="K65" t="str">
            <v>5579</v>
          </cell>
          <cell r="L65" t="str">
            <v/>
          </cell>
          <cell r="M65" t="str">
            <v>100</v>
          </cell>
          <cell r="N65" t="str">
            <v/>
          </cell>
          <cell r="O65" t="str">
            <v/>
          </cell>
          <cell r="P65" t="str">
            <v xml:space="preserve">Nigeria, </v>
          </cell>
        </row>
        <row r="66">
          <cell r="A66" t="str">
            <v>PJ-001766</v>
          </cell>
          <cell r="B66" t="str">
            <v>PJ-001766: Controlling diseases in sweet potato and enset in South Sudan and Ethiopia to improve productivity and livelihoods under changing climatic conditions using modern technologies</v>
          </cell>
          <cell r="C66" t="str">
            <v>Controlling diseases in sweet potato and enset in South Sudan and Ethiopia to improve productivity and livelihoods under changing climatic conditions using modern technologies</v>
          </cell>
          <cell r="D66" t="str">
            <v>01/11/2013</v>
          </cell>
          <cell r="E66" t="str">
            <v>31/10/2018</v>
          </cell>
          <cell r="F66" t="str">
            <v>522,911.3 USD</v>
          </cell>
          <cell r="G66" t="str">
            <v>UMB</v>
          </cell>
          <cell r="H66" t="str">
            <v xml:space="preserve">
UMB
</v>
          </cell>
          <cell r="I66" t="str">
            <v>Manyong, Victor</v>
          </cell>
          <cell r="J66" t="str">
            <v>Manyong, Victor, Chikoye, David</v>
          </cell>
          <cell r="K66" t="str">
            <v>5630, 5631, 5632</v>
          </cell>
          <cell r="L66" t="str">
            <v/>
          </cell>
          <cell r="M66" t="str">
            <v/>
          </cell>
          <cell r="N66" t="str">
            <v>100</v>
          </cell>
          <cell r="O66" t="str">
            <v/>
          </cell>
          <cell r="P66" t="str">
            <v xml:space="preserve">Ethiopia, Sudan, </v>
          </cell>
        </row>
        <row r="67">
          <cell r="A67" t="str">
            <v>PJ-001773</v>
          </cell>
          <cell r="B67" t="str">
            <v>PJ-001773: AgResults Initial Pilot Projects</v>
          </cell>
          <cell r="C67" t="str">
            <v>AgResults Initial Pilot Projects</v>
          </cell>
          <cell r="D67" t="str">
            <v>01/10/2013</v>
          </cell>
          <cell r="E67" t="str">
            <v>30/04/2018</v>
          </cell>
          <cell r="F67" t="str">
            <v>3,683,886 USD</v>
          </cell>
          <cell r="G67" t="str">
            <v>Deloitte</v>
          </cell>
          <cell r="H67" t="str">
            <v xml:space="preserve">
Deloitte
</v>
          </cell>
          <cell r="I67" t="str">
            <v>Akande, Adebowale</v>
          </cell>
          <cell r="J67" t="str">
            <v>Schreurs, Frederick, Manyong, Victor</v>
          </cell>
          <cell r="K67" t="str">
            <v>5608, 5609, 5821, 5910</v>
          </cell>
          <cell r="L67" t="str">
            <v/>
          </cell>
          <cell r="M67" t="str">
            <v>100</v>
          </cell>
          <cell r="N67" t="str">
            <v/>
          </cell>
          <cell r="O67" t="str">
            <v/>
          </cell>
          <cell r="P67" t="str">
            <v xml:space="preserve">Nigeria, </v>
          </cell>
        </row>
        <row r="68">
          <cell r="A68" t="str">
            <v>PJ-001774</v>
          </cell>
          <cell r="B68" t="str">
            <v>PJ-001774: Yam Transformation System</v>
          </cell>
          <cell r="C68" t="str">
            <v>Yam Transformation System</v>
          </cell>
          <cell r="D68" t="str">
            <v>26/09/2013</v>
          </cell>
          <cell r="E68" t="str">
            <v>30/04/2016</v>
          </cell>
          <cell r="F68" t="str">
            <v>703,941 USD</v>
          </cell>
          <cell r="G68" t="str">
            <v>BMGF</v>
          </cell>
          <cell r="H68" t="str">
            <v xml:space="preserve">
BMGF
</v>
          </cell>
          <cell r="I68" t="str">
            <v>Tripathi , Leena</v>
          </cell>
          <cell r="J68" t="str">
            <v>Manyong, Victor, Asiedu, Robert</v>
          </cell>
          <cell r="K68" t="str">
            <v>5600</v>
          </cell>
          <cell r="L68" t="str">
            <v/>
          </cell>
          <cell r="M68" t="str">
            <v/>
          </cell>
          <cell r="N68" t="str">
            <v>100</v>
          </cell>
          <cell r="O68" t="str">
            <v/>
          </cell>
          <cell r="P68" t="str">
            <v xml:space="preserve">Kenya, </v>
          </cell>
        </row>
        <row r="69">
          <cell r="A69" t="str">
            <v>PJ-001775</v>
          </cell>
          <cell r="B69" t="str">
            <v>PJ-001775: Exchange of Banana and Plantain (MUSA SPP.) Varieties and Hybrids between IITA and EMBRAPA - widening the genetic base for the development of new cultivars and direct use by farmers</v>
          </cell>
          <cell r="C69" t="str">
            <v>Exchange of Banana and Plantain (MUSA SPP.) Varieties and Hybrids between IITA and EMBRAPA - widening the genetic base for the development of new cultivars and direct use by farmers</v>
          </cell>
          <cell r="D69" t="str">
            <v>01/01/2014</v>
          </cell>
          <cell r="E69" t="str">
            <v>20/05/2016</v>
          </cell>
          <cell r="F69" t="str">
            <v>59,726 USD</v>
          </cell>
          <cell r="G69" t="str">
            <v>FUNARBE</v>
          </cell>
          <cell r="H69" t="str">
            <v xml:space="preserve">
EMBRAPA
FUNARBE
</v>
          </cell>
          <cell r="I69" t="str">
            <v>Swennen, Rony</v>
          </cell>
          <cell r="J69" t="str">
            <v>Manyong, Victor, Asiedu, Robert</v>
          </cell>
          <cell r="K69" t="str">
            <v>5626</v>
          </cell>
          <cell r="L69" t="str">
            <v/>
          </cell>
          <cell r="M69" t="str">
            <v>50</v>
          </cell>
          <cell r="N69" t="str">
            <v>50</v>
          </cell>
          <cell r="O69" t="str">
            <v/>
          </cell>
          <cell r="P69" t="str">
            <v xml:space="preserve">Nigeria, Uganda, </v>
          </cell>
        </row>
        <row r="70">
          <cell r="A70" t="str">
            <v>PJ-001787</v>
          </cell>
          <cell r="B70" t="str">
            <v>PJ-001787: Biological Foundations of Management of Field Insect Pests of Cowpea in West Africa</v>
          </cell>
          <cell r="C70" t="str">
            <v>Biological Foundations of Management of Field Insect Pests of Cowpea in West Africa</v>
          </cell>
          <cell r="D70" t="str">
            <v>01/10/2013</v>
          </cell>
          <cell r="E70" t="str">
            <v>30/09/2016</v>
          </cell>
          <cell r="F70" t="str">
            <v>304,605 USD</v>
          </cell>
          <cell r="G70" t="str">
            <v>UILLINOIS</v>
          </cell>
          <cell r="H70" t="str">
            <v xml:space="preserve">
UILLINOIS
</v>
          </cell>
          <cell r="I70" t="str">
            <v>Tamo, Manuele</v>
          </cell>
          <cell r="J70" t="str">
            <v>Asiedu, Robert, Chikoye, David</v>
          </cell>
          <cell r="K70" t="str">
            <v>5666</v>
          </cell>
          <cell r="L70" t="str">
            <v/>
          </cell>
          <cell r="M70" t="str">
            <v>100</v>
          </cell>
          <cell r="N70" t="str">
            <v/>
          </cell>
          <cell r="O70" t="str">
            <v/>
          </cell>
          <cell r="P70" t="str">
            <v xml:space="preserve">Burkina Faso, Ghana, Niger, Bénin, </v>
          </cell>
        </row>
        <row r="71">
          <cell r="A71" t="str">
            <v>PJ-001793</v>
          </cell>
          <cell r="B71" t="str">
            <v>PJ-001793: Development of high-value-added cowpea varieties, speeding up in their dissemination with a seed production system, and inspection of the system's effectiveness</v>
          </cell>
          <cell r="C71" t="str">
            <v>Development of high-value-added cowpea varieties, speeding up in their dissemination with a seed production system, and inspection of the system's effectiveness</v>
          </cell>
          <cell r="D71" t="str">
            <v>01/04/2013</v>
          </cell>
          <cell r="E71" t="str">
            <v>31/03/2017</v>
          </cell>
          <cell r="F71" t="str">
            <v>1,218,672 USD</v>
          </cell>
          <cell r="G71" t="str">
            <v>JAPAN</v>
          </cell>
          <cell r="H71" t="str">
            <v xml:space="preserve">
JAPAN
</v>
          </cell>
          <cell r="I71" t="str">
            <v>Ishikawa, Haruki</v>
          </cell>
          <cell r="J71" t="str">
            <v>Asiedu, Robert, Chikoye, David</v>
          </cell>
          <cell r="K71" t="str">
            <v>5551</v>
          </cell>
          <cell r="L71" t="str">
            <v/>
          </cell>
          <cell r="M71" t="str">
            <v>100</v>
          </cell>
          <cell r="N71" t="str">
            <v/>
          </cell>
          <cell r="O71" t="str">
            <v/>
          </cell>
          <cell r="P71" t="str">
            <v xml:space="preserve">Burkina Faso, </v>
          </cell>
        </row>
        <row r="72">
          <cell r="A72" t="str">
            <v>PJ-001794</v>
          </cell>
          <cell r="B72" t="str">
            <v>PJ-001794: West Africa Seed Program (CORAF/WECARD Cooperative Agreement No. AID-624-A-12-00007)</v>
          </cell>
          <cell r="C72" t="str">
            <v>West Africa Seed Program (CORAF/WECARD Cooperative Agreement No. AID-624-A-12-00007)</v>
          </cell>
          <cell r="D72" t="str">
            <v>15/06/2013</v>
          </cell>
          <cell r="E72" t="str">
            <v>31/12/2016</v>
          </cell>
          <cell r="F72" t="str">
            <v>435,432.5 USD</v>
          </cell>
          <cell r="G72" t="str">
            <v>CORAF/WECARD</v>
          </cell>
          <cell r="H72" t="str">
            <v xml:space="preserve">
CORAF/WECARD
</v>
          </cell>
          <cell r="I72" t="str">
            <v>Badu-Apraku, Baffour</v>
          </cell>
          <cell r="J72" t="str">
            <v>Asiedu, Robert, Chikoye, David</v>
          </cell>
          <cell r="K72" t="str">
            <v>5550, 5806</v>
          </cell>
          <cell r="L72" t="str">
            <v/>
          </cell>
          <cell r="M72" t="str">
            <v>100</v>
          </cell>
          <cell r="N72" t="str">
            <v/>
          </cell>
          <cell r="O72" t="str">
            <v/>
          </cell>
          <cell r="P72" t="str">
            <v xml:space="preserve">Bénin, Burkina Faso, Ghana, Mali, Niger, Nigeria, Senegal, </v>
          </cell>
        </row>
        <row r="73">
          <cell r="A73" t="str">
            <v>PJ-001803</v>
          </cell>
          <cell r="B73" t="str">
            <v>PJ-001803: Purdue Improved Crop Storage (PICS3) Project in Ghana, Tanzania, and Nigeria</v>
          </cell>
          <cell r="C73" t="str">
            <v>Purdue Improved Crop Storage (PICS3) Project in Ghana, Tanzania, and Nigeria</v>
          </cell>
          <cell r="D73" t="str">
            <v>01/07/2014</v>
          </cell>
          <cell r="E73" t="str">
            <v>31/07/2017</v>
          </cell>
          <cell r="F73" t="str">
            <v>1,059,148 USD</v>
          </cell>
          <cell r="G73" t="str">
            <v>PURDUE</v>
          </cell>
          <cell r="H73" t="str">
            <v xml:space="preserve">
PURDUE
</v>
          </cell>
          <cell r="I73" t="str">
            <v>Abdoulaye, Tahirou</v>
          </cell>
          <cell r="J73" t="str">
            <v>Asiedu, Robert, Manyong, Victor</v>
          </cell>
          <cell r="K73" t="str">
            <v>7008, 8487, 7019, 7020</v>
          </cell>
          <cell r="L73" t="str">
            <v/>
          </cell>
          <cell r="M73" t="str">
            <v>100</v>
          </cell>
          <cell r="N73" t="str">
            <v/>
          </cell>
          <cell r="O73" t="str">
            <v/>
          </cell>
          <cell r="P73" t="str">
            <v xml:space="preserve">Burkina Faso, Nigeria, Ghana, Tanzania, </v>
          </cell>
        </row>
        <row r="74">
          <cell r="A74" t="str">
            <v>PJ-001808</v>
          </cell>
          <cell r="B74" t="str">
            <v>PJ-001808: Virus Resistant Bananas for Africa</v>
          </cell>
          <cell r="C74" t="str">
            <v>Virus Resistant Bananas for Africa</v>
          </cell>
          <cell r="D74" t="str">
            <v>17/02/2015</v>
          </cell>
          <cell r="E74" t="str">
            <v>31/08/2018</v>
          </cell>
          <cell r="F74" t="str">
            <v>1,514,154 USD</v>
          </cell>
          <cell r="G74" t="str">
            <v>QUT</v>
          </cell>
          <cell r="H74" t="str">
            <v xml:space="preserve">
QUT
</v>
          </cell>
          <cell r="I74" t="str">
            <v>Tripathi , Leena</v>
          </cell>
          <cell r="J74" t="str">
            <v>Manyong, Victor, Asiedu, Robert</v>
          </cell>
          <cell r="K74" t="str">
            <v>5789</v>
          </cell>
          <cell r="L74" t="str">
            <v/>
          </cell>
          <cell r="M74" t="str">
            <v>25</v>
          </cell>
          <cell r="N74" t="str">
            <v>75</v>
          </cell>
          <cell r="O74" t="str">
            <v/>
          </cell>
          <cell r="P74" t="str">
            <v xml:space="preserve">Kenya, Nigeria, </v>
          </cell>
        </row>
        <row r="75">
          <cell r="A75" t="str">
            <v>PJ-001811</v>
          </cell>
          <cell r="B75" t="str">
            <v>PJ-001811: Production and dissemination of breeder, foundation and certified seeds of improved cassava varieties in Nigeria</v>
          </cell>
          <cell r="C75" t="str">
            <v>Production and dissemination of breeder, foundation and certified seeds of improved cassava varieties in Nigeria</v>
          </cell>
          <cell r="D75" t="str">
            <v>01/09/2014</v>
          </cell>
          <cell r="E75" t="str">
            <v>29/02/2016</v>
          </cell>
          <cell r="F75" t="str">
            <v>229,600 USD</v>
          </cell>
          <cell r="G75" t="str">
            <v>WAAPP- Nigeria</v>
          </cell>
          <cell r="H75" t="str">
            <v xml:space="preserve">
WAAPP- Nigeria
</v>
          </cell>
          <cell r="I75" t="str">
            <v>Okechukwu, Richardson</v>
          </cell>
          <cell r="J75" t="str">
            <v>Asiedu, Robert, Manyong, Victor</v>
          </cell>
          <cell r="K75" t="str">
            <v>7011</v>
          </cell>
          <cell r="L75" t="str">
            <v/>
          </cell>
          <cell r="M75" t="str">
            <v>100</v>
          </cell>
          <cell r="N75" t="str">
            <v/>
          </cell>
          <cell r="O75" t="str">
            <v/>
          </cell>
          <cell r="P75" t="str">
            <v xml:space="preserve">Nigeria, </v>
          </cell>
        </row>
        <row r="76">
          <cell r="A76" t="str">
            <v>PJ-001827</v>
          </cell>
          <cell r="B76" t="str">
            <v xml:space="preserve">PJ-001827: CGIAR Research Program: Roots, Tubers, and Bananas for Food Security and Income: Project Profile: Complementary funding for cross‐cutting projects </v>
          </cell>
          <cell r="C76" t="str">
            <v>CGIAR Research Program: Roots, Tubers, and Bananas for Food Security and Income: Project Profile: Complementary funding for cross‐cutting projects</v>
          </cell>
          <cell r="D76" t="str">
            <v>01/01/2013</v>
          </cell>
          <cell r="E76" t="str">
            <v>31/12/2016</v>
          </cell>
          <cell r="F76" t="str">
            <v>2,889,214 USD</v>
          </cell>
          <cell r="G76" t="str">
            <v>CIP</v>
          </cell>
          <cell r="H76" t="str">
            <v xml:space="preserve">
CIP
</v>
          </cell>
          <cell r="I76" t="str">
            <v>Legg, James</v>
          </cell>
          <cell r="J76" t="str">
            <v>Asiedu, Robert, Chikoye, David</v>
          </cell>
          <cell r="K76" t="str">
            <v>5580, 5581, 5582, 5583, 5584, 5585, 5586, 5587, 5588, 8459</v>
          </cell>
          <cell r="L76" t="str">
            <v>34</v>
          </cell>
          <cell r="M76" t="str">
            <v>33</v>
          </cell>
          <cell r="N76" t="str">
            <v>33</v>
          </cell>
          <cell r="O76" t="str">
            <v/>
          </cell>
          <cell r="P76" t="str">
            <v/>
          </cell>
        </row>
        <row r="77">
          <cell r="A77" t="str">
            <v>PJ-001829</v>
          </cell>
          <cell r="B77" t="str">
            <v>PJ-001829: Development and Delivery of Sustainable Integrated Pest Management Strategies in Cowpea for West Africa</v>
          </cell>
          <cell r="C77" t="str">
            <v>Development and Delivery of Sustainable Integrated Pest Management Strategies in Cowpea for West Africa</v>
          </cell>
          <cell r="D77" t="str">
            <v>01/08/2014</v>
          </cell>
          <cell r="E77" t="str">
            <v>31/05/2017</v>
          </cell>
          <cell r="F77" t="str">
            <v>505,248 USD</v>
          </cell>
          <cell r="G77" t="str">
            <v>MSU</v>
          </cell>
          <cell r="H77" t="str">
            <v xml:space="preserve">
MSU
</v>
          </cell>
          <cell r="I77" t="str">
            <v>Tamo, Manuele</v>
          </cell>
          <cell r="J77" t="str">
            <v>Asiedu, Robert, Chikoye, David</v>
          </cell>
          <cell r="K77" t="str">
            <v>5758</v>
          </cell>
          <cell r="L77" t="str">
            <v/>
          </cell>
          <cell r="M77" t="str">
            <v>100</v>
          </cell>
          <cell r="N77" t="str">
            <v/>
          </cell>
          <cell r="O77" t="str">
            <v/>
          </cell>
          <cell r="P77" t="str">
            <v xml:space="preserve">Bénin, </v>
          </cell>
        </row>
        <row r="78">
          <cell r="A78" t="str">
            <v>PJ-001830</v>
          </cell>
          <cell r="B78" t="str">
            <v>PJ-001830: Research component AS4U Project</v>
          </cell>
          <cell r="C78" t="str">
            <v>Research component AS4U Project</v>
          </cell>
          <cell r="D78" t="str">
            <v>01/08/2013</v>
          </cell>
          <cell r="E78" t="str">
            <v>30/11/2016</v>
          </cell>
          <cell r="F78" t="str">
            <v>66,537.706 USD</v>
          </cell>
          <cell r="G78" t="str">
            <v>ZOA Uganda</v>
          </cell>
          <cell r="H78" t="str">
            <v xml:space="preserve">
ZOA Uganda
</v>
          </cell>
          <cell r="I78" t="str">
            <v>VanAsten, Piet</v>
          </cell>
          <cell r="J78" t="str">
            <v>Manyong, Victor, Vanlauwe, Bernard</v>
          </cell>
          <cell r="K78" t="str">
            <v>5615, 5858</v>
          </cell>
          <cell r="L78" t="str">
            <v/>
          </cell>
          <cell r="M78" t="str">
            <v/>
          </cell>
          <cell r="N78" t="str">
            <v>100</v>
          </cell>
          <cell r="O78" t="str">
            <v/>
          </cell>
          <cell r="P78" t="str">
            <v xml:space="preserve">Uganda, </v>
          </cell>
        </row>
        <row r="79">
          <cell r="A79" t="str">
            <v>PJ-001832</v>
          </cell>
          <cell r="B79" t="str">
            <v>PJ-001832: Improving Quality, Nutrition and Health Impacts of Inclusion of Cassava Flour in Bread Formulation in West Africa (Nigeria &amp; Ghana)</v>
          </cell>
          <cell r="C79" t="str">
            <v>Improving Quality, Nutrition and Health Impacts of Inclusion of Cassava Flour in Bread Formulation in West Africa (Nigeria &amp; Ghana)</v>
          </cell>
          <cell r="D79" t="str">
            <v>11/03/2014</v>
          </cell>
          <cell r="E79" t="str">
            <v>30/06/2016</v>
          </cell>
          <cell r="F79" t="str">
            <v>449,570.1 USD</v>
          </cell>
          <cell r="G79" t="str">
            <v>IFAD</v>
          </cell>
          <cell r="H79" t="str">
            <v xml:space="preserve">
IFAD
</v>
          </cell>
          <cell r="I79" t="str">
            <v>Maziya-Dixon, Bussie</v>
          </cell>
          <cell r="J79" t="str">
            <v>Asiedu, Robert, Manyong, Victor</v>
          </cell>
          <cell r="K79" t="str">
            <v>5678</v>
          </cell>
          <cell r="L79" t="str">
            <v/>
          </cell>
          <cell r="M79" t="str">
            <v>100</v>
          </cell>
          <cell r="N79" t="str">
            <v/>
          </cell>
          <cell r="O79" t="str">
            <v/>
          </cell>
          <cell r="P79" t="str">
            <v xml:space="preserve">Ghana, Nigeria, </v>
          </cell>
        </row>
        <row r="80">
          <cell r="A80" t="str">
            <v>PJ-001870</v>
          </cell>
          <cell r="B80" t="str">
            <v>PJ-001870: Sustainable Cowpea production for rural smallholder farmers in Nigeria through Integrated Pest Management approach (PEARL)</v>
          </cell>
          <cell r="C80" t="str">
            <v>Sustainable Cowpea production for rural smallholder farmers in Nigeria through Integrated Pest Management approach (PEARL)</v>
          </cell>
          <cell r="D80" t="str">
            <v>01/06/2015</v>
          </cell>
          <cell r="E80" t="str">
            <v>31/12/2018</v>
          </cell>
          <cell r="F80" t="str">
            <v>114,679.765 USD</v>
          </cell>
          <cell r="G80" t="str">
            <v>UI</v>
          </cell>
          <cell r="H80" t="str">
            <v xml:space="preserve">
UI
</v>
          </cell>
          <cell r="I80" t="str">
            <v>Tamo, Manuele</v>
          </cell>
          <cell r="J80" t="str">
            <v>Asiedu, Robert, Chikoye, David</v>
          </cell>
          <cell r="K80" t="str">
            <v>5817</v>
          </cell>
          <cell r="L80" t="str">
            <v/>
          </cell>
          <cell r="M80" t="str">
            <v>100</v>
          </cell>
          <cell r="N80" t="str">
            <v/>
          </cell>
          <cell r="O80" t="str">
            <v/>
          </cell>
          <cell r="P80" t="str">
            <v xml:space="preserve">Bénin, Nigeria, </v>
          </cell>
        </row>
        <row r="81">
          <cell r="A81" t="str">
            <v>PJ-001872</v>
          </cell>
          <cell r="B81" t="str">
            <v>PJ-001872: CGIAR Research Program on Grain Legumes- Product Line 5 Coordinator (PLC) - Dr Manuele Tamo, IITA-Benin</v>
          </cell>
          <cell r="C81" t="str">
            <v>CGIAR Research Program on Grain Legumes- Product Line 5 Coordinator (PLC) - Dr Manuele Tamo, IITA-Benin</v>
          </cell>
          <cell r="D81" t="str">
            <v>02/08/2013</v>
          </cell>
          <cell r="E81" t="str">
            <v>31/12/2016</v>
          </cell>
          <cell r="F81" t="str">
            <v>159,891.74 USD</v>
          </cell>
          <cell r="G81" t="str">
            <v>ICRISAT</v>
          </cell>
          <cell r="H81" t="str">
            <v xml:space="preserve">
ICRISAT
</v>
          </cell>
          <cell r="I81" t="str">
            <v>Tamo, Manuele</v>
          </cell>
          <cell r="J81" t="str">
            <v>Asiedu, Robert, Chikoye, David</v>
          </cell>
          <cell r="K81" t="str">
            <v>5613</v>
          </cell>
          <cell r="L81" t="str">
            <v/>
          </cell>
          <cell r="M81" t="str">
            <v>100</v>
          </cell>
          <cell r="N81" t="str">
            <v/>
          </cell>
          <cell r="O81" t="str">
            <v/>
          </cell>
          <cell r="P81" t="str">
            <v xml:space="preserve">Bénin, </v>
          </cell>
        </row>
        <row r="82">
          <cell r="A82" t="str">
            <v>PJ-001875</v>
          </cell>
          <cell r="B82" t="str">
            <v>PJ-001875: Increasing research technicians capacity  for supporting plant breeding in  Burkina Faso, Ghana, Mali, Niger, and Nigeria through short training courses</v>
          </cell>
          <cell r="C82" t="str">
            <v>Increasing research technicians capacity  for supporting plant breeding in  Burkina Faso, Ghana, Mali, Niger, and Nigeria through short training courses</v>
          </cell>
          <cell r="D82" t="str">
            <v>15/07/2014</v>
          </cell>
          <cell r="E82" t="str">
            <v>14/07/2016</v>
          </cell>
          <cell r="F82" t="str">
            <v>449,570 USD</v>
          </cell>
          <cell r="G82" t="str">
            <v>AGRA</v>
          </cell>
          <cell r="H82" t="str">
            <v xml:space="preserve">
AGRA
</v>
          </cell>
          <cell r="I82" t="str">
            <v>Bamba , Zoumana</v>
          </cell>
          <cell r="J82" t="str">
            <v>Dashiell, Kenton, Asiedu, Robert</v>
          </cell>
          <cell r="K82" t="str">
            <v>5729</v>
          </cell>
          <cell r="L82" t="str">
            <v/>
          </cell>
          <cell r="M82" t="str">
            <v>100</v>
          </cell>
          <cell r="N82" t="str">
            <v/>
          </cell>
          <cell r="O82" t="str">
            <v/>
          </cell>
          <cell r="P82" t="str">
            <v xml:space="preserve">Burkina Faso, Ghana, Mali, Niger, Nigeria, </v>
          </cell>
        </row>
        <row r="83">
          <cell r="A83" t="str">
            <v>PJ-001877</v>
          </cell>
          <cell r="B83" t="str">
            <v>PJ-001877: Cassava: Adding Value for Africa Phase II (CAVA II)</v>
          </cell>
          <cell r="C83" t="str">
            <v>Cassava: Adding Value for Africa Phase II (CAVA II)</v>
          </cell>
          <cell r="D83" t="str">
            <v>01/09/2014</v>
          </cell>
          <cell r="E83" t="str">
            <v>31/08/2017</v>
          </cell>
          <cell r="F83" t="str">
            <v>203,955 USD</v>
          </cell>
          <cell r="G83" t="str">
            <v>FUNAAB, NRI</v>
          </cell>
          <cell r="H83" t="str">
            <v xml:space="preserve">
FUNAAB
NRI
</v>
          </cell>
          <cell r="I83" t="str">
            <v>Okechukwu, Richardson</v>
          </cell>
          <cell r="J83" t="str">
            <v>Asiedu, Robert, Manyong, Victor</v>
          </cell>
          <cell r="K83" t="str">
            <v>5717, 5905</v>
          </cell>
          <cell r="L83" t="str">
            <v/>
          </cell>
          <cell r="M83" t="str">
            <v>100</v>
          </cell>
          <cell r="N83" t="str">
            <v/>
          </cell>
          <cell r="O83" t="str">
            <v/>
          </cell>
          <cell r="P83" t="str">
            <v xml:space="preserve">Nigeria, </v>
          </cell>
        </row>
        <row r="84">
          <cell r="A84" t="str">
            <v>PJ-001893</v>
          </cell>
          <cell r="B84" t="str">
            <v>PJ-001893: Evolving gender relations in transforming cassava value chains and implications for intrahousehold nutrition and health. The case of Tanzania</v>
          </cell>
          <cell r="C84" t="str">
            <v>Evolving gender relations in transforming cassava value chains and implications for intrahousehold nutrition and health. The case of Tanzania</v>
          </cell>
          <cell r="D84" t="str">
            <v>01/10/2014</v>
          </cell>
          <cell r="E84" t="str">
            <v>24/04/2017</v>
          </cell>
          <cell r="F84" t="str">
            <v>127,000 USD</v>
          </cell>
          <cell r="G84" t="str">
            <v>SLU</v>
          </cell>
          <cell r="H84" t="str">
            <v xml:space="preserve">
SLU
</v>
          </cell>
          <cell r="I84" t="str">
            <v>Abass, Adebayo</v>
          </cell>
          <cell r="J84" t="str">
            <v>Manyong, Victor, Asiedu, Robert</v>
          </cell>
          <cell r="K84" t="str">
            <v>5750</v>
          </cell>
          <cell r="L84" t="str">
            <v/>
          </cell>
          <cell r="M84" t="str">
            <v/>
          </cell>
          <cell r="N84" t="str">
            <v>100</v>
          </cell>
          <cell r="O84" t="str">
            <v/>
          </cell>
          <cell r="P84" t="str">
            <v xml:space="preserve">Tanzania, </v>
          </cell>
        </row>
        <row r="85">
          <cell r="A85" t="str">
            <v>PJ-001905</v>
          </cell>
          <cell r="B85" t="str">
            <v>PJ-001905: Enhancing Climate-Resilience of Agricultural Livelihoods (Education and Research to Improve Climate Change Adaptation- Uganda)</v>
          </cell>
          <cell r="C85" t="str">
            <v>Enhancing Climate-Resilience of Agricultural Livelihoods (Education and Research to Improve Climate Change Adaptation- Uganda)</v>
          </cell>
          <cell r="D85" t="str">
            <v>01/10/2013</v>
          </cell>
          <cell r="E85" t="str">
            <v>30/09/2017</v>
          </cell>
          <cell r="F85" t="str">
            <v>980,000 USD</v>
          </cell>
          <cell r="G85" t="str">
            <v>USAID</v>
          </cell>
          <cell r="H85" t="str">
            <v xml:space="preserve">
USAID
</v>
          </cell>
          <cell r="I85" t="str">
            <v>Jassogne, Laurence</v>
          </cell>
          <cell r="J85" t="str">
            <v>Manyong, Victor, Vanlauwe, Bernard</v>
          </cell>
          <cell r="K85" t="str">
            <v>5651</v>
          </cell>
          <cell r="L85" t="str">
            <v/>
          </cell>
          <cell r="M85" t="str">
            <v/>
          </cell>
          <cell r="N85" t="str">
            <v>100</v>
          </cell>
          <cell r="O85" t="str">
            <v/>
          </cell>
          <cell r="P85" t="str">
            <v xml:space="preserve">Uganda, </v>
          </cell>
        </row>
        <row r="86">
          <cell r="A86" t="str">
            <v>PJ-001908</v>
          </cell>
          <cell r="B86" t="str">
            <v>PJ-001908: Biophysical and socio-economic drivers of sustainable soil use in yam cropping systems for improved food security in West Africa (YAMSYS) - 400540_152017</v>
          </cell>
          <cell r="C86" t="str">
            <v>Biophysical and socio-economic drivers of sustainable soil use in yam cropping systems for improved food security in West Africa (YAMSYS) - 400540_152017</v>
          </cell>
          <cell r="D86" t="str">
            <v>01/01/2015</v>
          </cell>
          <cell r="E86" t="str">
            <v>31/12/2017</v>
          </cell>
          <cell r="F86" t="str">
            <v>0 USD</v>
          </cell>
          <cell r="G86" t="str">
            <v/>
          </cell>
          <cell r="H86" t="str">
            <v xml:space="preserve">
SNSF
ETH
</v>
          </cell>
          <cell r="I86" t="str">
            <v>Aighewi, Beatrice</v>
          </cell>
          <cell r="J86" t="str">
            <v>Chikoye, David</v>
          </cell>
          <cell r="K86" t="str">
            <v/>
          </cell>
          <cell r="L86" t="str">
            <v/>
          </cell>
          <cell r="M86" t="str">
            <v/>
          </cell>
          <cell r="N86" t="str">
            <v/>
          </cell>
          <cell r="O86" t="str">
            <v/>
          </cell>
          <cell r="P86" t="str">
            <v/>
          </cell>
        </row>
        <row r="87">
          <cell r="A87" t="str">
            <v>PJ-001911</v>
          </cell>
          <cell r="B87" t="str">
            <v>PJ-001911: Maize lethal necrosis disease: investigating risks and pre-emptive management in West Africa</v>
          </cell>
          <cell r="C87" t="str">
            <v>Maize lethal necrosis disease: investigating risks and pre-emptive management in West Africa</v>
          </cell>
          <cell r="D87" t="str">
            <v>01/12/2013</v>
          </cell>
          <cell r="E87" t="str">
            <v>22/08/2016</v>
          </cell>
          <cell r="F87" t="str">
            <v>116,193 USD</v>
          </cell>
          <cell r="G87" t="str">
            <v>CIMMYT</v>
          </cell>
          <cell r="H87" t="str">
            <v xml:space="preserve">
CIMMYT
</v>
          </cell>
          <cell r="I87" t="str">
            <v>Kumar,  Lava</v>
          </cell>
          <cell r="J87" t="str">
            <v>Asiedu, Robert, Chikoye, David</v>
          </cell>
          <cell r="K87" t="str">
            <v>5649, 5657</v>
          </cell>
          <cell r="L87" t="str">
            <v/>
          </cell>
          <cell r="M87" t="str">
            <v>100</v>
          </cell>
          <cell r="N87" t="str">
            <v/>
          </cell>
          <cell r="O87" t="str">
            <v/>
          </cell>
          <cell r="P87" t="str">
            <v xml:space="preserve">Nigeria, </v>
          </cell>
        </row>
        <row r="88">
          <cell r="A88" t="str">
            <v>PJ-001912</v>
          </cell>
          <cell r="B88" t="str">
            <v xml:space="preserve">PJ-001912: Youth Agribusiness Development Initiative (YADI): A Private-Public Partnership to Advance Participation of Youth in Agriculture </v>
          </cell>
          <cell r="C88" t="str">
            <v>Youth Agribusiness Development Initiative (YADI): A Private-Public Partnership to Advance Participation of Youth in Agriculture</v>
          </cell>
          <cell r="D88" t="str">
            <v>14/03/2014</v>
          </cell>
          <cell r="E88" t="str">
            <v>13/03/2016</v>
          </cell>
          <cell r="F88" t="str">
            <v>394,450 USD</v>
          </cell>
          <cell r="G88" t="str">
            <v>IFAD</v>
          </cell>
          <cell r="H88" t="str">
            <v xml:space="preserve">
IFAD
</v>
          </cell>
          <cell r="I88" t="str">
            <v>Sanginga, Nteranya</v>
          </cell>
          <cell r="J88" t="str">
            <v>Sanginga, Nteranya, Schreurs, Frederick</v>
          </cell>
          <cell r="K88" t="str">
            <v>5673, 8493</v>
          </cell>
          <cell r="L88" t="str">
            <v>25</v>
          </cell>
          <cell r="M88" t="str">
            <v>25</v>
          </cell>
          <cell r="N88" t="str">
            <v>25</v>
          </cell>
          <cell r="O88" t="str">
            <v>25</v>
          </cell>
          <cell r="P88" t="str">
            <v xml:space="preserve">DR, Congo, Kenya, Nigeria, </v>
          </cell>
        </row>
        <row r="89">
          <cell r="A89" t="str">
            <v>PJ-001914</v>
          </cell>
          <cell r="B89" t="str">
            <v>PJ-001914: Regenlntro: Introduction of accessions from the regeneration initiative into the international collections held by IITA</v>
          </cell>
          <cell r="C89" t="str">
            <v>Regenlntro: Introduction of accessions from the regeneration initiative into the international collections held by IITA</v>
          </cell>
          <cell r="D89" t="str">
            <v>13/11/2013</v>
          </cell>
          <cell r="E89" t="str">
            <v>31/12/2016</v>
          </cell>
          <cell r="F89" t="str">
            <v>117,020 USD</v>
          </cell>
          <cell r="G89" t="str">
            <v>CROP TRUST</v>
          </cell>
          <cell r="H89" t="str">
            <v xml:space="preserve">
CROP TRUST
</v>
          </cell>
          <cell r="I89" t="str">
            <v>Gueye, Badara</v>
          </cell>
          <cell r="J89" t="str">
            <v>Asiedu, Robert, Chikoye, David</v>
          </cell>
          <cell r="K89" t="str">
            <v>5620</v>
          </cell>
          <cell r="L89" t="str">
            <v/>
          </cell>
          <cell r="M89" t="str">
            <v>100</v>
          </cell>
          <cell r="N89" t="str">
            <v/>
          </cell>
          <cell r="O89" t="str">
            <v/>
          </cell>
          <cell r="P89" t="str">
            <v xml:space="preserve">Nigeria, </v>
          </cell>
        </row>
        <row r="90">
          <cell r="A90" t="str">
            <v>PJ-001915</v>
          </cell>
          <cell r="B90" t="str">
            <v>PJ-001915: Expanding utilization of RTB and reducing their postharvest losses</v>
          </cell>
          <cell r="C90" t="str">
            <v>Expanding utilization of RTB and reducing their postharvest losses</v>
          </cell>
          <cell r="D90" t="str">
            <v>01/06/2014</v>
          </cell>
          <cell r="E90" t="str">
            <v>30/11/2016</v>
          </cell>
          <cell r="F90" t="str">
            <v>391,021 USD</v>
          </cell>
          <cell r="G90" t="str">
            <v>CIP</v>
          </cell>
          <cell r="H90" t="str">
            <v xml:space="preserve">
CIP
</v>
          </cell>
          <cell r="I90" t="str">
            <v>Abass, Adebayo</v>
          </cell>
          <cell r="J90" t="str">
            <v>Manyong, Victor, Asiedu, Robert</v>
          </cell>
          <cell r="K90" t="str">
            <v>5724</v>
          </cell>
          <cell r="L90" t="str">
            <v/>
          </cell>
          <cell r="M90" t="str">
            <v/>
          </cell>
          <cell r="N90" t="str">
            <v>100</v>
          </cell>
          <cell r="O90" t="str">
            <v/>
          </cell>
          <cell r="P90" t="str">
            <v xml:space="preserve">Uganda, </v>
          </cell>
        </row>
        <row r="91">
          <cell r="A91" t="str">
            <v>PJ-001922</v>
          </cell>
          <cell r="B91" t="str">
            <v>PJ-001922: Agricultural Investment and Market Development Project (AIMDP)- IITA</v>
          </cell>
          <cell r="C91" t="str">
            <v>Agricultural Investment and Market Development Project (AIMDP)- IITA</v>
          </cell>
          <cell r="D91" t="str">
            <v>04/03/2014</v>
          </cell>
          <cell r="E91" t="str">
            <v>31/12/2018</v>
          </cell>
          <cell r="F91" t="str">
            <v>374,800.94 USD</v>
          </cell>
          <cell r="G91" t="str">
            <v>MINADER</v>
          </cell>
          <cell r="H91" t="str">
            <v xml:space="preserve">
MINADER
</v>
          </cell>
          <cell r="I91" t="str">
            <v>Hanna, Rachid</v>
          </cell>
          <cell r="J91" t="str">
            <v>Vanlauwe, Bernard, Asiedu, Robert</v>
          </cell>
          <cell r="K91" t="str">
            <v>5760</v>
          </cell>
          <cell r="L91" t="str">
            <v>100</v>
          </cell>
          <cell r="M91" t="str">
            <v/>
          </cell>
          <cell r="N91" t="str">
            <v/>
          </cell>
          <cell r="O91" t="str">
            <v/>
          </cell>
          <cell r="P91" t="str">
            <v xml:space="preserve">Cameroon, </v>
          </cell>
        </row>
        <row r="92">
          <cell r="A92" t="str">
            <v>PJ-001923</v>
          </cell>
          <cell r="B92" t="str">
            <v>PJ-001923: Assessment of the suitability for intercropping of contrasting maize and cassava varieties under intensified agronomic regimes along a transect through southern DR Congo (Phase II)</v>
          </cell>
          <cell r="C92" t="str">
            <v>Assessment of the suitability for intercropping of contrasting maize and cassava varieties under intensified agronomic regimes along a transect through southern DR Congo (Phase II)</v>
          </cell>
          <cell r="D92" t="str">
            <v>15/02/2014</v>
          </cell>
          <cell r="E92" t="str">
            <v>30/09/2017</v>
          </cell>
          <cell r="F92" t="str">
            <v>317,524 USD</v>
          </cell>
          <cell r="G92" t="str">
            <v>CIMMYT</v>
          </cell>
          <cell r="H92" t="str">
            <v xml:space="preserve">
CIMMYT
</v>
          </cell>
          <cell r="I92" t="str">
            <v>Kintche, Kokou</v>
          </cell>
          <cell r="J92" t="str">
            <v>Vanlauwe, Bernard, Chikoye, David</v>
          </cell>
          <cell r="K92" t="str">
            <v>5670, 5901</v>
          </cell>
          <cell r="L92" t="str">
            <v>100</v>
          </cell>
          <cell r="M92" t="str">
            <v/>
          </cell>
          <cell r="N92" t="str">
            <v/>
          </cell>
          <cell r="O92" t="str">
            <v/>
          </cell>
          <cell r="P92" t="str">
            <v xml:space="preserve">DR, Congo, </v>
          </cell>
        </row>
        <row r="93">
          <cell r="A93" t="str">
            <v>PJ-001925</v>
          </cell>
          <cell r="B93" t="str">
            <v>PJ-001925: Operational scale multi-site testing with the optimal dose of the bioinsecticide Bba5653 (Research and Development of biopesticides for cotton and vegetable crops pests’ management)</v>
          </cell>
          <cell r="C93" t="str">
            <v>Operational scale multi-site testing with the optimal dose of the bioinsecticide Bba5653 (Research and Development of biopesticides for cotton and vegetable crops pests’ management)</v>
          </cell>
          <cell r="D93" t="str">
            <v>01/01/2014</v>
          </cell>
          <cell r="E93" t="str">
            <v>28/02/2017</v>
          </cell>
          <cell r="F93" t="str">
            <v>109,861.37 USD</v>
          </cell>
          <cell r="G93" t="str">
            <v>Elephant Vert</v>
          </cell>
          <cell r="H93" t="str">
            <v xml:space="preserve">
Elephant Vert
</v>
          </cell>
          <cell r="I93" t="str">
            <v>Kpindou, Douro</v>
          </cell>
          <cell r="J93" t="str">
            <v>Asiedu, Robert, Chikoye, David</v>
          </cell>
          <cell r="K93" t="str">
            <v>7003</v>
          </cell>
          <cell r="L93" t="str">
            <v/>
          </cell>
          <cell r="M93" t="str">
            <v>100</v>
          </cell>
          <cell r="N93" t="str">
            <v/>
          </cell>
          <cell r="O93" t="str">
            <v/>
          </cell>
          <cell r="P93" t="str">
            <v xml:space="preserve">Bénin, </v>
          </cell>
        </row>
        <row r="94">
          <cell r="A94" t="str">
            <v>PJ-001928</v>
          </cell>
          <cell r="B94" t="str">
            <v>PJ-001928: Identification of  pVAC rich plantain varieties, plantain hybrids and orange fleshed diploids for early deployment and targeted breeding for more nutritious plantains</v>
          </cell>
          <cell r="C94" t="str">
            <v>Identification of  pVAC rich plantain varieties, plantain hybrids and orange fleshed diploids for early deployment and targeted breeding for more nutritious plantains</v>
          </cell>
          <cell r="D94" t="str">
            <v>01/01/2014</v>
          </cell>
          <cell r="E94" t="str">
            <v>31/12/2017</v>
          </cell>
          <cell r="F94" t="str">
            <v>325,214 USD</v>
          </cell>
          <cell r="G94" t="str">
            <v>CIAT</v>
          </cell>
          <cell r="H94" t="str">
            <v xml:space="preserve">
CIAT
IFPRI
</v>
          </cell>
          <cell r="I94" t="str">
            <v>Swennen, Rony</v>
          </cell>
          <cell r="J94" t="str">
            <v>Manyong, Victor, Asiedu, Robert</v>
          </cell>
          <cell r="K94" t="str">
            <v>5697</v>
          </cell>
          <cell r="L94" t="str">
            <v>50</v>
          </cell>
          <cell r="M94" t="str">
            <v>50</v>
          </cell>
          <cell r="N94" t="str">
            <v/>
          </cell>
          <cell r="O94" t="str">
            <v/>
          </cell>
          <cell r="P94" t="str">
            <v xml:space="preserve">Cameroon, Ghana, Nigeria, Côte d'Ivoire, </v>
          </cell>
        </row>
        <row r="95">
          <cell r="A95" t="str">
            <v>PJ-001935</v>
          </cell>
          <cell r="B95" t="str">
            <v>PJ-001935: Understanding the impact of insecticide resistance on the efficacy of IRS and LLIN in 3 ecological settings of Mali, Benin and Nigeria</v>
          </cell>
          <cell r="C95" t="str">
            <v>Understanding the impact of insecticide resistance on the efficacy of IRS and LLIN in 3 ecological settings of Mali, Benin and Nigeria</v>
          </cell>
          <cell r="D95" t="str">
            <v>01/03/2015</v>
          </cell>
          <cell r="E95" t="str">
            <v>31/07/2017</v>
          </cell>
          <cell r="F95" t="str">
            <v>181,773.302 USD</v>
          </cell>
          <cell r="G95" t="str">
            <v>FMOS-MRTC</v>
          </cell>
          <cell r="H95" t="str">
            <v xml:space="preserve">
FMOS-MRTC
</v>
          </cell>
          <cell r="I95" t="str">
            <v>Djouaka, Rousseau</v>
          </cell>
          <cell r="J95" t="str">
            <v>Asiedu, Robert, Manyong, Victor</v>
          </cell>
          <cell r="K95" t="str">
            <v>5797</v>
          </cell>
          <cell r="L95" t="str">
            <v/>
          </cell>
          <cell r="M95" t="str">
            <v>100</v>
          </cell>
          <cell r="N95" t="str">
            <v/>
          </cell>
          <cell r="O95" t="str">
            <v/>
          </cell>
          <cell r="P95" t="str">
            <v xml:space="preserve">Bénin, </v>
          </cell>
        </row>
        <row r="96">
          <cell r="A96" t="str">
            <v>PJ-001942</v>
          </cell>
          <cell r="B96" t="str">
            <v>PJ-001942: Nigeria Agricultural Transformation Agenda Support Program - Phase 1 (ATASP-1 Outreach Program)</v>
          </cell>
          <cell r="C96" t="str">
            <v>Nigeria Agricultural Transformation Agenda Support Program - Phase 1 (ATASP-1 Outreach Program)</v>
          </cell>
          <cell r="D96" t="str">
            <v>01/03/2015</v>
          </cell>
          <cell r="E96" t="str">
            <v>28/02/2019</v>
          </cell>
          <cell r="F96" t="str">
            <v>20,000,566 USD</v>
          </cell>
          <cell r="G96" t="str">
            <v>AfDB</v>
          </cell>
          <cell r="H96" t="str">
            <v xml:space="preserve">
FMARD
AfDB
</v>
          </cell>
          <cell r="I96" t="str">
            <v>Tarawali, Gbassay</v>
          </cell>
          <cell r="J96" t="str">
            <v>Dashiell, Kenton, Asiedu, Robert</v>
          </cell>
          <cell r="K96" t="str">
            <v>7013, 7017, 7032, 7033, 7034, 7035, 8506, 8507, 8508, 8510, 8512, 7039</v>
          </cell>
          <cell r="L96" t="str">
            <v/>
          </cell>
          <cell r="M96" t="str">
            <v>100</v>
          </cell>
          <cell r="N96" t="str">
            <v/>
          </cell>
          <cell r="O96" t="str">
            <v/>
          </cell>
          <cell r="P96" t="str">
            <v xml:space="preserve">Nigeria, </v>
          </cell>
        </row>
        <row r="97">
          <cell r="A97" t="str">
            <v>PJ-001947</v>
          </cell>
          <cell r="B97" t="str">
            <v>PJ-001947: Putting Nitrogen Fixation to Work for Smallholder Farmers in Africa (N2Africa) Phase II (BMGF Grant No. OPP1020032)</v>
          </cell>
          <cell r="C97" t="str">
            <v>Putting Nitrogen Fixation to Work for Smallholder Farmers in Africa (N2Africa) Phase II (BMGF Grant No. OPP1020032)</v>
          </cell>
          <cell r="D97" t="str">
            <v>01/01/2014</v>
          </cell>
          <cell r="E97" t="str">
            <v>01/11/2018</v>
          </cell>
          <cell r="F97" t="str">
            <v>22,657,041 USD</v>
          </cell>
          <cell r="G97" t="str">
            <v>WAGENINGEN, WVI, ZOA Uganda</v>
          </cell>
          <cell r="H97" t="str">
            <v xml:space="preserve">
WAGENINGEN
WVI
ZOA Uganda
</v>
          </cell>
          <cell r="I97" t="str">
            <v>Kanampiu, Fred</v>
          </cell>
          <cell r="J97" t="str">
            <v>Vanlauwe, Bernard, Manyong, Victor</v>
          </cell>
          <cell r="K97" t="str">
            <v>5625, 5645, 5646, 5647, 5648, 5683, 5684, 5685, 5686, 5687, 5688, 5712, 8488, 5811, 5824</v>
          </cell>
          <cell r="L97" t="str">
            <v>25</v>
          </cell>
          <cell r="M97" t="str">
            <v>25</v>
          </cell>
          <cell r="N97" t="str">
            <v>25</v>
          </cell>
          <cell r="O97" t="str">
            <v>25</v>
          </cell>
          <cell r="P97" t="str">
            <v xml:space="preserve">DR, Congo, Ghana, Kenya, Malawi, Mozambique, Nigeria, Rwanda, Tanzania, Uganda, </v>
          </cell>
        </row>
        <row r="98">
          <cell r="A98" t="str">
            <v>PJ-001948</v>
          </cell>
          <cell r="B98" t="str">
            <v>PJ-001948: Improving agriculture-based livelihoods in Central Africa through sustainably increased system productivity to enhance income, nutrition security, and the environment-CIALCA-III</v>
          </cell>
          <cell r="C98" t="str">
            <v>Improving agriculture-based livelihoods in Central Africa through sustainably increased system productivity to enhance income, nutrition security, and the environment-CIALCA-III</v>
          </cell>
          <cell r="D98" t="str">
            <v>01/01/2014</v>
          </cell>
          <cell r="E98" t="str">
            <v>30/06/2017</v>
          </cell>
          <cell r="F98" t="str">
            <v>6,286,255.08 USD</v>
          </cell>
          <cell r="G98" t="str">
            <v>DGDC</v>
          </cell>
          <cell r="H98" t="str">
            <v xml:space="preserve">
DGDC
</v>
          </cell>
          <cell r="I98" t="str">
            <v>Schut , Marc</v>
          </cell>
          <cell r="J98" t="str">
            <v>Vanlauwe, Bernard, Manyong, Victor</v>
          </cell>
          <cell r="K98" t="str">
            <v>5650, 5652, 5653, 5654, 5655, 5656, 5691</v>
          </cell>
          <cell r="L98" t="str">
            <v>100</v>
          </cell>
          <cell r="M98" t="str">
            <v/>
          </cell>
          <cell r="N98" t="str">
            <v/>
          </cell>
          <cell r="O98" t="str">
            <v/>
          </cell>
          <cell r="P98" t="str">
            <v xml:space="preserve">Burundi, DR, Congo, Kenya, Rwanda, Uganda, </v>
          </cell>
        </row>
        <row r="99">
          <cell r="A99" t="str">
            <v>PJ-001958</v>
          </cell>
          <cell r="B99" t="str">
            <v xml:space="preserve">PJ-001958: Collection of Yam in Nigeria and Benin </v>
          </cell>
          <cell r="C99" t="str">
            <v>Collection of Yam in Nigeria and Benin</v>
          </cell>
          <cell r="D99" t="str">
            <v>01/01/2014</v>
          </cell>
          <cell r="E99" t="str">
            <v>30/06/2016</v>
          </cell>
          <cell r="F99" t="str">
            <v>50,000 USD</v>
          </cell>
          <cell r="G99" t="str">
            <v>CROP TRUST</v>
          </cell>
          <cell r="H99" t="str">
            <v xml:space="preserve">
CROP TRUST
</v>
          </cell>
          <cell r="I99" t="str">
            <v>Abberton , Michael</v>
          </cell>
          <cell r="J99" t="str">
            <v>Asiedu, Robert, Chikoye, David</v>
          </cell>
          <cell r="K99" t="str">
            <v>5671</v>
          </cell>
          <cell r="L99" t="str">
            <v/>
          </cell>
          <cell r="M99" t="str">
            <v>100</v>
          </cell>
          <cell r="N99" t="str">
            <v/>
          </cell>
          <cell r="O99" t="str">
            <v/>
          </cell>
          <cell r="P99" t="str">
            <v xml:space="preserve">Bénin, Nigeria, </v>
          </cell>
        </row>
        <row r="100">
          <cell r="A100" t="str">
            <v>PJ-001965</v>
          </cell>
          <cell r="B100" t="str">
            <v>PJ-001965: Enhancing competences and skills of innovation platforms actors in facilitation of functional IPs in value chains, food systems and the management of natural resources</v>
          </cell>
          <cell r="C100" t="str">
            <v>Enhancing competences and skills of innovation platforms actors in facilitation of functional IPs in value chains, food systems and the management of natural resources</v>
          </cell>
          <cell r="D100" t="str">
            <v>30/06/2014</v>
          </cell>
          <cell r="E100" t="str">
            <v>31/03/2016</v>
          </cell>
          <cell r="F100" t="str">
            <v>275,377.66 USD</v>
          </cell>
          <cell r="G100" t="str">
            <v>GRAD</v>
          </cell>
          <cell r="H100" t="str">
            <v xml:space="preserve">
GRAD
</v>
          </cell>
          <cell r="I100" t="str">
            <v>Coulibaly, Ousmane</v>
          </cell>
          <cell r="J100" t="str">
            <v>Asiedu, Robert, Manyong, Victor</v>
          </cell>
          <cell r="K100" t="str">
            <v>5708</v>
          </cell>
          <cell r="L100" t="str">
            <v/>
          </cell>
          <cell r="M100" t="str">
            <v>100</v>
          </cell>
          <cell r="N100" t="str">
            <v/>
          </cell>
          <cell r="O100" t="str">
            <v/>
          </cell>
          <cell r="P100" t="str">
            <v xml:space="preserve">Côte d'Ivoire, Sierra Leone, Gambia, </v>
          </cell>
        </row>
        <row r="101">
          <cell r="A101" t="str">
            <v>PJ-001967</v>
          </cell>
          <cell r="B101" t="str">
            <v>PJ-001967: Skills Development Program for Syngenta Staff and Partners</v>
          </cell>
          <cell r="C101" t="str">
            <v>Skills Development Program for Syngenta Staff and Partners</v>
          </cell>
          <cell r="D101" t="str">
            <v>14/07/2014</v>
          </cell>
          <cell r="E101" t="str">
            <v>31/12/2017</v>
          </cell>
          <cell r="F101" t="str">
            <v>100,000 USD</v>
          </cell>
          <cell r="G101" t="str">
            <v>Syngenta</v>
          </cell>
          <cell r="H101" t="str">
            <v xml:space="preserve">
Syngenta
</v>
          </cell>
          <cell r="I101" t="str">
            <v>Bamba , Zoumana</v>
          </cell>
          <cell r="J101" t="str">
            <v>Dashiell, Kenton, Asiedu, Robert</v>
          </cell>
          <cell r="K101" t="str">
            <v>5707</v>
          </cell>
          <cell r="L101" t="str">
            <v/>
          </cell>
          <cell r="M101" t="str">
            <v>100</v>
          </cell>
          <cell r="N101" t="str">
            <v/>
          </cell>
          <cell r="O101" t="str">
            <v/>
          </cell>
          <cell r="P101" t="str">
            <v xml:space="preserve">Nigeria, </v>
          </cell>
        </row>
        <row r="102">
          <cell r="A102" t="str">
            <v>PJ-001968</v>
          </cell>
          <cell r="B102" t="str">
            <v>PJ-001968: Evaluation and Screening of Syngenta Maize and Vegetable Hybrids for Adaptation in Nigeria</v>
          </cell>
          <cell r="C102" t="str">
            <v>Evaluation and Screening of Syngenta Maize and Vegetable Hybrids for Adaptation in Nigeria</v>
          </cell>
          <cell r="D102" t="str">
            <v>14/07/2014</v>
          </cell>
          <cell r="E102" t="str">
            <v>31/12/2017</v>
          </cell>
          <cell r="F102" t="str">
            <v>1,502,494.88 USD</v>
          </cell>
          <cell r="G102" t="str">
            <v>Syngenta</v>
          </cell>
          <cell r="H102" t="str">
            <v xml:space="preserve">
Syngenta
</v>
          </cell>
          <cell r="I102" t="str">
            <v>Asafo-Adjei, Baffour</v>
          </cell>
          <cell r="J102" t="str">
            <v>Asiedu, Robert, Dashiell, Kenton</v>
          </cell>
          <cell r="K102" t="str">
            <v>5706</v>
          </cell>
          <cell r="L102" t="str">
            <v/>
          </cell>
          <cell r="M102" t="str">
            <v>100</v>
          </cell>
          <cell r="N102" t="str">
            <v/>
          </cell>
          <cell r="O102" t="str">
            <v/>
          </cell>
          <cell r="P102" t="str">
            <v xml:space="preserve">Nigeria, </v>
          </cell>
        </row>
        <row r="103">
          <cell r="A103" t="str">
            <v>PJ-001970</v>
          </cell>
          <cell r="B103" t="str">
            <v>PJ-001970: Enhancing soybean productivity through rapid diagnostics for soybean rust and determining pathogenic diversity to enhance resistance breeding in eastern Africa.</v>
          </cell>
          <cell r="C103" t="str">
            <v>Enhancing soybean productivity through rapid diagnostics for soybean rust and determining pathogenic diversity to enhance resistance breeding in eastern Africa.</v>
          </cell>
          <cell r="D103" t="str">
            <v>27/11/2014</v>
          </cell>
          <cell r="E103" t="str">
            <v>27/05/2017</v>
          </cell>
          <cell r="F103" t="str">
            <v>67,800 USD</v>
          </cell>
          <cell r="G103" t="str">
            <v>FUNARBE</v>
          </cell>
          <cell r="H103" t="str">
            <v xml:space="preserve">
EMBRAPA
FUNARBE
</v>
          </cell>
          <cell r="I103" t="str">
            <v>Murithi , Harun</v>
          </cell>
          <cell r="J103" t="str">
            <v>Manyong, Victor, Chikoye, David</v>
          </cell>
          <cell r="K103" t="str">
            <v>5774</v>
          </cell>
          <cell r="L103" t="str">
            <v/>
          </cell>
          <cell r="M103" t="str">
            <v/>
          </cell>
          <cell r="N103" t="str">
            <v>45</v>
          </cell>
          <cell r="O103" t="str">
            <v>55</v>
          </cell>
          <cell r="P103" t="str">
            <v xml:space="preserve">Mozambique, Tanzania, Zambia, </v>
          </cell>
        </row>
        <row r="104">
          <cell r="A104" t="str">
            <v>PJ-001973</v>
          </cell>
          <cell r="B104" t="str">
            <v>PJ-001973: Africa RISING: Impact of Sustainable Intensification on Landscapes and Livelihoods (Africa RISING Global Climate Change Mitigation)</v>
          </cell>
          <cell r="C104" t="str">
            <v>Africa RISING: Impact of Sustainable Intensification on Landscapes and Livelihoods (Africa RISING Global Climate Change Mitigation)</v>
          </cell>
          <cell r="D104" t="str">
            <v>01/10/2013</v>
          </cell>
          <cell r="E104" t="str">
            <v>31/08/2017</v>
          </cell>
          <cell r="F104" t="str">
            <v>343,000 USD</v>
          </cell>
          <cell r="G104" t="str">
            <v>USAID</v>
          </cell>
          <cell r="H104" t="str">
            <v xml:space="preserve">
USAID
</v>
          </cell>
          <cell r="I104" t="str">
            <v>Hoeschle-Zeledon, Irmgard</v>
          </cell>
          <cell r="J104" t="str">
            <v>Chikoye, David, Vanlauwe, Bernard</v>
          </cell>
          <cell r="K104" t="str">
            <v>5667</v>
          </cell>
          <cell r="L104" t="str">
            <v/>
          </cell>
          <cell r="M104" t="str">
            <v/>
          </cell>
          <cell r="N104" t="str">
            <v/>
          </cell>
          <cell r="O104" t="str">
            <v>100</v>
          </cell>
          <cell r="P104" t="str">
            <v xml:space="preserve">Zambia, </v>
          </cell>
        </row>
        <row r="105">
          <cell r="A105" t="str">
            <v>PJ-001978</v>
          </cell>
          <cell r="B105" t="str">
            <v>PJ-001978: Plantain Production and Capacity Building for PSMNR Target Villages around Mount Cameroon National Park</v>
          </cell>
          <cell r="C105" t="str">
            <v>Plantain Production and Capacity Building for PSMNR Target Villages around Mount Cameroon National Park</v>
          </cell>
          <cell r="D105" t="str">
            <v>01/06/2014</v>
          </cell>
          <cell r="E105" t="str">
            <v>30/06/2017</v>
          </cell>
          <cell r="F105" t="str">
            <v>511,350.776 USD</v>
          </cell>
          <cell r="G105" t="str">
            <v>PSMNR SWR</v>
          </cell>
          <cell r="H105" t="str">
            <v xml:space="preserve">
PSMNR SWR
</v>
          </cell>
          <cell r="I105" t="str">
            <v>Hanna, Rachid</v>
          </cell>
          <cell r="J105" t="str">
            <v>Vanlauwe, Bernard, Chikoye, David</v>
          </cell>
          <cell r="K105" t="str">
            <v>5694</v>
          </cell>
          <cell r="L105" t="str">
            <v>100</v>
          </cell>
          <cell r="M105" t="str">
            <v/>
          </cell>
          <cell r="N105" t="str">
            <v/>
          </cell>
          <cell r="O105" t="str">
            <v/>
          </cell>
          <cell r="P105" t="str">
            <v xml:space="preserve">Cameroon, </v>
          </cell>
        </row>
        <row r="106">
          <cell r="A106" t="str">
            <v>PJ-001980</v>
          </cell>
          <cell r="B106" t="str">
            <v>PJ-001980: National First 1000 Most Critical Days Programme (Effects of aflatoxin exposure on nutritional status for children aged 9-24months in Chipata district of Zambia, the critical role of homemade complementary foods)</v>
          </cell>
          <cell r="C106" t="str">
            <v>National First 1000 Most Critical Days Programme (Effects of aflatoxin exposure on nutritional status for children aged 9-24months in Chipata district of Zambia, the critical role of homemade complementary foods)</v>
          </cell>
          <cell r="D106" t="str">
            <v>01/09/2014</v>
          </cell>
          <cell r="E106" t="str">
            <v>31/03/2017</v>
          </cell>
          <cell r="F106" t="str">
            <v>169,570.91 USD</v>
          </cell>
          <cell r="G106" t="str">
            <v>CARE-ZAMBIA</v>
          </cell>
          <cell r="H106" t="str">
            <v xml:space="preserve">
CARE-ZAMBIA
</v>
          </cell>
          <cell r="I106" t="str">
            <v>Maziya-Dixon, Bussie</v>
          </cell>
          <cell r="J106" t="str">
            <v>Chikoye, David, Manyong, Victor</v>
          </cell>
          <cell r="K106" t="str">
            <v>5751</v>
          </cell>
          <cell r="L106" t="str">
            <v/>
          </cell>
          <cell r="M106" t="str">
            <v/>
          </cell>
          <cell r="N106" t="str">
            <v/>
          </cell>
          <cell r="O106" t="str">
            <v>100</v>
          </cell>
          <cell r="P106" t="str">
            <v xml:space="preserve">Zambia, </v>
          </cell>
        </row>
        <row r="107">
          <cell r="A107" t="str">
            <v>PJ-001981</v>
          </cell>
          <cell r="B107" t="str">
            <v>PJ-001981: An integrated approach to improve nutrition status of women and children under 2 years through nutrition sensitive agriculture in Eastern, Luapula and Northern Provinces of Zambia</v>
          </cell>
          <cell r="C107" t="str">
            <v>An integrated approach to improve nutrition status of women and children under 2 years through nutrition sensitive agriculture in Eastern, Luapula and Northern Provinces of Zambia</v>
          </cell>
          <cell r="D107" t="str">
            <v>01/09/2014</v>
          </cell>
          <cell r="E107" t="str">
            <v>30/06/2017</v>
          </cell>
          <cell r="F107" t="str">
            <v>946,492.93 USD</v>
          </cell>
          <cell r="G107" t="str">
            <v>CARE-ZAMBIA</v>
          </cell>
          <cell r="H107" t="str">
            <v xml:space="preserve">
CARE-ZAMBIA
</v>
          </cell>
          <cell r="I107" t="str">
            <v>Gondwe, Therese</v>
          </cell>
          <cell r="J107" t="str">
            <v>Chikoye, David, Manyong, Victor</v>
          </cell>
          <cell r="K107" t="str">
            <v>5753</v>
          </cell>
          <cell r="L107" t="str">
            <v/>
          </cell>
          <cell r="M107" t="str">
            <v/>
          </cell>
          <cell r="N107" t="str">
            <v/>
          </cell>
          <cell r="O107" t="str">
            <v>100</v>
          </cell>
          <cell r="P107" t="str">
            <v xml:space="preserve">Zambia, </v>
          </cell>
        </row>
        <row r="108">
          <cell r="A108" t="str">
            <v>PJ-001989</v>
          </cell>
          <cell r="B108" t="str">
            <v>PJ-001989: Rapid Functional Validation through Virus Induced Gene Silencing of Resistance Genes in Cassava for Impact on Productivity and Food Security (Cassava VIGS)</v>
          </cell>
          <cell r="C108" t="str">
            <v>Rapid Functional Validation through Virus Induced Gene Silencing of Resistance Genes in Cassava for Impact on Productivity and Food Security (Cassava VIGS)</v>
          </cell>
          <cell r="D108" t="str">
            <v>01/04/2015</v>
          </cell>
          <cell r="E108" t="str">
            <v>31/03/2018</v>
          </cell>
          <cell r="F108" t="str">
            <v>1,281,503.631 USD</v>
          </cell>
          <cell r="G108" t="str">
            <v>GIZ</v>
          </cell>
          <cell r="H108" t="str">
            <v xml:space="preserve">
GIZ
</v>
          </cell>
          <cell r="I108" t="str">
            <v>Ferguson, Morag</v>
          </cell>
          <cell r="J108" t="str">
            <v>Manyong, Victor, Asiedu, Robert</v>
          </cell>
          <cell r="K108" t="str">
            <v>5793</v>
          </cell>
          <cell r="L108" t="str">
            <v>20</v>
          </cell>
          <cell r="M108" t="str">
            <v/>
          </cell>
          <cell r="N108" t="str">
            <v>80</v>
          </cell>
          <cell r="O108" t="str">
            <v/>
          </cell>
          <cell r="P108" t="str">
            <v xml:space="preserve">Germany, Kenya, </v>
          </cell>
        </row>
        <row r="109">
          <cell r="A109" t="str">
            <v>PJ-001990</v>
          </cell>
          <cell r="B109" t="str">
            <v>PJ-001990: Chemical ecology of Bemisia tabaci</v>
          </cell>
          <cell r="C109" t="str">
            <v>Chemical ecology of Bemisia tabaci</v>
          </cell>
          <cell r="D109" t="str">
            <v>07/05/2015</v>
          </cell>
          <cell r="E109" t="str">
            <v>31/12/2019</v>
          </cell>
          <cell r="F109" t="str">
            <v>146,000 USD</v>
          </cell>
          <cell r="G109" t="str">
            <v>LUND</v>
          </cell>
          <cell r="H109" t="str">
            <v xml:space="preserve">
LUND
</v>
          </cell>
          <cell r="I109" t="str">
            <v>Legg, James</v>
          </cell>
          <cell r="J109" t="str">
            <v>Manyong, Victor, Asiedu, Robert</v>
          </cell>
          <cell r="K109" t="str">
            <v>5802</v>
          </cell>
          <cell r="L109" t="str">
            <v/>
          </cell>
          <cell r="M109" t="str">
            <v/>
          </cell>
          <cell r="N109" t="str">
            <v>100</v>
          </cell>
          <cell r="O109" t="str">
            <v/>
          </cell>
          <cell r="P109" t="str">
            <v xml:space="preserve">Tanzania, </v>
          </cell>
        </row>
        <row r="110">
          <cell r="A110" t="str">
            <v>PJ-001992</v>
          </cell>
          <cell r="B110" t="str">
            <v>PJ-001992: Increasing food security and farming system resilience in East Africa through wide-scale adoption of climate-smart agricultural practices (C-040-14)</v>
          </cell>
          <cell r="C110" t="str">
            <v>Increasing food security and farming system resilience in East Africa through wide-scale adoption of climate-smart agricultural practices (C-040-14)</v>
          </cell>
          <cell r="D110" t="str">
            <v>13/03/2014</v>
          </cell>
          <cell r="E110" t="str">
            <v>30/11/2017</v>
          </cell>
          <cell r="F110" t="str">
            <v>197,000 USD</v>
          </cell>
          <cell r="G110" t="str">
            <v>CIAT</v>
          </cell>
          <cell r="H110" t="str">
            <v xml:space="preserve">
CIAT
</v>
          </cell>
          <cell r="I110" t="str">
            <v>Ampaire, Edidah</v>
          </cell>
          <cell r="J110" t="str">
            <v>Manyong, Victor, Vanlauwe, Bernard</v>
          </cell>
          <cell r="K110" t="str">
            <v>5711</v>
          </cell>
          <cell r="L110" t="str">
            <v/>
          </cell>
          <cell r="M110" t="str">
            <v/>
          </cell>
          <cell r="N110" t="str">
            <v>100</v>
          </cell>
          <cell r="O110" t="str">
            <v/>
          </cell>
          <cell r="P110" t="str">
            <v xml:space="preserve">Uganda, </v>
          </cell>
        </row>
        <row r="111">
          <cell r="A111" t="str">
            <v>PJ-001997</v>
          </cell>
          <cell r="B111" t="str">
            <v>PJ-001997: Cassava Enterprise Value Chain Development Project at Otu Ogbooro and Igboho Communities, Itesiwaju, Shaki East and Orelope LGAs, Oyo State</v>
          </cell>
          <cell r="C111" t="str">
            <v>Cassava Enterprise Value Chain Development Project at Otu Ogbooro and Igboho Communities, Itesiwaju, Shaki East and Orelope LGAs, Oyo State</v>
          </cell>
          <cell r="D111" t="str">
            <v>01/09/2014</v>
          </cell>
          <cell r="E111" t="str">
            <v>31/12/2016</v>
          </cell>
          <cell r="F111" t="str">
            <v>274,669.61 USD</v>
          </cell>
          <cell r="G111" t="str">
            <v xml:space="preserve"> BATN</v>
          </cell>
          <cell r="H111" t="str">
            <v xml:space="preserve">
 BATN
</v>
          </cell>
          <cell r="I111" t="str">
            <v>Okechukwu, Richardson</v>
          </cell>
          <cell r="J111" t="str">
            <v>Asiedu, Robert, Manyong, Victor</v>
          </cell>
          <cell r="K111" t="str">
            <v>7009</v>
          </cell>
          <cell r="L111" t="str">
            <v/>
          </cell>
          <cell r="M111" t="str">
            <v>100</v>
          </cell>
          <cell r="N111" t="str">
            <v/>
          </cell>
          <cell r="O111" t="str">
            <v/>
          </cell>
          <cell r="P111" t="str">
            <v xml:space="preserve">Nigeria, </v>
          </cell>
        </row>
        <row r="112">
          <cell r="A112" t="str">
            <v>PJ-001999</v>
          </cell>
          <cell r="B112" t="str">
            <v>PJ-001999: Upgrading Ondo State Agricultural Village, Ore</v>
          </cell>
          <cell r="C112" t="str">
            <v>Upgrading Ondo State Agricultural Village, Ore</v>
          </cell>
          <cell r="D112" t="str">
            <v>01/07/2014</v>
          </cell>
          <cell r="E112" t="str">
            <v>31/12/2016</v>
          </cell>
          <cell r="F112" t="str">
            <v>384,686.347 USD</v>
          </cell>
          <cell r="G112" t="str">
            <v>WECA</v>
          </cell>
          <cell r="H112" t="str">
            <v xml:space="preserve">
WECA
</v>
          </cell>
          <cell r="I112" t="str">
            <v>Okechukwu, Richardson</v>
          </cell>
          <cell r="J112" t="str">
            <v>Dashiell, Kenton, Asiedu, Robert</v>
          </cell>
          <cell r="K112" t="str">
            <v>7005</v>
          </cell>
          <cell r="L112" t="str">
            <v/>
          </cell>
          <cell r="M112" t="str">
            <v>100</v>
          </cell>
          <cell r="N112" t="str">
            <v/>
          </cell>
          <cell r="O112" t="str">
            <v/>
          </cell>
          <cell r="P112" t="str">
            <v xml:space="preserve">Nigeria, </v>
          </cell>
        </row>
        <row r="113">
          <cell r="A113" t="str">
            <v>PJ-002011</v>
          </cell>
          <cell r="B113" t="str">
            <v xml:space="preserve">PJ-002011: AfricaYam: Enhancing yam breeding for increased productivity and improved quality in West Africa </v>
          </cell>
          <cell r="C113" t="str">
            <v>AfricaYam: Enhancing yam breeding for increased productivity and improved quality in West Africa</v>
          </cell>
          <cell r="D113" t="str">
            <v>14/10/2014</v>
          </cell>
          <cell r="E113" t="str">
            <v>31/10/2019</v>
          </cell>
          <cell r="F113" t="str">
            <v>13,500,000 USD</v>
          </cell>
          <cell r="G113" t="str">
            <v>BMGF</v>
          </cell>
          <cell r="H113" t="str">
            <v xml:space="preserve">
BMGF
</v>
          </cell>
          <cell r="I113" t="str">
            <v>Adebola, Patrick Olusanmi</v>
          </cell>
          <cell r="J113" t="str">
            <v>Asiedu, Robert, Chikoye, David</v>
          </cell>
          <cell r="K113" t="str">
            <v>5743, 5744, 5745, 5746, 5747, 5748, 5749, 5755, 8496</v>
          </cell>
          <cell r="L113" t="str">
            <v/>
          </cell>
          <cell r="M113" t="str">
            <v>100</v>
          </cell>
          <cell r="N113" t="str">
            <v/>
          </cell>
          <cell r="O113" t="str">
            <v/>
          </cell>
          <cell r="P113" t="str">
            <v xml:space="preserve">Bénin, Côte d'Ivoire, Ghana, Nigeria, </v>
          </cell>
        </row>
        <row r="114">
          <cell r="A114" t="str">
            <v>PJ-002013</v>
          </cell>
          <cell r="B114" t="str">
            <v>PJ-002013: Improvement of banana for smallholder farmers in the Great Lakes Region of Africa</v>
          </cell>
          <cell r="C114" t="str">
            <v>Improvement of banana for smallholder farmers in the Great Lakes Region of Africa</v>
          </cell>
          <cell r="D114" t="str">
            <v>01/10/2014</v>
          </cell>
          <cell r="E114" t="str">
            <v>30/09/2019</v>
          </cell>
          <cell r="F114" t="str">
            <v>13,873,600 USD</v>
          </cell>
          <cell r="G114" t="str">
            <v>BMGF</v>
          </cell>
          <cell r="H114" t="str">
            <v xml:space="preserve">
BMGF
</v>
          </cell>
          <cell r="I114" t="str">
            <v>Coyne, Daniel</v>
          </cell>
          <cell r="J114" t="str">
            <v>Manyong, Victor, Asiedu, Robert</v>
          </cell>
          <cell r="K114" t="str">
            <v>5733, 5734, 5735, 5736, 5737, 5738, 5732</v>
          </cell>
          <cell r="L114" t="str">
            <v/>
          </cell>
          <cell r="M114" t="str">
            <v/>
          </cell>
          <cell r="N114" t="str">
            <v>100</v>
          </cell>
          <cell r="O114" t="str">
            <v/>
          </cell>
          <cell r="P114" t="str">
            <v xml:space="preserve">Tanzania, Uganda, </v>
          </cell>
        </row>
        <row r="115">
          <cell r="A115" t="str">
            <v>PJ-002020</v>
          </cell>
          <cell r="B115" t="str">
            <v>PJ-002020: Scaling Out Integrated Soil Fertility Management Technologies in Zambia</v>
          </cell>
          <cell r="C115" t="str">
            <v>Scaling Out Integrated Soil Fertility Management Technologies in Zambia</v>
          </cell>
          <cell r="D115" t="str">
            <v>16/02/2015</v>
          </cell>
          <cell r="E115" t="str">
            <v>15/02/2018</v>
          </cell>
          <cell r="F115" t="str">
            <v>303,926 USD</v>
          </cell>
          <cell r="G115" t="str">
            <v>DAPP</v>
          </cell>
          <cell r="H115" t="str">
            <v xml:space="preserve">
DAPP
</v>
          </cell>
          <cell r="I115" t="str">
            <v>Gondwe, Therese</v>
          </cell>
          <cell r="J115" t="str">
            <v>Chikoye, David, Manyong, Victor</v>
          </cell>
          <cell r="K115" t="str">
            <v>5784</v>
          </cell>
          <cell r="L115" t="str">
            <v/>
          </cell>
          <cell r="M115" t="str">
            <v/>
          </cell>
          <cell r="N115" t="str">
            <v/>
          </cell>
          <cell r="O115" t="str">
            <v>100</v>
          </cell>
          <cell r="P115" t="str">
            <v xml:space="preserve">Zambia, </v>
          </cell>
        </row>
        <row r="116">
          <cell r="A116" t="str">
            <v>PJ-002034</v>
          </cell>
          <cell r="B116" t="str">
            <v>PJ-002034: Harnessing the energy of youths in the Niger-Delta to be productively engaged in Agribusiness</v>
          </cell>
          <cell r="C116" t="str">
            <v>Harnessing the energy of youths in the Niger-Delta to be productively engaged in Agribusiness</v>
          </cell>
          <cell r="D116" t="str">
            <v>01/08/2015</v>
          </cell>
          <cell r="E116" t="str">
            <v>31/07/2017</v>
          </cell>
          <cell r="F116" t="str">
            <v>587,031.748 USD</v>
          </cell>
          <cell r="G116" t="str">
            <v>CHEVRON</v>
          </cell>
          <cell r="H116" t="str">
            <v xml:space="preserve">
CHEVRON
</v>
          </cell>
          <cell r="I116" t="str">
            <v>Ohanwusi, Evelyn</v>
          </cell>
          <cell r="J116" t="str">
            <v>Sanginga, Nteranya, Dashiell, Kenton</v>
          </cell>
          <cell r="K116" t="str">
            <v>7026</v>
          </cell>
          <cell r="L116" t="str">
            <v/>
          </cell>
          <cell r="M116" t="str">
            <v>100</v>
          </cell>
          <cell r="N116" t="str">
            <v/>
          </cell>
          <cell r="O116" t="str">
            <v/>
          </cell>
          <cell r="P116" t="str">
            <v xml:space="preserve">Nigeria, </v>
          </cell>
        </row>
        <row r="117">
          <cell r="A117" t="str">
            <v>PJ-002037</v>
          </cell>
          <cell r="B117" t="str">
            <v>PJ-002037: Cassava BBTD in Gabon</v>
          </cell>
          <cell r="C117" t="str">
            <v>Cassava BBTD in Gabon</v>
          </cell>
          <cell r="D117" t="str">
            <v>01/10/2014</v>
          </cell>
          <cell r="E117" t="str">
            <v>31/01/2016</v>
          </cell>
          <cell r="F117" t="str">
            <v>109,103 USD</v>
          </cell>
          <cell r="G117" t="str">
            <v>PDAR</v>
          </cell>
          <cell r="H117" t="str">
            <v xml:space="preserve">
PDAR
</v>
          </cell>
          <cell r="I117" t="str">
            <v>Hanna, Rachid</v>
          </cell>
          <cell r="J117" t="str">
            <v>Vanlauwe, Bernard, Chikoye, David</v>
          </cell>
          <cell r="K117" t="str">
            <v>5740</v>
          </cell>
          <cell r="L117" t="str">
            <v>100</v>
          </cell>
          <cell r="M117" t="str">
            <v/>
          </cell>
          <cell r="N117" t="str">
            <v/>
          </cell>
          <cell r="O117" t="str">
            <v/>
          </cell>
          <cell r="P117" t="str">
            <v xml:space="preserve">Cameroon, Gabon, </v>
          </cell>
        </row>
        <row r="118">
          <cell r="A118" t="str">
            <v>PJ-002042</v>
          </cell>
          <cell r="B118" t="str">
            <v>PJ-002042: Virus Resistant Cassava for East Africa (VIRCA)</v>
          </cell>
          <cell r="C118" t="str">
            <v>Virus Resistant Cassava for East Africa (VIRCA)</v>
          </cell>
          <cell r="D118" t="str">
            <v>30/09/2013</v>
          </cell>
          <cell r="E118" t="str">
            <v>30/09/2017</v>
          </cell>
          <cell r="F118" t="str">
            <v>1,029,000 USD</v>
          </cell>
          <cell r="G118" t="str">
            <v>DDPSC</v>
          </cell>
          <cell r="H118" t="str">
            <v xml:space="preserve">
DDPSC
</v>
          </cell>
          <cell r="I118" t="str">
            <v>Tripathi , Leena</v>
          </cell>
          <cell r="J118" t="str">
            <v>Manyong, Victor, Asiedu, Robert</v>
          </cell>
          <cell r="K118" t="str">
            <v>5701</v>
          </cell>
          <cell r="L118" t="str">
            <v/>
          </cell>
          <cell r="M118" t="str">
            <v/>
          </cell>
          <cell r="N118" t="str">
            <v>100</v>
          </cell>
          <cell r="O118" t="str">
            <v/>
          </cell>
          <cell r="P118" t="str">
            <v xml:space="preserve">Kenya, </v>
          </cell>
        </row>
        <row r="119">
          <cell r="A119" t="str">
            <v>PJ-002044</v>
          </cell>
          <cell r="B119" t="str">
            <v>PJ-002044: Making high quality soybean seeds accessible to smallholder farmers in Malawi {(Reseeding Malawi’s Smallholder Agriculture- Legumes) (Feed the Future Malawi Improved Seed System and Technologies-Legumes)}</v>
          </cell>
          <cell r="C119" t="str">
            <v>Making high quality soybean seeds accessible to smallholder farmers in Malawi {(Reseeding Malawi’s Smallholder Agriculture- Legumes) (Feed the Future Malawi Improved Seed System and Technologies-Legumes)}</v>
          </cell>
          <cell r="D119" t="str">
            <v>09/12/2014</v>
          </cell>
          <cell r="E119" t="str">
            <v>30/06/2019</v>
          </cell>
          <cell r="F119" t="str">
            <v>1,935,361 USD</v>
          </cell>
          <cell r="G119" t="str">
            <v>USAID, ICRISAT</v>
          </cell>
          <cell r="H119" t="str">
            <v xml:space="preserve">
USAID
ICRISAT
</v>
          </cell>
          <cell r="I119" t="str">
            <v>Akinwale, Gbenga Moses</v>
          </cell>
          <cell r="J119" t="str">
            <v>Chikoye, David, Manyong, Victor</v>
          </cell>
          <cell r="K119" t="str">
            <v>5759</v>
          </cell>
          <cell r="L119" t="str">
            <v/>
          </cell>
          <cell r="M119" t="str">
            <v/>
          </cell>
          <cell r="N119" t="str">
            <v/>
          </cell>
          <cell r="O119" t="str">
            <v>100</v>
          </cell>
          <cell r="P119" t="str">
            <v xml:space="preserve">Malawi, </v>
          </cell>
        </row>
        <row r="120">
          <cell r="A120" t="str">
            <v>PJ-002047</v>
          </cell>
          <cell r="B120" t="str">
            <v>PJ-002047: Taking cowpeas to scale in West Africa (Seed Scaling: Cowpea for West Africa)</v>
          </cell>
          <cell r="C120" t="str">
            <v>Taking cowpeas to scale in West Africa (Seed Scaling: Cowpea for West Africa)</v>
          </cell>
          <cell r="D120" t="str">
            <v>01/10/2014</v>
          </cell>
          <cell r="E120" t="str">
            <v>30/09/2017</v>
          </cell>
          <cell r="F120" t="str">
            <v>5,723,200 USD</v>
          </cell>
          <cell r="G120" t="str">
            <v>USAID</v>
          </cell>
          <cell r="H120" t="str">
            <v xml:space="preserve">
USAID
</v>
          </cell>
          <cell r="I120" t="str">
            <v>Coulibaly, Ousmane</v>
          </cell>
          <cell r="J120" t="str">
            <v>Asiedu, Robert, Dashiell, Kenton</v>
          </cell>
          <cell r="K120" t="str">
            <v>5742</v>
          </cell>
          <cell r="L120" t="str">
            <v/>
          </cell>
          <cell r="M120" t="str">
            <v>100</v>
          </cell>
          <cell r="N120" t="str">
            <v/>
          </cell>
          <cell r="O120" t="str">
            <v/>
          </cell>
          <cell r="P120" t="str">
            <v xml:space="preserve">Ghana, Mali, Nigeria, Senegal, </v>
          </cell>
        </row>
        <row r="121">
          <cell r="A121" t="str">
            <v>PJ-002048</v>
          </cell>
          <cell r="B121" t="str">
            <v xml:space="preserve">PJ-002048: Scaling Gender Equitable Impact of Cassava Biofortification to Cameroon and Ghana: Phenotyping and gender responsive assessment of cassava varieties for beta carotene, Fe and Zn  </v>
          </cell>
          <cell r="C121" t="str">
            <v>Scaling Gender Equitable Impact of Cassava Biofortification to Cameroon and Ghana: Phenotyping and gender responsive assessment of cassava varieties for beta carotene, Fe and Zn</v>
          </cell>
          <cell r="D121" t="str">
            <v>01/03/2015</v>
          </cell>
          <cell r="E121" t="str">
            <v>31/08/2016</v>
          </cell>
          <cell r="F121" t="str">
            <v>88,222.07 USD</v>
          </cell>
          <cell r="G121" t="str">
            <v>GIZ</v>
          </cell>
          <cell r="H121" t="str">
            <v xml:space="preserve">
GIZ
</v>
          </cell>
          <cell r="I121" t="str">
            <v>Kirscht, Holger, Parkes, Elizabeth</v>
          </cell>
          <cell r="J121" t="str">
            <v>Vanlauwe, Bernard, Asiedu, Robert</v>
          </cell>
          <cell r="K121" t="str">
            <v>5796</v>
          </cell>
          <cell r="L121" t="str">
            <v>50</v>
          </cell>
          <cell r="M121" t="str">
            <v>50</v>
          </cell>
          <cell r="N121" t="str">
            <v/>
          </cell>
          <cell r="O121" t="str">
            <v/>
          </cell>
          <cell r="P121" t="str">
            <v xml:space="preserve">Cameroon, Ghana, </v>
          </cell>
        </row>
        <row r="122">
          <cell r="A122" t="str">
            <v>PJ-002056</v>
          </cell>
          <cell r="B122" t="str">
            <v>PJ-002056: Youth Agri-preneurs: Prospects, Opportunities and Challenges for Youth Engagement in Agro-processing Business in DR Congo</v>
          </cell>
          <cell r="C122" t="str">
            <v>Youth Agri-preneurs: Prospects, Opportunities and Challenges for Youth Engagement in Agro-processing Business in DR Congo</v>
          </cell>
          <cell r="D122" t="str">
            <v>01/07/2015</v>
          </cell>
          <cell r="E122" t="str">
            <v>31/03/2016</v>
          </cell>
          <cell r="F122" t="str">
            <v>24,000 USD</v>
          </cell>
          <cell r="G122" t="str">
            <v>DIOBASS</v>
          </cell>
          <cell r="H122" t="str">
            <v xml:space="preserve">
DIOBASS
</v>
          </cell>
          <cell r="I122" t="str">
            <v>Dontsop, Paul</v>
          </cell>
          <cell r="J122" t="str">
            <v>Vanlauwe, Bernard, Manyong, Victor</v>
          </cell>
          <cell r="K122" t="str">
            <v>7021</v>
          </cell>
          <cell r="L122" t="str">
            <v>100</v>
          </cell>
          <cell r="M122" t="str">
            <v/>
          </cell>
          <cell r="N122" t="str">
            <v/>
          </cell>
          <cell r="O122" t="str">
            <v/>
          </cell>
          <cell r="P122" t="str">
            <v xml:space="preserve">DR, Congo, </v>
          </cell>
        </row>
        <row r="123">
          <cell r="A123" t="str">
            <v>PJ-002057</v>
          </cell>
          <cell r="B123" t="str">
            <v>PJ-002057: Improved productivity through crop-livestock interventions in Eastern DR Congo and Burundi (CLiP project)</v>
          </cell>
          <cell r="C123" t="str">
            <v>Improved productivity through crop-livestock interventions in Eastern DR Congo and Burundi (CLiP project)</v>
          </cell>
          <cell r="D123" t="str">
            <v>01/03/2015</v>
          </cell>
          <cell r="E123" t="str">
            <v>30/09/2019</v>
          </cell>
          <cell r="F123" t="str">
            <v>2,247,466.042 USD</v>
          </cell>
          <cell r="G123" t="str">
            <v>ILRI</v>
          </cell>
          <cell r="H123" t="str">
            <v xml:space="preserve">
ILRI
</v>
          </cell>
          <cell r="I123" t="str">
            <v>Okafor, Christopher</v>
          </cell>
          <cell r="J123" t="str">
            <v>Vanlauwe, Bernard, Manyong, Victor</v>
          </cell>
          <cell r="K123" t="str">
            <v>5799, 5920</v>
          </cell>
          <cell r="L123" t="str">
            <v>100</v>
          </cell>
          <cell r="M123" t="str">
            <v/>
          </cell>
          <cell r="N123" t="str">
            <v/>
          </cell>
          <cell r="O123" t="str">
            <v/>
          </cell>
          <cell r="P123" t="str">
            <v xml:space="preserve">Burundi, DR, Congo, </v>
          </cell>
        </row>
        <row r="124">
          <cell r="A124" t="str">
            <v>PJ-002064</v>
          </cell>
          <cell r="B124" t="str">
            <v>PJ-002064: Scaling Out Integrated Soil Fertility Management Technologies in Southern Highlands of Tanzania</v>
          </cell>
          <cell r="C124" t="str">
            <v>Scaling Out Integrated Soil Fertility Management Technologies in Southern Highlands of Tanzania</v>
          </cell>
          <cell r="D124" t="str">
            <v>01/02/2015</v>
          </cell>
          <cell r="E124" t="str">
            <v>28/02/2018</v>
          </cell>
          <cell r="F124" t="str">
            <v>249,998 USD</v>
          </cell>
          <cell r="G124" t="str">
            <v>IRDP</v>
          </cell>
          <cell r="H124" t="str">
            <v xml:space="preserve">
IRDP
</v>
          </cell>
          <cell r="I124" t="str">
            <v>Baijukya, Frederick P.</v>
          </cell>
          <cell r="J124" t="str">
            <v>Manyong, Victor, Vanlauwe, Bernard</v>
          </cell>
          <cell r="K124" t="str">
            <v>7015</v>
          </cell>
          <cell r="L124" t="str">
            <v/>
          </cell>
          <cell r="M124" t="str">
            <v/>
          </cell>
          <cell r="N124" t="str">
            <v>100</v>
          </cell>
          <cell r="O124" t="str">
            <v/>
          </cell>
          <cell r="P124" t="str">
            <v xml:space="preserve">Tanzania, </v>
          </cell>
        </row>
        <row r="125">
          <cell r="A125" t="str">
            <v>PJ-002073</v>
          </cell>
          <cell r="B125" t="str">
            <v>PJ-002073: Administrative Support: RTB Theme Leaders and Project Management Officer (CGIAR Research Program: Roots, Tubers; and Bananas for Food Security and Income Task Order No. 06-14-RTB-TO)</v>
          </cell>
          <cell r="C125" t="str">
            <v>Administrative Support: RTB Theme Leaders and Project Management Officer (CGIAR Research Program: Roots, Tubers; and Bananas for Food Security and Income Task Order No. 06-14-RTB-TO)</v>
          </cell>
          <cell r="D125" t="str">
            <v>01/01/2014</v>
          </cell>
          <cell r="E125" t="str">
            <v>31/12/2016</v>
          </cell>
          <cell r="F125" t="str">
            <v>146,317 USD</v>
          </cell>
          <cell r="G125" t="str">
            <v>CIP</v>
          </cell>
          <cell r="H125" t="str">
            <v xml:space="preserve">
CIP
</v>
          </cell>
          <cell r="I125" t="str">
            <v>Legg, James</v>
          </cell>
          <cell r="J125" t="str">
            <v>Asiedu, Robert, Manyong, Victor</v>
          </cell>
          <cell r="K125" t="str">
            <v>5730</v>
          </cell>
          <cell r="L125" t="str">
            <v>25</v>
          </cell>
          <cell r="M125" t="str">
            <v>25</v>
          </cell>
          <cell r="N125" t="str">
            <v>25</v>
          </cell>
          <cell r="O125" t="str">
            <v>25</v>
          </cell>
          <cell r="P125" t="str">
            <v/>
          </cell>
        </row>
        <row r="126">
          <cell r="A126" t="str">
            <v>PJ-002074</v>
          </cell>
          <cell r="B126" t="str">
            <v>PJ-002074: Enhancing partnership among Africa RISING, NAFAKA and TUBORESHE CHAKULA Programs for fast-tracking delivery and scaling of agricultural technologies in Tanzania</v>
          </cell>
          <cell r="C126" t="str">
            <v>Enhancing partnership among Africa RISING, NAFAKA and TUBORESHE CHAKULA Programs for fast-tracking delivery and scaling of agricultural technologies in Tanzania</v>
          </cell>
          <cell r="D126" t="str">
            <v>01/10/2014</v>
          </cell>
          <cell r="E126" t="str">
            <v>30/09/2017</v>
          </cell>
          <cell r="F126" t="str">
            <v>5,953,500 USD</v>
          </cell>
          <cell r="G126" t="str">
            <v>USAID</v>
          </cell>
          <cell r="H126" t="str">
            <v xml:space="preserve">
USAID
</v>
          </cell>
          <cell r="I126" t="str">
            <v>Hoeschle-Zeledon, Irmgard</v>
          </cell>
          <cell r="J126" t="str">
            <v>Manyong, Victor, Chikoye, David</v>
          </cell>
          <cell r="K126" t="str">
            <v>5741, 5757, 5764, 5931</v>
          </cell>
          <cell r="L126" t="str">
            <v/>
          </cell>
          <cell r="M126" t="str">
            <v/>
          </cell>
          <cell r="N126" t="str">
            <v>100</v>
          </cell>
          <cell r="O126" t="str">
            <v/>
          </cell>
          <cell r="P126" t="str">
            <v xml:space="preserve">Tanzania, </v>
          </cell>
        </row>
        <row r="127">
          <cell r="A127" t="str">
            <v>PJ-002076</v>
          </cell>
          <cell r="B127" t="str">
            <v>PJ-002076: Improving and Sustaining Maize and Cowpea Productivity among Smallholder Farmers through use of conservation agriculture technologies in Mozambique and Malawi</v>
          </cell>
          <cell r="C127" t="str">
            <v>Improving and Sustaining Maize and Cowpea Productivity among Smallholder Farmers through use of conservation agriculture technologies in Mozambique and Malawi</v>
          </cell>
          <cell r="D127" t="str">
            <v>01/10/2014</v>
          </cell>
          <cell r="E127" t="str">
            <v>30/09/2016</v>
          </cell>
          <cell r="F127" t="str">
            <v>88,536 USD</v>
          </cell>
          <cell r="G127" t="str">
            <v>IIAM</v>
          </cell>
          <cell r="H127" t="str">
            <v xml:space="preserve">
IIAM
</v>
          </cell>
          <cell r="I127" t="str">
            <v>Boahen, Stephen</v>
          </cell>
          <cell r="J127" t="str">
            <v>Chikoye, David, Vanlauwe, Bernard</v>
          </cell>
          <cell r="K127" t="str">
            <v>5836</v>
          </cell>
          <cell r="L127" t="str">
            <v/>
          </cell>
          <cell r="M127" t="str">
            <v/>
          </cell>
          <cell r="N127" t="str">
            <v/>
          </cell>
          <cell r="O127" t="str">
            <v>100</v>
          </cell>
          <cell r="P127" t="str">
            <v xml:space="preserve">Malawi, Mozambique, </v>
          </cell>
        </row>
        <row r="128">
          <cell r="A128" t="str">
            <v>PJ-002080</v>
          </cell>
          <cell r="B128" t="str">
            <v>PJ-002080: Tropical Legumes III - Improving Livelihoods for Smallholder Farmers: Enhanced Grain Legume Productivity and Production In Sub-Saharan Africa and South Asia</v>
          </cell>
          <cell r="C128" t="str">
            <v>Tropical Legumes III - Improving Livelihoods for Smallholder Farmers: Enhanced Grain Legume Productivity and Production In Sub-Saharan Africa and South Asia</v>
          </cell>
          <cell r="D128" t="str">
            <v>23/04/2015</v>
          </cell>
          <cell r="E128" t="str">
            <v>30/04/2019</v>
          </cell>
          <cell r="F128" t="str">
            <v>5,252,845.08 USD</v>
          </cell>
          <cell r="G128" t="str">
            <v>ICRISAT</v>
          </cell>
          <cell r="H128" t="str">
            <v xml:space="preserve">
ICRISAT
</v>
          </cell>
          <cell r="I128" t="str">
            <v>Fatokun, Christian</v>
          </cell>
          <cell r="J128" t="str">
            <v>Chikoye, David, Asiedu, Robert</v>
          </cell>
          <cell r="K128" t="str">
            <v>5814, 5815, 5816, 5930</v>
          </cell>
          <cell r="L128" t="str">
            <v/>
          </cell>
          <cell r="M128" t="str">
            <v>100</v>
          </cell>
          <cell r="N128" t="str">
            <v/>
          </cell>
          <cell r="O128" t="str">
            <v/>
          </cell>
          <cell r="P128" t="str">
            <v xml:space="preserve">Burkina Faso, Ghana, Mali, Nigeria, </v>
          </cell>
        </row>
        <row r="129">
          <cell r="A129" t="str">
            <v>PJ-002083</v>
          </cell>
          <cell r="B129" t="str">
            <v>PJ-002083: Community action in improving the quality of farmer saved seed yam (CAY-seed)</v>
          </cell>
          <cell r="C129" t="str">
            <v>Community action in improving the quality of farmer saved seed yam (CAY-seed)</v>
          </cell>
          <cell r="D129" t="str">
            <v>21/11/2014</v>
          </cell>
          <cell r="E129" t="str">
            <v>31/10/2017</v>
          </cell>
          <cell r="F129" t="str">
            <v>523,062 USD</v>
          </cell>
          <cell r="G129" t="str">
            <v>CRI - GHANA</v>
          </cell>
          <cell r="H129" t="str">
            <v xml:space="preserve">
CRI - GHANA
</v>
          </cell>
          <cell r="I129" t="str">
            <v>Aighewi, Beatrice</v>
          </cell>
          <cell r="J129" t="str">
            <v>Asiedu, Robert, Chikoye, David</v>
          </cell>
          <cell r="K129" t="str">
            <v>5795</v>
          </cell>
          <cell r="L129" t="str">
            <v/>
          </cell>
          <cell r="M129" t="str">
            <v>100</v>
          </cell>
          <cell r="N129" t="str">
            <v/>
          </cell>
          <cell r="O129" t="str">
            <v/>
          </cell>
          <cell r="P129" t="str">
            <v xml:space="preserve">Ghana, Nigeria, </v>
          </cell>
        </row>
        <row r="130">
          <cell r="A130" t="str">
            <v>PJ-002091</v>
          </cell>
          <cell r="B130" t="str">
            <v>PJ-002091: a) Schools Forest and Tree Heritage Park in a small area of protected rainforest in southwest Nigeria. b)	Ornithological Monitoring Project in IITA-Ibadan Campus.</v>
          </cell>
          <cell r="C130" t="str">
            <v>a) Schools Forest and Tree Heritage Park in a small area of protected rainforest in southwest Nigeria. b)	Ornithological Monitoring Project in IITA-Ibadan Campus.</v>
          </cell>
          <cell r="D130" t="str">
            <v>01/01/2015</v>
          </cell>
          <cell r="E130" t="str">
            <v>31/12/2017</v>
          </cell>
          <cell r="F130" t="str">
            <v>156,000 USD</v>
          </cell>
          <cell r="G130" t="str">
            <v>LEVENTIS FOUNDATION</v>
          </cell>
          <cell r="H130" t="str">
            <v xml:space="preserve">
LEVENTIS FOUNDATION
</v>
          </cell>
          <cell r="I130" t="str">
            <v>Bown, Deni</v>
          </cell>
          <cell r="J130" t="str">
            <v>Dashiell, Kenton, Asiedu, Robert</v>
          </cell>
          <cell r="K130" t="str">
            <v>7014</v>
          </cell>
          <cell r="L130" t="str">
            <v/>
          </cell>
          <cell r="M130" t="str">
            <v>100</v>
          </cell>
          <cell r="N130" t="str">
            <v/>
          </cell>
          <cell r="O130" t="str">
            <v/>
          </cell>
          <cell r="P130" t="str">
            <v xml:space="preserve">Nigeria, </v>
          </cell>
        </row>
        <row r="131">
          <cell r="A131" t="str">
            <v>PJ-002092</v>
          </cell>
          <cell r="B131" t="str">
            <v>PJ-002092: Epidemiological surveillance of Ralstonia solanacearum, causal agent of bacterial wilt of solanaceous crops, in the South-West Indian Ocean islands and Eastern Africa: diversity and genetic structure of populations (Short name: "Investissements d'avenir" programme). Grant Agreement No: ANR -10-LABX -0001-01</v>
          </cell>
          <cell r="C131" t="str">
            <v>Epidemiological surveillance of Ralstonia solanacearum, causal agent of bacterial wilt of solanaceous crops, in the South-West Indian Ocean islands and Eastern Africa: diversity and genetic structure of populations (Short name: "Investissements d'avenir" programme). Grant Agreement No: ANR -10-LABX -0001-01</v>
          </cell>
          <cell r="D131" t="str">
            <v>01/04/2015</v>
          </cell>
          <cell r="E131" t="str">
            <v>31/10/2017</v>
          </cell>
          <cell r="F131" t="str">
            <v>35,917.982 USD</v>
          </cell>
          <cell r="G131" t="str">
            <v>UniLaReunion</v>
          </cell>
          <cell r="H131" t="str">
            <v xml:space="preserve">
UniLaReunion
</v>
          </cell>
          <cell r="I131" t="str">
            <v>Coyne, Daniel</v>
          </cell>
          <cell r="J131" t="str">
            <v>Manyong, Victor, Vanlauwe, Bernard</v>
          </cell>
          <cell r="K131" t="str">
            <v>5818</v>
          </cell>
          <cell r="L131" t="str">
            <v/>
          </cell>
          <cell r="M131" t="str">
            <v/>
          </cell>
          <cell r="N131" t="str">
            <v>100</v>
          </cell>
          <cell r="O131" t="str">
            <v/>
          </cell>
          <cell r="P131" t="str">
            <v xml:space="preserve">Kenya, Tanzania, </v>
          </cell>
        </row>
        <row r="132">
          <cell r="A132" t="str">
            <v>PJ-002113</v>
          </cell>
          <cell r="B132" t="str">
            <v>PJ-002113: Transformation of agronomic research and delivery services for smallholder farmers in maize-based systems of Sub-Saharan Africa with a focus on Ethiopia, Nigeria, and Tanzania (TAMASA)</v>
          </cell>
          <cell r="C132" t="str">
            <v>Transformation of agronomic research and delivery services for smallholder farmers in maize-based systems of Sub-Saharan Africa with a focus on Ethiopia, Nigeria, and Tanzania (TAMASA)</v>
          </cell>
          <cell r="D132" t="str">
            <v>04/11/2014</v>
          </cell>
          <cell r="E132" t="str">
            <v>14/11/2018</v>
          </cell>
          <cell r="F132" t="str">
            <v>2,669,194 USD</v>
          </cell>
          <cell r="G132" t="str">
            <v>CIMMYT</v>
          </cell>
          <cell r="H132" t="str">
            <v xml:space="preserve">
CIMMYT
</v>
          </cell>
          <cell r="I132" t="str">
            <v>Kamara, Alpha</v>
          </cell>
          <cell r="J132" t="str">
            <v>Asiedu, Robert, Vanlauwe, Bernard</v>
          </cell>
          <cell r="K132" t="str">
            <v>5780</v>
          </cell>
          <cell r="L132" t="str">
            <v/>
          </cell>
          <cell r="M132" t="str">
            <v>100</v>
          </cell>
          <cell r="N132" t="str">
            <v/>
          </cell>
          <cell r="O132" t="str">
            <v/>
          </cell>
          <cell r="P132" t="str">
            <v xml:space="preserve">Ethiopia, Nigeria, Tanzania, </v>
          </cell>
        </row>
        <row r="133">
          <cell r="A133" t="str">
            <v>PJ-002118</v>
          </cell>
          <cell r="B133" t="str">
            <v>PJ-002118: Reseeding Malawi’s Smallholder Agriculture - Aflasafe (Feed the Future Malawi Improved Seed System and Technologies(Aflasafe Component))</v>
          </cell>
          <cell r="C133" t="str">
            <v>Reseeding Malawi’s Smallholder Agriculture - Aflasafe (Feed the Future Malawi Improved Seed System and Technologies(Aflasafe Component))</v>
          </cell>
          <cell r="D133" t="str">
            <v>09/12/2014</v>
          </cell>
          <cell r="E133" t="str">
            <v>30/06/2019</v>
          </cell>
          <cell r="F133" t="str">
            <v>1,324,229 USD</v>
          </cell>
          <cell r="G133" t="str">
            <v>USAID, ICRISAT</v>
          </cell>
          <cell r="H133" t="str">
            <v xml:space="preserve">
USAID
ICRISAT
</v>
          </cell>
          <cell r="I133" t="str">
            <v>Atehnkeng , Joseph</v>
          </cell>
          <cell r="J133" t="str">
            <v>Chikoye, David, Asiedu, Robert</v>
          </cell>
          <cell r="K133" t="str">
            <v>5754</v>
          </cell>
          <cell r="L133" t="str">
            <v/>
          </cell>
          <cell r="M133" t="str">
            <v>15</v>
          </cell>
          <cell r="N133" t="str">
            <v/>
          </cell>
          <cell r="O133" t="str">
            <v>85</v>
          </cell>
          <cell r="P133" t="str">
            <v xml:space="preserve">Malawi, </v>
          </cell>
        </row>
        <row r="134">
          <cell r="A134" t="str">
            <v>PJ-002119</v>
          </cell>
          <cell r="B134" t="str">
            <v>PJ-002119: Genomics-guided RNAi solutions for whitefly management in cassava and world food crops</v>
          </cell>
          <cell r="C134" t="str">
            <v>Genomics-guided RNAi solutions for whitefly management in cassava and world food crops</v>
          </cell>
          <cell r="D134" t="str">
            <v>01/02/2015</v>
          </cell>
          <cell r="E134" t="str">
            <v>30/09/2018</v>
          </cell>
          <cell r="F134" t="str">
            <v>536,774.77 USD</v>
          </cell>
          <cell r="G134" t="str">
            <v>USDA-ARS</v>
          </cell>
          <cell r="H134" t="str">
            <v xml:space="preserve">
USDA-ARS
</v>
          </cell>
          <cell r="I134" t="str">
            <v>Legg, James</v>
          </cell>
          <cell r="J134" t="str">
            <v>Manyong, Victor, Chikoye, David</v>
          </cell>
          <cell r="K134" t="str">
            <v>5790</v>
          </cell>
          <cell r="L134" t="str">
            <v/>
          </cell>
          <cell r="M134" t="str">
            <v/>
          </cell>
          <cell r="N134" t="str">
            <v>100</v>
          </cell>
          <cell r="O134" t="str">
            <v/>
          </cell>
          <cell r="P134" t="str">
            <v xml:space="preserve">Kenya, Tanzania, </v>
          </cell>
        </row>
        <row r="135">
          <cell r="A135" t="str">
            <v>PJ-002120</v>
          </cell>
          <cell r="B135" t="str">
            <v>PJ-002120: Healthy seedling systems for safer, more productive  vegetables in East Africa</v>
          </cell>
          <cell r="C135" t="str">
            <v>Healthy seedling systems for safer, more productive  vegetables in East Africa</v>
          </cell>
          <cell r="D135" t="str">
            <v>01/10/2015</v>
          </cell>
          <cell r="E135" t="str">
            <v>30/09/2018</v>
          </cell>
          <cell r="F135" t="str">
            <v>387,008.915 USD</v>
          </cell>
          <cell r="G135" t="str">
            <v>ADA</v>
          </cell>
          <cell r="H135" t="str">
            <v xml:space="preserve">
ADA
</v>
          </cell>
          <cell r="I135" t="str">
            <v>Coyne, Daniel</v>
          </cell>
          <cell r="J135" t="str">
            <v>Manyong, Victor, Vanlauwe, Bernard</v>
          </cell>
          <cell r="K135" t="str">
            <v>5820</v>
          </cell>
          <cell r="L135" t="str">
            <v/>
          </cell>
          <cell r="M135" t="str">
            <v/>
          </cell>
          <cell r="N135" t="str">
            <v>100</v>
          </cell>
          <cell r="O135" t="str">
            <v/>
          </cell>
          <cell r="P135" t="str">
            <v xml:space="preserve">Ethiopia, Uganda, </v>
          </cell>
        </row>
        <row r="136">
          <cell r="A136" t="str">
            <v>PJ-002123</v>
          </cell>
          <cell r="B136" t="str">
            <v>PJ-002123: Production and use of biochar, compost and lime as component of integrated soil fertility management in smallholder farming systems of eastern Uganda</v>
          </cell>
          <cell r="C136" t="str">
            <v>Production and use of biochar, compost and lime as component of integrated soil fertility management in smallholder farming systems of eastern Uganda</v>
          </cell>
          <cell r="D136" t="str">
            <v>01/09/2015</v>
          </cell>
          <cell r="E136" t="str">
            <v>31/08/2018</v>
          </cell>
          <cell r="F136" t="str">
            <v>358,887.43 USD</v>
          </cell>
          <cell r="G136" t="str">
            <v>ADA</v>
          </cell>
          <cell r="H136" t="str">
            <v xml:space="preserve">
ADA
</v>
          </cell>
          <cell r="I136" t="str">
            <v>Roobroeck , Dries</v>
          </cell>
          <cell r="J136" t="str">
            <v>Manyong, Victor, Vanlauwe, Bernard</v>
          </cell>
          <cell r="K136" t="str">
            <v>5819</v>
          </cell>
          <cell r="L136" t="str">
            <v/>
          </cell>
          <cell r="M136" t="str">
            <v/>
          </cell>
          <cell r="N136" t="str">
            <v>100</v>
          </cell>
          <cell r="O136" t="str">
            <v/>
          </cell>
          <cell r="P136" t="str">
            <v xml:space="preserve">Uganda, </v>
          </cell>
        </row>
        <row r="137">
          <cell r="A137" t="str">
            <v>PJ-002126</v>
          </cell>
          <cell r="B137" t="str">
            <v>PJ-002126: Developing Capacity for Agricultural Research for Development (C4R4D) in Sub-Saharan Africa: FROM SUPPLY- TO DEMAND-LED TRAINING</v>
          </cell>
          <cell r="C137" t="str">
            <v>Developing Capacity for Agricultural Research for Development (C4R4D) in Sub-Saharan Africa: FROM SUPPLY- TO DEMAND-LED TRAINING</v>
          </cell>
          <cell r="D137" t="str">
            <v>12/01/2015</v>
          </cell>
          <cell r="E137" t="str">
            <v>30/06/2018</v>
          </cell>
          <cell r="F137" t="str">
            <v>415,603.14 USD</v>
          </cell>
          <cell r="G137" t="str">
            <v>CORAF/WECARD</v>
          </cell>
          <cell r="H137" t="str">
            <v xml:space="preserve">
CORAF/WECARD
</v>
          </cell>
          <cell r="I137" t="str">
            <v>Bamba , Zoumana</v>
          </cell>
          <cell r="J137" t="str">
            <v>Dashiell, Kenton, Asiedu, Robert</v>
          </cell>
          <cell r="K137" t="str">
            <v>7016</v>
          </cell>
          <cell r="L137" t="str">
            <v>50</v>
          </cell>
          <cell r="M137" t="str">
            <v>50</v>
          </cell>
          <cell r="N137" t="str">
            <v/>
          </cell>
          <cell r="O137" t="str">
            <v/>
          </cell>
          <cell r="P137" t="str">
            <v xml:space="preserve">Chad, DR, Congo, Sierra Leone, Togo, </v>
          </cell>
        </row>
        <row r="138">
          <cell r="A138" t="str">
            <v>PJ-002127</v>
          </cell>
          <cell r="B138" t="str">
            <v>PJ-002127: Assessing the impacts of improved cassava varieties on poverty reduction in Nigeria</v>
          </cell>
          <cell r="C138" t="str">
            <v>Assessing the impacts of improved cassava varieties on poverty reduction in Nigeria</v>
          </cell>
          <cell r="D138" t="str">
            <v>10/06/2015</v>
          </cell>
          <cell r="E138" t="str">
            <v>31/05/2017</v>
          </cell>
          <cell r="F138" t="str">
            <v>199,978 USD</v>
          </cell>
          <cell r="G138" t="str">
            <v>FAO</v>
          </cell>
          <cell r="H138" t="str">
            <v xml:space="preserve">
FAO
</v>
          </cell>
          <cell r="I138" t="str">
            <v>Abdoulaye, Tahirou</v>
          </cell>
          <cell r="J138" t="str">
            <v>Manyong, Victor, Asiedu, Robert</v>
          </cell>
          <cell r="K138" t="str">
            <v>5812</v>
          </cell>
          <cell r="L138" t="str">
            <v/>
          </cell>
          <cell r="M138" t="str">
            <v>100</v>
          </cell>
          <cell r="N138" t="str">
            <v/>
          </cell>
          <cell r="O138" t="str">
            <v/>
          </cell>
          <cell r="P138" t="str">
            <v xml:space="preserve">Nigeria, </v>
          </cell>
        </row>
        <row r="139">
          <cell r="A139" t="str">
            <v>PJ-002134</v>
          </cell>
          <cell r="B139" t="str">
            <v>PJ-002134: Fast-tracking the Access to Improved and Popular Varieties of Root Crops by Small Holder Farmers: A case of Sweetpotato and Cassava</v>
          </cell>
          <cell r="C139" t="str">
            <v>Fast-tracking the Access to Improved and Popular Varieties of Root Crops by Small Holder Farmers: A case of Sweetpotato and Cassava</v>
          </cell>
          <cell r="D139" t="str">
            <v>01/01/2015</v>
          </cell>
          <cell r="E139" t="str">
            <v>30/09/2018</v>
          </cell>
          <cell r="F139" t="str">
            <v>1,468,865.24 USD</v>
          </cell>
          <cell r="G139" t="str">
            <v>MAFSC, Tanzania</v>
          </cell>
          <cell r="H139" t="str">
            <v xml:space="preserve">
MAFSC, Tanzania
</v>
          </cell>
          <cell r="I139" t="str">
            <v>Kpaka, Musa</v>
          </cell>
          <cell r="J139" t="str">
            <v>Manyong, Victor, Asiedu, Robert</v>
          </cell>
          <cell r="K139" t="str">
            <v>5785</v>
          </cell>
          <cell r="L139" t="str">
            <v/>
          </cell>
          <cell r="M139" t="str">
            <v/>
          </cell>
          <cell r="N139" t="str">
            <v>100</v>
          </cell>
          <cell r="O139" t="str">
            <v/>
          </cell>
          <cell r="P139" t="str">
            <v xml:space="preserve">Tanzania, Uganda, </v>
          </cell>
        </row>
        <row r="140">
          <cell r="A140" t="str">
            <v>PJ-002142</v>
          </cell>
          <cell r="B140" t="str">
            <v>PJ-002142: Neuropeptides as Transgenic Nematicides</v>
          </cell>
          <cell r="C140" t="str">
            <v>Neuropeptides as Transgenic Nematicides</v>
          </cell>
          <cell r="D140" t="str">
            <v>02/11/2016</v>
          </cell>
          <cell r="E140" t="str">
            <v>31/08/2017</v>
          </cell>
          <cell r="F140" t="str">
            <v>524,941 USD</v>
          </cell>
          <cell r="G140" t="str">
            <v>QUB</v>
          </cell>
          <cell r="H140" t="str">
            <v xml:space="preserve">
QUB
</v>
          </cell>
          <cell r="I140" t="str">
            <v>Tripathi , Leena</v>
          </cell>
          <cell r="J140" t="str">
            <v>Asiedu, Robert, Manyong, Victor</v>
          </cell>
          <cell r="K140" t="str">
            <v>5924, 5925</v>
          </cell>
          <cell r="L140" t="str">
            <v/>
          </cell>
          <cell r="M140" t="str">
            <v/>
          </cell>
          <cell r="N140" t="str">
            <v>100</v>
          </cell>
          <cell r="O140" t="str">
            <v/>
          </cell>
          <cell r="P140" t="str">
            <v xml:space="preserve">Kenya, </v>
          </cell>
        </row>
        <row r="141">
          <cell r="A141" t="str">
            <v>PJ-002146</v>
          </cell>
          <cell r="B141" t="str">
            <v>PJ-002146: Compround Type Production Project - Phase I</v>
          </cell>
          <cell r="C141" t="str">
            <v>Compround Type Production Project - Phase I</v>
          </cell>
          <cell r="D141" t="str">
            <v>15/12/2014</v>
          </cell>
          <cell r="E141" t="str">
            <v>11/09/2019</v>
          </cell>
          <cell r="F141" t="str">
            <v>0 USD</v>
          </cell>
          <cell r="G141" t="str">
            <v/>
          </cell>
          <cell r="H141" t="str">
            <v xml:space="preserve">
Taiyo Industry Africa
</v>
          </cell>
          <cell r="I141" t="str">
            <v>Olaniyi , Ajibola</v>
          </cell>
          <cell r="J141" t="str">
            <v>Sanginga, Nteranya, Dashiell, Kenton</v>
          </cell>
          <cell r="K141" t="str">
            <v>8500</v>
          </cell>
          <cell r="L141" t="str">
            <v/>
          </cell>
          <cell r="M141" t="str">
            <v>100</v>
          </cell>
          <cell r="N141" t="str">
            <v/>
          </cell>
          <cell r="O141" t="str">
            <v/>
          </cell>
          <cell r="P141" t="str">
            <v xml:space="preserve">Nigeria, </v>
          </cell>
        </row>
        <row r="142">
          <cell r="A142" t="str">
            <v>PJ-002153</v>
          </cell>
          <cell r="B142" t="str">
            <v>PJ-002153: Cassava Virus Disease Surveillance in Democratic Republic of Congo and Nigeria (2015-16)</v>
          </cell>
          <cell r="C142" t="str">
            <v>Cassava Virus Disease Surveillance in Democratic Republic of Congo and Nigeria (2015-16)</v>
          </cell>
          <cell r="D142" t="str">
            <v>01/03/2015</v>
          </cell>
          <cell r="E142" t="str">
            <v>30/09/2016</v>
          </cell>
          <cell r="F142" t="str">
            <v>225,400 USD</v>
          </cell>
          <cell r="G142" t="str">
            <v>USAID</v>
          </cell>
          <cell r="H142" t="str">
            <v xml:space="preserve">
USAID
</v>
          </cell>
          <cell r="I142" t="str">
            <v>Kumar,  Lava</v>
          </cell>
          <cell r="J142" t="str">
            <v>Asiedu, Robert, Vanlauwe, Bernard</v>
          </cell>
          <cell r="K142" t="str">
            <v>5792</v>
          </cell>
          <cell r="L142" t="str">
            <v>50</v>
          </cell>
          <cell r="M142" t="str">
            <v>50</v>
          </cell>
          <cell r="N142" t="str">
            <v/>
          </cell>
          <cell r="O142" t="str">
            <v/>
          </cell>
          <cell r="P142" t="str">
            <v xml:space="preserve">DR, Congo, Nigeria, </v>
          </cell>
        </row>
        <row r="143">
          <cell r="A143" t="str">
            <v>PJ-002155</v>
          </cell>
          <cell r="B143" t="str">
            <v>PJ-002155: Preparation a comprehensive sample of Discorea alata accessions representative of ancient African varieties and originating from diverse and distant geographical origins in Africa (under the Agropolis project: Sunda or Sahul ? The Origin of the Greater Yam (Dioscorea alata))</v>
          </cell>
          <cell r="C143" t="str">
            <v>Preparation a comprehensive sample of Discorea alata accessions representative of ancient African varieties and originating from diverse and distant geographical origins in Africa (under the Agropolis project: Sunda or Sahul ? The Origin of the Greater Yam (Dioscorea alata))</v>
          </cell>
          <cell r="D143" t="str">
            <v>01/01/2015</v>
          </cell>
          <cell r="E143" t="str">
            <v>31/12/2017</v>
          </cell>
          <cell r="F143" t="str">
            <v>11,269.52 USD</v>
          </cell>
          <cell r="G143" t="str">
            <v>CIRAD</v>
          </cell>
          <cell r="H143" t="str">
            <v xml:space="preserve">
CIRAD
</v>
          </cell>
          <cell r="I143" t="str">
            <v>Gueye, Badara</v>
          </cell>
          <cell r="J143" t="str">
            <v>Asiedu, Robert, Chikoye, David</v>
          </cell>
          <cell r="K143" t="str">
            <v>7036</v>
          </cell>
          <cell r="L143" t="str">
            <v/>
          </cell>
          <cell r="M143" t="str">
            <v>100</v>
          </cell>
          <cell r="N143" t="str">
            <v/>
          </cell>
          <cell r="O143" t="str">
            <v/>
          </cell>
          <cell r="P143" t="str">
            <v/>
          </cell>
        </row>
        <row r="144">
          <cell r="A144" t="str">
            <v>PJ-002164</v>
          </cell>
          <cell r="B144" t="str">
            <v>PJ-002164: AfiaGoggles for Screening Aflatoxin Contamination in Maize</v>
          </cell>
          <cell r="C144" t="str">
            <v>AfiaGoggles for Screening Aflatoxin Contamination in Maize</v>
          </cell>
          <cell r="D144" t="str">
            <v>01/10/2013</v>
          </cell>
          <cell r="E144" t="str">
            <v>30/09/2016</v>
          </cell>
          <cell r="F144" t="str">
            <v>24,425 USD</v>
          </cell>
          <cell r="G144" t="str">
            <v>LSBI-MSU</v>
          </cell>
          <cell r="H144" t="str">
            <v xml:space="preserve">
LSBI-MSU
</v>
          </cell>
          <cell r="I144" t="str">
            <v>Kamara, Alpha</v>
          </cell>
          <cell r="J144" t="str">
            <v/>
          </cell>
          <cell r="K144" t="str">
            <v/>
          </cell>
          <cell r="L144" t="str">
            <v/>
          </cell>
          <cell r="M144" t="str">
            <v/>
          </cell>
          <cell r="N144" t="str">
            <v/>
          </cell>
          <cell r="O144" t="str">
            <v/>
          </cell>
          <cell r="P144" t="str">
            <v/>
          </cell>
        </row>
        <row r="145">
          <cell r="A145" t="str">
            <v>PJ-002168</v>
          </cell>
          <cell r="B145" t="str">
            <v>PJ-002168: lncreasing the Performance of Cowpea Breeding Programs Across West Africa (OPP1128339)</v>
          </cell>
          <cell r="C145" t="str">
            <v>lncreasing the Performance of Cowpea Breeding Programs Across West Africa (OPP1128339)</v>
          </cell>
          <cell r="D145" t="str">
            <v>14/10/2015</v>
          </cell>
          <cell r="E145" t="str">
            <v>30/10/2019</v>
          </cell>
          <cell r="F145" t="str">
            <v>2,000,000 USD</v>
          </cell>
          <cell r="G145" t="str">
            <v>BMGF</v>
          </cell>
          <cell r="H145" t="str">
            <v xml:space="preserve">
BMGF
</v>
          </cell>
          <cell r="I145" t="str">
            <v>Boukar, Ousmane</v>
          </cell>
          <cell r="J145" t="str">
            <v>Asiedu, Robert, Chikoye, David</v>
          </cell>
          <cell r="K145" t="str">
            <v>5833</v>
          </cell>
          <cell r="L145" t="str">
            <v/>
          </cell>
          <cell r="M145" t="str">
            <v>100</v>
          </cell>
          <cell r="N145" t="str">
            <v/>
          </cell>
          <cell r="O145" t="str">
            <v/>
          </cell>
          <cell r="P145" t="str">
            <v xml:space="preserve">Burkina Faso, Ghana, Mali, Nigeria, </v>
          </cell>
        </row>
        <row r="146">
          <cell r="A146" t="str">
            <v>PJ-002171</v>
          </cell>
          <cell r="B146" t="str">
            <v>PJ-002171: Metabolic engineering of carbon pathways to enhance yield of root and tuber crops</v>
          </cell>
          <cell r="C146" t="str">
            <v>Metabolic engineering of carbon pathways to enhance yield of root and tuber crops</v>
          </cell>
          <cell r="D146" t="str">
            <v>12/02/2015</v>
          </cell>
          <cell r="E146" t="str">
            <v>31/10/2019</v>
          </cell>
          <cell r="F146" t="str">
            <v>335,348 USD</v>
          </cell>
          <cell r="G146" t="str">
            <v>FAU</v>
          </cell>
          <cell r="H146" t="str">
            <v xml:space="preserve">
FAU
</v>
          </cell>
          <cell r="I146" t="str">
            <v>Gisel, Andreas</v>
          </cell>
          <cell r="J146" t="str">
            <v>Asiedu, Robert, Chikoye, David</v>
          </cell>
          <cell r="K146" t="str">
            <v>5808, 5826</v>
          </cell>
          <cell r="L146" t="str">
            <v/>
          </cell>
          <cell r="M146" t="str">
            <v>100</v>
          </cell>
          <cell r="N146" t="str">
            <v/>
          </cell>
          <cell r="O146" t="str">
            <v/>
          </cell>
          <cell r="P146" t="str">
            <v xml:space="preserve">Nigeria, </v>
          </cell>
        </row>
        <row r="147">
          <cell r="A147" t="str">
            <v>PJ-002172</v>
          </cell>
          <cell r="B147" t="str">
            <v>PJ-002172: Matching grain quality attributes to the requirements of soybean processors in Benin (File W 08.270.2015.214)</v>
          </cell>
          <cell r="C147" t="str">
            <v>Matching grain quality attributes to the requirements of soybean processors in Benin (File W 08.270.2015.214)</v>
          </cell>
          <cell r="D147" t="str">
            <v>01/10/2015</v>
          </cell>
          <cell r="E147" t="str">
            <v>30/09/2018</v>
          </cell>
          <cell r="F147" t="str">
            <v>38,836.59 USD</v>
          </cell>
          <cell r="G147" t="str">
            <v>WOTRO</v>
          </cell>
          <cell r="H147" t="str">
            <v xml:space="preserve">
WOTRO
</v>
          </cell>
          <cell r="I147" t="str">
            <v>Tamo, Manuele</v>
          </cell>
          <cell r="J147" t="str">
            <v>Asiedu, Robert, Chikoye, David</v>
          </cell>
          <cell r="K147" t="str">
            <v>5846</v>
          </cell>
          <cell r="L147" t="str">
            <v/>
          </cell>
          <cell r="M147" t="str">
            <v>100</v>
          </cell>
          <cell r="N147" t="str">
            <v/>
          </cell>
          <cell r="O147" t="str">
            <v/>
          </cell>
          <cell r="P147" t="str">
            <v xml:space="preserve">Bénin, </v>
          </cell>
        </row>
        <row r="148">
          <cell r="A148" t="str">
            <v>PJ-002174</v>
          </cell>
          <cell r="B148" t="str">
            <v>PJ-002174: Web 2.0 and Social Media Learning Opportunities and Monitoring, Democratic Republic of Congo</v>
          </cell>
          <cell r="C148" t="str">
            <v>Web 2.0 and Social Media Learning Opportunities and Monitoring, Democratic Republic of Congo</v>
          </cell>
          <cell r="D148" t="str">
            <v>15/10/2015</v>
          </cell>
          <cell r="E148" t="str">
            <v>14/11/2016</v>
          </cell>
          <cell r="F148" t="str">
            <v>16,908.99 USD</v>
          </cell>
          <cell r="G148" t="str">
            <v>CTA</v>
          </cell>
          <cell r="H148" t="str">
            <v xml:space="preserve">
CTA
</v>
          </cell>
          <cell r="I148" t="str">
            <v>Bamba , Zoumana</v>
          </cell>
          <cell r="J148" t="str">
            <v>Vanlauwe, Bernard, Dashiell, Kenton</v>
          </cell>
          <cell r="K148" t="str">
            <v>7025</v>
          </cell>
          <cell r="L148" t="str">
            <v>100</v>
          </cell>
          <cell r="M148" t="str">
            <v/>
          </cell>
          <cell r="N148" t="str">
            <v/>
          </cell>
          <cell r="O148" t="str">
            <v/>
          </cell>
          <cell r="P148" t="str">
            <v xml:space="preserve">DR, Congo, </v>
          </cell>
        </row>
        <row r="149">
          <cell r="A149" t="str">
            <v>PJ-002179</v>
          </cell>
          <cell r="B149" t="str">
            <v>PJ-002179: Cassava Monitoring Survey for Nigeria (CMS)</v>
          </cell>
          <cell r="C149" t="str">
            <v>Cassava Monitoring Survey for Nigeria (CMS)</v>
          </cell>
          <cell r="D149" t="str">
            <v>10/04/2015</v>
          </cell>
          <cell r="E149" t="str">
            <v>30/11/2016</v>
          </cell>
          <cell r="F149" t="str">
            <v>799,000 USD</v>
          </cell>
          <cell r="G149" t="str">
            <v>BMGF</v>
          </cell>
          <cell r="H149" t="str">
            <v xml:space="preserve">
BMGF
</v>
          </cell>
          <cell r="I149" t="str">
            <v>Abdoulaye, Tahirou</v>
          </cell>
          <cell r="J149" t="str">
            <v>Manyong, Victor, Asiedu, Robert</v>
          </cell>
          <cell r="K149" t="str">
            <v>5798</v>
          </cell>
          <cell r="L149" t="str">
            <v/>
          </cell>
          <cell r="M149" t="str">
            <v>100</v>
          </cell>
          <cell r="N149" t="str">
            <v/>
          </cell>
          <cell r="O149" t="str">
            <v/>
          </cell>
          <cell r="P149" t="str">
            <v xml:space="preserve">Nigeria, </v>
          </cell>
        </row>
        <row r="150">
          <cell r="A150" t="str">
            <v>PJ-002181</v>
          </cell>
          <cell r="B150" t="str">
            <v>PJ-002181: Strengthening livelihood strategies of vulnerable women in South Kivu, DR Congo</v>
          </cell>
          <cell r="C150" t="str">
            <v>Strengthening livelihood strategies of vulnerable women in South Kivu, DR Congo</v>
          </cell>
          <cell r="D150" t="str">
            <v>01/10/2016</v>
          </cell>
          <cell r="E150" t="str">
            <v>30/09/2018</v>
          </cell>
          <cell r="F150" t="str">
            <v>87,508.75 USD</v>
          </cell>
          <cell r="G150" t="str">
            <v>ICART</v>
          </cell>
          <cell r="H150" t="str">
            <v xml:space="preserve">
ICART
</v>
          </cell>
          <cell r="I150" t="str">
            <v>Mahungu, Nzola-Meso</v>
          </cell>
          <cell r="J150" t="str">
            <v>Vanlauwe, Bernard, Manyong, Victor</v>
          </cell>
          <cell r="K150" t="str">
            <v>5952</v>
          </cell>
          <cell r="L150" t="str">
            <v/>
          </cell>
          <cell r="M150" t="str">
            <v/>
          </cell>
          <cell r="N150" t="str">
            <v/>
          </cell>
          <cell r="O150" t="str">
            <v/>
          </cell>
          <cell r="P150" t="str">
            <v xml:space="preserve">DR, Congo, </v>
          </cell>
        </row>
        <row r="151">
          <cell r="A151" t="str">
            <v>PJ-002182</v>
          </cell>
          <cell r="B151" t="str">
            <v>PJ-002182: BBTV Mitigation: Community Management in Nigeria, and Screening Wild Banana Progenitors for Resistance</v>
          </cell>
          <cell r="C151" t="str">
            <v>BBTV Mitigation: Community Management in Nigeria, and Screening Wild Banana Progenitors for Resistance</v>
          </cell>
          <cell r="D151" t="str">
            <v>01/04/2016</v>
          </cell>
          <cell r="E151" t="str">
            <v>31/12/2020</v>
          </cell>
          <cell r="F151" t="str">
            <v>345,069 USD</v>
          </cell>
          <cell r="G151" t="str">
            <v>UQ</v>
          </cell>
          <cell r="H151" t="str">
            <v xml:space="preserve">
UQ
</v>
          </cell>
          <cell r="I151" t="str">
            <v>Kumar,  Lava</v>
          </cell>
          <cell r="J151" t="str">
            <v>Asiedu, Robert, Vanlauwe, Bernard</v>
          </cell>
          <cell r="K151" t="str">
            <v>5880</v>
          </cell>
          <cell r="L151" t="str">
            <v>20</v>
          </cell>
          <cell r="M151" t="str">
            <v>80</v>
          </cell>
          <cell r="N151" t="str">
            <v/>
          </cell>
          <cell r="O151" t="str">
            <v/>
          </cell>
          <cell r="P151" t="str">
            <v xml:space="preserve">Bénin, Nigeria, </v>
          </cell>
        </row>
        <row r="152">
          <cell r="A152" t="str">
            <v>PJ-002194</v>
          </cell>
          <cell r="B152" t="str">
            <v>PJ-002194: Climate smart cocoa systems for Ghana (CLIMCOCOA)</v>
          </cell>
          <cell r="C152" t="str">
            <v>Climate smart cocoa systems for Ghana (CLIMCOCOA)</v>
          </cell>
          <cell r="D152" t="str">
            <v>01/06/2016</v>
          </cell>
          <cell r="E152" t="str">
            <v>30/11/2020</v>
          </cell>
          <cell r="F152" t="str">
            <v>59,738.533 USD</v>
          </cell>
          <cell r="G152" t="str">
            <v>UG_LEGON</v>
          </cell>
          <cell r="H152" t="str">
            <v xml:space="preserve">
UG_LEGON
</v>
          </cell>
          <cell r="I152" t="str">
            <v>Asare, Richard</v>
          </cell>
          <cell r="J152" t="str">
            <v>Vanlauwe, Bernard, Asiedu, Robert</v>
          </cell>
          <cell r="K152" t="str">
            <v>5965</v>
          </cell>
          <cell r="L152" t="str">
            <v/>
          </cell>
          <cell r="M152" t="str">
            <v>100</v>
          </cell>
          <cell r="N152" t="str">
            <v/>
          </cell>
          <cell r="O152" t="str">
            <v/>
          </cell>
          <cell r="P152" t="str">
            <v xml:space="preserve">Ghana, </v>
          </cell>
        </row>
        <row r="153">
          <cell r="A153" t="str">
            <v>PJ-002198</v>
          </cell>
          <cell r="B153" t="str">
            <v>PJ-002198: Advancing Productive Engagement in Agribusiness through the IITA Youth Agripreneur Approach to scale for rural youth in Nigeria, Kenya and DR Congo (YADI 2)</v>
          </cell>
          <cell r="C153" t="str">
            <v>Advancing Productive Engagement in Agribusiness through the IITA Youth Agripreneur Approach to scale for rural youth in Nigeria, Kenya and DR Congo (YADI 2)</v>
          </cell>
          <cell r="D153" t="str">
            <v>22/09/2015</v>
          </cell>
          <cell r="E153" t="str">
            <v>30/03/2018</v>
          </cell>
          <cell r="F153" t="str">
            <v>499,600 USD</v>
          </cell>
          <cell r="G153" t="str">
            <v>IFAD</v>
          </cell>
          <cell r="H153" t="str">
            <v xml:space="preserve">
IFAD
</v>
          </cell>
          <cell r="I153" t="str">
            <v>Sanginga, Nteranya</v>
          </cell>
          <cell r="J153" t="str">
            <v>Sanginga, Nteranya, Vanlauwe, Bernard</v>
          </cell>
          <cell r="K153" t="str">
            <v>7027</v>
          </cell>
          <cell r="L153" t="str">
            <v>25</v>
          </cell>
          <cell r="M153" t="str">
            <v>50</v>
          </cell>
          <cell r="N153" t="str">
            <v>25</v>
          </cell>
          <cell r="O153" t="str">
            <v/>
          </cell>
          <cell r="P153" t="str">
            <v xml:space="preserve">DR, Congo, Kenya, Nigeria, </v>
          </cell>
        </row>
        <row r="154">
          <cell r="A154" t="str">
            <v>PJ-002206</v>
          </cell>
          <cell r="B154" t="str">
            <v>PJ-002206: IITA Support to MINADER in the Implementation of its Strategy of Diffusion of Tissue Culture Plantain in Cameroon</v>
          </cell>
          <cell r="C154" t="str">
            <v>IITA Support to MINADER in the Implementation of its Strategy of Diffusion of Tissue Culture Plantain in Cameroon</v>
          </cell>
          <cell r="D154" t="str">
            <v>01/01/2015</v>
          </cell>
          <cell r="E154" t="str">
            <v>31/12/2016</v>
          </cell>
          <cell r="F154" t="str">
            <v>500,000 USD</v>
          </cell>
          <cell r="G154" t="str">
            <v>MINADER</v>
          </cell>
          <cell r="H154" t="str">
            <v xml:space="preserve">
MINADER
</v>
          </cell>
          <cell r="I154" t="str">
            <v>Hanna, Rachid</v>
          </cell>
          <cell r="J154" t="str">
            <v>Vanlauwe, Bernard, Chikoye, David</v>
          </cell>
          <cell r="K154" t="str">
            <v>5804</v>
          </cell>
          <cell r="L154" t="str">
            <v>100</v>
          </cell>
          <cell r="M154" t="str">
            <v/>
          </cell>
          <cell r="N154" t="str">
            <v/>
          </cell>
          <cell r="O154" t="str">
            <v/>
          </cell>
          <cell r="P154" t="str">
            <v xml:space="preserve">Cameroon, </v>
          </cell>
        </row>
        <row r="155">
          <cell r="A155" t="str">
            <v>PJ-002213</v>
          </cell>
          <cell r="B155" t="str">
            <v>PJ-002213: Demonstration, Adoption and Commercialization of Aflasafe Maize in the Maize Value Chain for CADP Enugu State</v>
          </cell>
          <cell r="C155" t="str">
            <v>Demonstration, Adoption and Commercialization of Aflasafe Maize in the Maize Value Chain for CADP Enugu State</v>
          </cell>
          <cell r="D155" t="str">
            <v>01/05/2015</v>
          </cell>
          <cell r="E155" t="str">
            <v>30/04/2016</v>
          </cell>
          <cell r="F155" t="str">
            <v>9,864.08 USD</v>
          </cell>
          <cell r="G155" t="str">
            <v>ENSCADP</v>
          </cell>
          <cell r="H155" t="str">
            <v xml:space="preserve">
ENSCADP
</v>
          </cell>
          <cell r="I155" t="str">
            <v>Ortega-Beltran, Alejandro</v>
          </cell>
          <cell r="J155" t="str">
            <v>Asiedu, Robert, Manyong, Victor</v>
          </cell>
          <cell r="K155" t="str">
            <v>5810</v>
          </cell>
          <cell r="L155" t="str">
            <v/>
          </cell>
          <cell r="M155" t="str">
            <v>100</v>
          </cell>
          <cell r="N155" t="str">
            <v/>
          </cell>
          <cell r="O155" t="str">
            <v/>
          </cell>
          <cell r="P155" t="str">
            <v xml:space="preserve">Nigeria, </v>
          </cell>
        </row>
        <row r="156">
          <cell r="A156" t="str">
            <v>PJ-002214</v>
          </cell>
          <cell r="B156" t="str">
            <v>PJ-002214: Biochar in Kenya - Phase II</v>
          </cell>
          <cell r="C156" t="str">
            <v>Biochar in Kenya - Phase II</v>
          </cell>
          <cell r="D156" t="str">
            <v>01/07/2016</v>
          </cell>
          <cell r="E156" t="str">
            <v>31/12/2018</v>
          </cell>
          <cell r="F156" t="str">
            <v>98,636 USD</v>
          </cell>
          <cell r="G156" t="str">
            <v>SLU</v>
          </cell>
          <cell r="H156" t="str">
            <v xml:space="preserve">
SLU
</v>
          </cell>
          <cell r="I156" t="str">
            <v>Roing de Nowina, Kristina, Roobroeck , Dries</v>
          </cell>
          <cell r="J156" t="str">
            <v>Manyong, Victor, Vanlauwe, Bernard</v>
          </cell>
          <cell r="K156" t="str">
            <v>5903</v>
          </cell>
          <cell r="L156" t="str">
            <v/>
          </cell>
          <cell r="M156" t="str">
            <v/>
          </cell>
          <cell r="N156" t="str">
            <v>100</v>
          </cell>
          <cell r="O156" t="str">
            <v/>
          </cell>
          <cell r="P156" t="str">
            <v xml:space="preserve">Kenya, </v>
          </cell>
        </row>
        <row r="157">
          <cell r="A157" t="str">
            <v>PJ-002217</v>
          </cell>
          <cell r="B157" t="str">
            <v xml:space="preserve">PJ-002217: BREAD PHENO: High Throughput Phenotyping Early Stage Root Bulking in Cassava using Ground Penetrating Radar </v>
          </cell>
          <cell r="C157" t="str">
            <v>BREAD PHENO: High Throughput Phenotyping Early Stage Root Bulking in Cassava using Ground Penetrating Radar</v>
          </cell>
          <cell r="D157" t="str">
            <v>15/06/2016</v>
          </cell>
          <cell r="E157" t="str">
            <v>31/05/2018</v>
          </cell>
          <cell r="F157" t="str">
            <v>28,757 USD</v>
          </cell>
          <cell r="G157" t="str">
            <v>Agrilife Research</v>
          </cell>
          <cell r="H157" t="str">
            <v xml:space="preserve">
Agrilife Research
</v>
          </cell>
          <cell r="I157" t="str">
            <v>Kulakow, Peter</v>
          </cell>
          <cell r="J157" t="str">
            <v>Asiedu, Robert, Chikoye, David</v>
          </cell>
          <cell r="K157" t="str">
            <v>5957</v>
          </cell>
          <cell r="L157" t="str">
            <v/>
          </cell>
          <cell r="M157" t="str">
            <v>100</v>
          </cell>
          <cell r="N157" t="str">
            <v/>
          </cell>
          <cell r="O157" t="str">
            <v/>
          </cell>
          <cell r="P157" t="str">
            <v xml:space="preserve">Nigeria, </v>
          </cell>
        </row>
        <row r="158">
          <cell r="A158" t="str">
            <v>PJ-002218</v>
          </cell>
          <cell r="B158" t="str">
            <v>PJ-002218: Genome-enabled Platforms for Yam</v>
          </cell>
          <cell r="C158" t="str">
            <v>Genome-enabled Platforms for Yam</v>
          </cell>
          <cell r="D158" t="str">
            <v>01/06/2016</v>
          </cell>
          <cell r="E158" t="str">
            <v>31/03/2018</v>
          </cell>
          <cell r="F158" t="str">
            <v>185,661 USD</v>
          </cell>
          <cell r="G158" t="str">
            <v>ISU</v>
          </cell>
          <cell r="H158" t="str">
            <v xml:space="preserve">
ISU
</v>
          </cell>
          <cell r="I158" t="str">
            <v>Tripathi , Leena</v>
          </cell>
          <cell r="J158" t="str">
            <v>Manyong, Victor, Asiedu, Robert</v>
          </cell>
          <cell r="K158" t="str">
            <v>5895</v>
          </cell>
          <cell r="L158" t="str">
            <v/>
          </cell>
          <cell r="M158" t="str">
            <v/>
          </cell>
          <cell r="N158" t="str">
            <v>100</v>
          </cell>
          <cell r="O158" t="str">
            <v/>
          </cell>
          <cell r="P158" t="str">
            <v xml:space="preserve">Kenya, </v>
          </cell>
        </row>
        <row r="159">
          <cell r="A159" t="str">
            <v>PJ-002225</v>
          </cell>
          <cell r="B159" t="str">
            <v>PJ-002225: BREAD ABRDC: Development of Genomic Resources in Water Yam (Dioscorea alata L.) for Accelerated Breeding and Improvement</v>
          </cell>
          <cell r="C159" t="str">
            <v>BREAD ABRDC: Development of Genomic Resources in Water Yam (Dioscorea alata L.) for Accelerated Breeding and Improvement</v>
          </cell>
          <cell r="D159" t="str">
            <v>15/05/2016</v>
          </cell>
          <cell r="E159" t="str">
            <v>30/04/2017</v>
          </cell>
          <cell r="F159" t="str">
            <v>109,973 USD</v>
          </cell>
          <cell r="G159" t="str">
            <v>UC-BERKELY</v>
          </cell>
          <cell r="H159" t="str">
            <v xml:space="preserve">
UC-BERKELY
</v>
          </cell>
          <cell r="I159" t="str">
            <v>Bhattacharjee, Ranjana</v>
          </cell>
          <cell r="J159" t="str">
            <v>Asiedu, Robert, Abberton , Michael</v>
          </cell>
          <cell r="K159" t="str">
            <v>5917</v>
          </cell>
          <cell r="L159" t="str">
            <v/>
          </cell>
          <cell r="M159" t="str">
            <v>100</v>
          </cell>
          <cell r="N159" t="str">
            <v/>
          </cell>
          <cell r="O159" t="str">
            <v/>
          </cell>
          <cell r="P159" t="str">
            <v xml:space="preserve">Nigeria, </v>
          </cell>
        </row>
        <row r="160">
          <cell r="A160" t="str">
            <v>PJ-002226</v>
          </cell>
          <cell r="B160" t="str">
            <v>PJ-002226: NextGen Phytosanitation: Rapid elimination of viruses from RTB plants for crop improvement and seed systems</v>
          </cell>
          <cell r="C160" t="str">
            <v>NextGen Phytosanitation: Rapid elimination of viruses from RTB plants for crop improvement and seed systems</v>
          </cell>
          <cell r="D160" t="str">
            <v>01/10/2016</v>
          </cell>
          <cell r="E160" t="str">
            <v>31/08/2019</v>
          </cell>
          <cell r="F160" t="str">
            <v>648,702 USD</v>
          </cell>
          <cell r="G160" t="str">
            <v>CIP</v>
          </cell>
          <cell r="H160" t="str">
            <v xml:space="preserve">
CIP
</v>
          </cell>
          <cell r="I160" t="str">
            <v>Kumar,  Lava</v>
          </cell>
          <cell r="J160" t="str">
            <v>Asiedu, Robert, Chikoye, David</v>
          </cell>
          <cell r="K160" t="str">
            <v>5944</v>
          </cell>
          <cell r="L160" t="str">
            <v/>
          </cell>
          <cell r="M160" t="str">
            <v>100</v>
          </cell>
          <cell r="N160" t="str">
            <v/>
          </cell>
          <cell r="O160" t="str">
            <v/>
          </cell>
          <cell r="P160" t="str">
            <v xml:space="preserve">Finland, Nigeria, Peru, </v>
          </cell>
        </row>
        <row r="161">
          <cell r="A161" t="str">
            <v>PJ-002234</v>
          </cell>
          <cell r="B161" t="str">
            <v>PJ-002234: Develop, test, and refine metrics for measuring the occurrence of food loss and the impact of food loss reduction investments in smallholder 2-3 smallholder value chains in East Africa.</v>
          </cell>
          <cell r="C161" t="str">
            <v>Develop, test, and refine metrics for measuring the occurrence of food loss and the impact of food loss reduction investments in smallholder 2-3 smallholder value chains in East Africa.</v>
          </cell>
          <cell r="D161" t="str">
            <v>13/07/2015</v>
          </cell>
          <cell r="E161" t="str">
            <v>30/05/2016</v>
          </cell>
          <cell r="F161" t="str">
            <v>125,271.87 USD</v>
          </cell>
          <cell r="G161" t="str">
            <v>SFL/AIN, SABMA</v>
          </cell>
          <cell r="H161" t="str">
            <v xml:space="preserve">
SFL/AIN
SABMA
</v>
          </cell>
          <cell r="I161" t="str">
            <v>Ainembabazi, Herbert</v>
          </cell>
          <cell r="J161" t="str">
            <v>Manyong, Victor, Vanlauwe, Bernard</v>
          </cell>
          <cell r="K161" t="str">
            <v>5822, 5830</v>
          </cell>
          <cell r="L161" t="str">
            <v/>
          </cell>
          <cell r="M161" t="str">
            <v/>
          </cell>
          <cell r="N161" t="str">
            <v>100</v>
          </cell>
          <cell r="O161" t="str">
            <v/>
          </cell>
          <cell r="P161" t="str">
            <v xml:space="preserve">Uganda, </v>
          </cell>
        </row>
        <row r="162">
          <cell r="A162" t="str">
            <v>PJ-002235</v>
          </cell>
          <cell r="B162" t="str">
            <v>PJ-002235: Sustaining food supplies and improving health: Integration of small farmers into modern value chains with food safety standards in Kenya (MARKETSAFE)</v>
          </cell>
          <cell r="C162" t="str">
            <v>Sustaining food supplies and improving health: Integration of small farmers into modern value chains with food safety standards in Kenya (MARKETSAFE)</v>
          </cell>
          <cell r="D162" t="str">
            <v>01/09/2016</v>
          </cell>
          <cell r="E162" t="str">
            <v>31/08/2020</v>
          </cell>
          <cell r="F162" t="str">
            <v>97,684.353 USD</v>
          </cell>
          <cell r="G162" t="str">
            <v>WAGENINGEN</v>
          </cell>
          <cell r="H162" t="str">
            <v xml:space="preserve">
WAGENINGEN
</v>
          </cell>
          <cell r="I162" t="str">
            <v>Mutegi, Charity</v>
          </cell>
          <cell r="J162" t="str">
            <v>Manyong, Victor, Chikoye, David</v>
          </cell>
          <cell r="K162" t="str">
            <v>5945</v>
          </cell>
          <cell r="L162" t="str">
            <v/>
          </cell>
          <cell r="M162" t="str">
            <v>10</v>
          </cell>
          <cell r="N162" t="str">
            <v>90</v>
          </cell>
          <cell r="O162" t="str">
            <v/>
          </cell>
          <cell r="P162" t="str">
            <v xml:space="preserve">Kenya, </v>
          </cell>
        </row>
        <row r="163">
          <cell r="A163" t="str">
            <v>PJ-002238</v>
          </cell>
          <cell r="B163" t="str">
            <v>PJ-002238: Improving the competitiveness of women entrepreneurs in the yam value chain in Ghana</v>
          </cell>
          <cell r="C163" t="str">
            <v>Improving the competitiveness of women entrepreneurs in the yam value chain in Ghana</v>
          </cell>
          <cell r="D163" t="str">
            <v>25/08/2015</v>
          </cell>
          <cell r="E163" t="str">
            <v>30/04/2016</v>
          </cell>
          <cell r="F163" t="str">
            <v>100,000.41 USD</v>
          </cell>
          <cell r="G163" t="str">
            <v>ITC</v>
          </cell>
          <cell r="H163" t="str">
            <v xml:space="preserve">
ITC
</v>
          </cell>
          <cell r="I163" t="str">
            <v>Lopez-Montes, Antonio Jose</v>
          </cell>
          <cell r="J163" t="str">
            <v>Asiedu, Robert, Chikoye, David</v>
          </cell>
          <cell r="K163" t="str">
            <v>5832</v>
          </cell>
          <cell r="L163" t="str">
            <v/>
          </cell>
          <cell r="M163" t="str">
            <v>100</v>
          </cell>
          <cell r="N163" t="str">
            <v/>
          </cell>
          <cell r="O163" t="str">
            <v/>
          </cell>
          <cell r="P163" t="str">
            <v xml:space="preserve">Ghana, </v>
          </cell>
        </row>
        <row r="164">
          <cell r="A164" t="str">
            <v>PJ-002254</v>
          </cell>
          <cell r="B164" t="str">
            <v>PJ-002254: ACAI : African Cassava Agronomy Initiative (OPP1130649)</v>
          </cell>
          <cell r="C164" t="str">
            <v>ACAI : African Cassava Agronomy Initiative (OPP1130649)</v>
          </cell>
          <cell r="D164" t="str">
            <v>28/09/2015</v>
          </cell>
          <cell r="E164" t="str">
            <v>31/12/2020</v>
          </cell>
          <cell r="F164" t="str">
            <v>14,399,187 USD</v>
          </cell>
          <cell r="G164" t="str">
            <v>BMGF</v>
          </cell>
          <cell r="H164" t="str">
            <v xml:space="preserve">
BMGF
</v>
          </cell>
          <cell r="I164" t="str">
            <v>JALLOH, Abdulai</v>
          </cell>
          <cell r="J164" t="str">
            <v>Vanlauwe, Bernard, Asiedu, Robert</v>
          </cell>
          <cell r="K164" t="str">
            <v>5829, 5885, 5886, 8522</v>
          </cell>
          <cell r="L164" t="str">
            <v>7</v>
          </cell>
          <cell r="M164" t="str">
            <v>46.5</v>
          </cell>
          <cell r="N164" t="str">
            <v>46.5</v>
          </cell>
          <cell r="O164" t="str">
            <v/>
          </cell>
          <cell r="P164" t="str">
            <v xml:space="preserve">DR, Congo, Ghana, Nigeria, Tanzania, Uganda, </v>
          </cell>
        </row>
        <row r="165">
          <cell r="A165" t="str">
            <v>PJ-002256</v>
          </cell>
          <cell r="B165" t="str">
            <v>PJ-002256: Fast-tracking adaptable preferred cassava varieties for industrial use  in Malawi</v>
          </cell>
          <cell r="C165" t="str">
            <v>Fast-tracking adaptable preferred cassava varieties for industrial use  in Malawi</v>
          </cell>
          <cell r="D165" t="str">
            <v>01/01/2016</v>
          </cell>
          <cell r="E165" t="str">
            <v>31/12/2017</v>
          </cell>
          <cell r="F165" t="str">
            <v>100,000 USD</v>
          </cell>
          <cell r="G165" t="str">
            <v>GIZ</v>
          </cell>
          <cell r="H165" t="str">
            <v xml:space="preserve">
GIZ
</v>
          </cell>
          <cell r="I165" t="str">
            <v>Ntawuruhunga, Pheneas</v>
          </cell>
          <cell r="J165" t="str">
            <v>Chikoye, David, Asiedu, Robert</v>
          </cell>
          <cell r="K165" t="str">
            <v>5870</v>
          </cell>
          <cell r="L165" t="str">
            <v/>
          </cell>
          <cell r="M165" t="str">
            <v/>
          </cell>
          <cell r="N165" t="str">
            <v/>
          </cell>
          <cell r="O165" t="str">
            <v>100</v>
          </cell>
          <cell r="P165" t="str">
            <v xml:space="preserve">Malawi, </v>
          </cell>
        </row>
        <row r="166">
          <cell r="A166" t="str">
            <v>PJ-002262</v>
          </cell>
          <cell r="B166" t="str">
            <v>PJ-002262: MycoKey- Integrated and innovative key actions for mycotoxin management in the food and feed chain</v>
          </cell>
          <cell r="C166" t="str">
            <v>MycoKey- Integrated and innovative key actions for mycotoxin management in the food and feed chain</v>
          </cell>
          <cell r="D166" t="str">
            <v>01/04/2016</v>
          </cell>
          <cell r="E166" t="str">
            <v>31/03/2020</v>
          </cell>
          <cell r="F166" t="str">
            <v>91,253.279 USD</v>
          </cell>
          <cell r="G166" t="str">
            <v>EU</v>
          </cell>
          <cell r="H166" t="str">
            <v xml:space="preserve">
EU
</v>
          </cell>
          <cell r="I166" t="str">
            <v>Ortega-Beltran, Alejandro</v>
          </cell>
          <cell r="J166" t="str">
            <v>Asiedu, Robert, Manyong, Victor</v>
          </cell>
          <cell r="K166" t="str">
            <v>5873</v>
          </cell>
          <cell r="L166" t="str">
            <v/>
          </cell>
          <cell r="M166" t="str">
            <v>100</v>
          </cell>
          <cell r="N166" t="str">
            <v/>
          </cell>
          <cell r="O166" t="str">
            <v/>
          </cell>
          <cell r="P166" t="str">
            <v xml:space="preserve">Ghana, </v>
          </cell>
        </row>
        <row r="167">
          <cell r="A167" t="str">
            <v>PJ-002263</v>
          </cell>
          <cell r="B167" t="str">
            <v>PJ-002263: Building an Economically Sustainable, Integrated Seed System for Cassava in Nigeria (BASICS)</v>
          </cell>
          <cell r="C167" t="str">
            <v>Building an Economically Sustainable, Integrated Seed System for Cassava in Nigeria (BASICS)</v>
          </cell>
          <cell r="D167" t="str">
            <v>05/11/2015</v>
          </cell>
          <cell r="E167" t="str">
            <v>30/11/2019</v>
          </cell>
          <cell r="F167" t="str">
            <v>686,007 USD</v>
          </cell>
          <cell r="G167" t="str">
            <v>CIP</v>
          </cell>
          <cell r="H167" t="str">
            <v xml:space="preserve">
CIP
</v>
          </cell>
          <cell r="I167" t="str">
            <v>Kulakow, Peter</v>
          </cell>
          <cell r="J167" t="str">
            <v>Asiedu, Robert, Chikoye, David</v>
          </cell>
          <cell r="K167" t="str">
            <v>5855, 8517</v>
          </cell>
          <cell r="L167" t="str">
            <v/>
          </cell>
          <cell r="M167" t="str">
            <v>100</v>
          </cell>
          <cell r="N167" t="str">
            <v/>
          </cell>
          <cell r="O167" t="str">
            <v/>
          </cell>
          <cell r="P167" t="str">
            <v xml:space="preserve">Nigeria, </v>
          </cell>
        </row>
        <row r="168">
          <cell r="A168" t="str">
            <v>PJ-002264</v>
          </cell>
          <cell r="B168" t="str">
            <v>PJ-002264: IITA Support to the chambre of Agriculture in Cassava Multiplication and Transformation in Cameroon</v>
          </cell>
          <cell r="C168" t="str">
            <v>IITA Support to the chambre of Agriculture in Cassava Multiplication and Transformation in Cameroon</v>
          </cell>
          <cell r="D168" t="str">
            <v>01/08/2015</v>
          </cell>
          <cell r="E168" t="str">
            <v>31/07/2017</v>
          </cell>
          <cell r="F168" t="str">
            <v>67,098 USD</v>
          </cell>
          <cell r="G168" t="str">
            <v>CAPEF</v>
          </cell>
          <cell r="H168" t="str">
            <v xml:space="preserve">
CAPEF
</v>
          </cell>
          <cell r="I168" t="str">
            <v>Hanna, Rachid</v>
          </cell>
          <cell r="J168" t="str">
            <v>Vanlauwe, Bernard, Chikoye, David</v>
          </cell>
          <cell r="K168" t="str">
            <v>5823</v>
          </cell>
          <cell r="L168" t="str">
            <v>100</v>
          </cell>
          <cell r="M168" t="str">
            <v/>
          </cell>
          <cell r="N168" t="str">
            <v/>
          </cell>
          <cell r="O168" t="str">
            <v/>
          </cell>
          <cell r="P168" t="str">
            <v xml:space="preserve">Cameroon, </v>
          </cell>
        </row>
        <row r="169">
          <cell r="A169" t="str">
            <v>PJ-002266</v>
          </cell>
          <cell r="B169" t="str">
            <v>PJ-002266: Improving scalable banana agronomy for small scale farmers in highland banana cropping systems in East Africa</v>
          </cell>
          <cell r="C169" t="str">
            <v>Improving scalable banana agronomy for small scale farmers in highland banana cropping systems in East Africa</v>
          </cell>
          <cell r="D169" t="str">
            <v>31/08/2016</v>
          </cell>
          <cell r="E169" t="str">
            <v>30/08/2017</v>
          </cell>
          <cell r="F169" t="str">
            <v>479,194 USD</v>
          </cell>
          <cell r="G169" t="str">
            <v>NARO</v>
          </cell>
          <cell r="H169" t="str">
            <v xml:space="preserve">
NARO
</v>
          </cell>
          <cell r="I169" t="str">
            <v>Taulya, Godfrey</v>
          </cell>
          <cell r="J169" t="str">
            <v>Manyong, Victor, Vanlauwe, Bernard</v>
          </cell>
          <cell r="K169" t="str">
            <v>5941</v>
          </cell>
          <cell r="L169" t="str">
            <v/>
          </cell>
          <cell r="M169" t="str">
            <v/>
          </cell>
          <cell r="N169" t="str">
            <v>100</v>
          </cell>
          <cell r="O169" t="str">
            <v/>
          </cell>
          <cell r="P169" t="str">
            <v xml:space="preserve">Tanzania, Uganda, </v>
          </cell>
        </row>
        <row r="170">
          <cell r="A170" t="str">
            <v>PJ-002276</v>
          </cell>
          <cell r="B170" t="str">
            <v>PJ-002276: Promoting Cassava Commercialization for Increased Income and Food Security in Malawi</v>
          </cell>
          <cell r="C170" t="str">
            <v>Promoting Cassava Commercialization for Increased Income and Food Security in Malawi</v>
          </cell>
          <cell r="D170" t="str">
            <v>01/12/2015</v>
          </cell>
          <cell r="E170" t="str">
            <v>30/11/2017</v>
          </cell>
          <cell r="F170" t="str">
            <v>656,109.22 USD</v>
          </cell>
          <cell r="G170" t="str">
            <v>GIZ</v>
          </cell>
          <cell r="H170" t="str">
            <v xml:space="preserve">
GIZ
</v>
          </cell>
          <cell r="I170" t="str">
            <v>Ntawuruhunga, Pheneas</v>
          </cell>
          <cell r="J170" t="str">
            <v>Chikoye, David, Asiedu, Robert</v>
          </cell>
          <cell r="K170" t="str">
            <v>5852</v>
          </cell>
          <cell r="L170" t="str">
            <v/>
          </cell>
          <cell r="M170" t="str">
            <v/>
          </cell>
          <cell r="N170" t="str">
            <v/>
          </cell>
          <cell r="O170" t="str">
            <v>100</v>
          </cell>
          <cell r="P170" t="str">
            <v xml:space="preserve">Malawi, </v>
          </cell>
        </row>
        <row r="171">
          <cell r="A171" t="str">
            <v>PJ-002284</v>
          </cell>
          <cell r="B171" t="str">
            <v>PJ-002284: Prioritising and protecting Nigeria’s most threatened trees</v>
          </cell>
          <cell r="C171" t="str">
            <v>Prioritising and protecting Nigeria’s most threatened trees</v>
          </cell>
          <cell r="D171" t="str">
            <v>02/12/2015</v>
          </cell>
          <cell r="E171" t="str">
            <v>31/12/2017</v>
          </cell>
          <cell r="F171" t="str">
            <v>6,000 USD</v>
          </cell>
          <cell r="G171" t="str">
            <v>BGCI</v>
          </cell>
          <cell r="H171" t="str">
            <v xml:space="preserve">
BGCI
</v>
          </cell>
          <cell r="I171" t="str">
            <v>Bown, Deni</v>
          </cell>
          <cell r="J171" t="str">
            <v>Dashiell, Kenton, Asiedu, Robert</v>
          </cell>
          <cell r="K171" t="str">
            <v>7030</v>
          </cell>
          <cell r="L171" t="str">
            <v/>
          </cell>
          <cell r="M171" t="str">
            <v>100</v>
          </cell>
          <cell r="N171" t="str">
            <v/>
          </cell>
          <cell r="O171" t="str">
            <v/>
          </cell>
          <cell r="P171" t="str">
            <v xml:space="preserve">Nigeria, </v>
          </cell>
        </row>
        <row r="172">
          <cell r="A172" t="str">
            <v>PJ-002291</v>
          </cell>
          <cell r="B172" t="str">
            <v>PJ-002291: Creating a learning community for public-private climate smart value chains and landscapes benefiting smallholders (C-192-15)</v>
          </cell>
          <cell r="C172" t="str">
            <v>Creating a learning community for public-private climate smart value chains and landscapes benefiting smallholders (C-192-15)</v>
          </cell>
          <cell r="D172" t="str">
            <v>01/01/2016</v>
          </cell>
          <cell r="E172" t="str">
            <v>30/09/2017</v>
          </cell>
          <cell r="F172" t="str">
            <v>299,732 USD</v>
          </cell>
          <cell r="G172" t="str">
            <v>CIAT</v>
          </cell>
          <cell r="H172" t="str">
            <v xml:space="preserve">
CIAT
</v>
          </cell>
          <cell r="I172" t="str">
            <v>Jassogne, Laurence</v>
          </cell>
          <cell r="J172" t="str">
            <v>Manyong, Victor, Vanlauwe, Bernard</v>
          </cell>
          <cell r="K172" t="str">
            <v>5867</v>
          </cell>
          <cell r="L172" t="str">
            <v>30</v>
          </cell>
          <cell r="M172" t="str">
            <v/>
          </cell>
          <cell r="N172" t="str">
            <v>70</v>
          </cell>
          <cell r="O172" t="str">
            <v/>
          </cell>
          <cell r="P172" t="str">
            <v xml:space="preserve">Ghana, Rwanda, Tanzania, Uganda, </v>
          </cell>
        </row>
        <row r="173">
          <cell r="A173" t="str">
            <v>PJ-002292</v>
          </cell>
          <cell r="B173" t="str">
            <v>PJ-002292: Evaluation of drought tolerance in wild bananas from Malysia</v>
          </cell>
          <cell r="C173" t="str">
            <v>Evaluation of drought tolerance in wild bananas from Malysia</v>
          </cell>
          <cell r="D173" t="str">
            <v>01/12/2016</v>
          </cell>
          <cell r="E173" t="str">
            <v>30/11/2018</v>
          </cell>
          <cell r="F173" t="str">
            <v>15,962 USD</v>
          </cell>
          <cell r="G173" t="str">
            <v>KU LEUVEN</v>
          </cell>
          <cell r="H173" t="str">
            <v xml:space="preserve">
KU LEUVEN
</v>
          </cell>
          <cell r="I173" t="str">
            <v>Swennen, Rony</v>
          </cell>
          <cell r="J173" t="str">
            <v>Manyong, Victor, Asiedu, Robert</v>
          </cell>
          <cell r="K173" t="str">
            <v>5949</v>
          </cell>
          <cell r="L173" t="str">
            <v/>
          </cell>
          <cell r="M173" t="str">
            <v/>
          </cell>
          <cell r="N173" t="str">
            <v>100</v>
          </cell>
          <cell r="O173" t="str">
            <v/>
          </cell>
          <cell r="P173" t="str">
            <v xml:space="preserve">Tanzania, </v>
          </cell>
        </row>
        <row r="174">
          <cell r="A174" t="str">
            <v>PJ-002294</v>
          </cell>
          <cell r="B174" t="str">
            <v xml:space="preserve">PJ-002294: Field trials assessment: Field Deployable Nutrient-Rich Biodegradable Matrix for Crop Protection </v>
          </cell>
          <cell r="C174" t="str">
            <v>Field trials assessment: Field Deployable Nutrient-Rich Biodegradable Matrix for Crop Protection</v>
          </cell>
          <cell r="D174" t="str">
            <v>23/10/2015</v>
          </cell>
          <cell r="E174" t="str">
            <v>31/12/2017</v>
          </cell>
          <cell r="F174" t="str">
            <v>41,312 USD</v>
          </cell>
          <cell r="G174" t="str">
            <v>NCSU</v>
          </cell>
          <cell r="H174" t="str">
            <v xml:space="preserve">
NCSU
</v>
          </cell>
          <cell r="I174" t="str">
            <v>Coyne, Daniel</v>
          </cell>
          <cell r="J174" t="str">
            <v>Manyong, Victor, Vanlauwe, Bernard</v>
          </cell>
          <cell r="K174" t="str">
            <v>5871</v>
          </cell>
          <cell r="L174" t="str">
            <v/>
          </cell>
          <cell r="M174" t="str">
            <v/>
          </cell>
          <cell r="N174" t="str">
            <v>100</v>
          </cell>
          <cell r="O174" t="str">
            <v/>
          </cell>
          <cell r="P174" t="str">
            <v xml:space="preserve">Kenya, Nigeria, Uganda, </v>
          </cell>
        </row>
        <row r="175">
          <cell r="A175" t="str">
            <v>PJ-002297</v>
          </cell>
          <cell r="B175" t="str">
            <v>PJ-002297: Cameroon Cocoa-Eco+ - Sustainable cocoa intensification for increasing cocoa productivity, quality and income</v>
          </cell>
          <cell r="C175" t="str">
            <v>Cameroon Cocoa-Eco+ - Sustainable cocoa intensification for increasing cocoa productivity, quality and income</v>
          </cell>
          <cell r="D175" t="str">
            <v>01/12/2015</v>
          </cell>
          <cell r="E175" t="str">
            <v>30/11/2017</v>
          </cell>
          <cell r="F175" t="str">
            <v>1,529,808.01 USD</v>
          </cell>
          <cell r="G175" t="str">
            <v>GIZ</v>
          </cell>
          <cell r="H175" t="str">
            <v xml:space="preserve">
GIZ
</v>
          </cell>
          <cell r="I175" t="str">
            <v>Hanna, Rachid</v>
          </cell>
          <cell r="J175" t="str">
            <v>Vanlauwe, Bernard, Chikoye, David</v>
          </cell>
          <cell r="K175" t="str">
            <v>5857</v>
          </cell>
          <cell r="L175" t="str">
            <v>100</v>
          </cell>
          <cell r="M175" t="str">
            <v/>
          </cell>
          <cell r="N175" t="str">
            <v/>
          </cell>
          <cell r="O175" t="str">
            <v/>
          </cell>
          <cell r="P175" t="str">
            <v xml:space="preserve">Cameroon, </v>
          </cell>
        </row>
        <row r="176">
          <cell r="A176" t="str">
            <v>PJ-002301</v>
          </cell>
          <cell r="B176" t="str">
            <v>PJ-002301: Vegetable Crops IPM for East Africa</v>
          </cell>
          <cell r="C176" t="str">
            <v>Vegetable Crops IPM for East Africa</v>
          </cell>
          <cell r="D176" t="str">
            <v>01/01/2015</v>
          </cell>
          <cell r="E176" t="str">
            <v>30/09/2016</v>
          </cell>
          <cell r="F176" t="str">
            <v>13,915 USD</v>
          </cell>
          <cell r="G176" t="str">
            <v>OSU</v>
          </cell>
          <cell r="H176" t="str">
            <v xml:space="preserve">
OSU
</v>
          </cell>
          <cell r="I176" t="str">
            <v>Coyne, Daniel</v>
          </cell>
          <cell r="J176" t="str">
            <v>Manyong, Victor, Vanlauwe, Bernard</v>
          </cell>
          <cell r="K176" t="str">
            <v>5897</v>
          </cell>
          <cell r="L176" t="str">
            <v/>
          </cell>
          <cell r="M176" t="str">
            <v/>
          </cell>
          <cell r="N176" t="str">
            <v>100</v>
          </cell>
          <cell r="O176" t="str">
            <v/>
          </cell>
          <cell r="P176" t="str">
            <v xml:space="preserve">Ethiopia, Kenya, </v>
          </cell>
        </row>
        <row r="177">
          <cell r="A177" t="str">
            <v>PJ-002307</v>
          </cell>
          <cell r="B177" t="str">
            <v>PJ-002307: Feed the Future Mozambique Improve seeds for better Agriculture (SEMEAR)</v>
          </cell>
          <cell r="C177" t="str">
            <v>Feed the Future Mozambique Improve seeds for better Agriculture (SEMEAR)</v>
          </cell>
          <cell r="D177" t="str">
            <v>01/10/2015</v>
          </cell>
          <cell r="E177" t="str">
            <v>30/09/2020</v>
          </cell>
          <cell r="F177" t="str">
            <v>7,252,000 USD</v>
          </cell>
          <cell r="G177" t="str">
            <v>USAID</v>
          </cell>
          <cell r="H177" t="str">
            <v xml:space="preserve">
USAID
</v>
          </cell>
          <cell r="I177" t="str">
            <v>Malita, Carlos</v>
          </cell>
          <cell r="J177" t="str">
            <v>Chikoye, David, Vanlauwe, Bernard</v>
          </cell>
          <cell r="K177" t="str">
            <v>5842, 5843</v>
          </cell>
          <cell r="L177" t="str">
            <v/>
          </cell>
          <cell r="M177" t="str">
            <v/>
          </cell>
          <cell r="N177" t="str">
            <v/>
          </cell>
          <cell r="O177" t="str">
            <v>100</v>
          </cell>
          <cell r="P177" t="str">
            <v xml:space="preserve">Mozambique, </v>
          </cell>
        </row>
        <row r="178">
          <cell r="A178" t="str">
            <v>PJ-002310</v>
          </cell>
          <cell r="B178" t="str">
            <v>PJ-002310: Assessment of Lymphatic Filariasis (LF) Risk in two Urban Settings of Benin (Cotonou and Porto-Novo)</v>
          </cell>
          <cell r="C178" t="str">
            <v>Assessment of Lymphatic Filariasis (LF) Risk in two Urban Settings of Benin (Cotonou and Porto-Novo)</v>
          </cell>
          <cell r="D178" t="str">
            <v>05/02/2016</v>
          </cell>
          <cell r="E178" t="str">
            <v>30/04/2017</v>
          </cell>
          <cell r="F178" t="str">
            <v>97,446.74 USD</v>
          </cell>
          <cell r="G178" t="str">
            <v>TFGH</v>
          </cell>
          <cell r="H178" t="str">
            <v xml:space="preserve">
TFGH
</v>
          </cell>
          <cell r="I178" t="str">
            <v>Djouaka, Rousseau</v>
          </cell>
          <cell r="J178" t="str">
            <v>Asiedu, Robert, Manyong, Victor</v>
          </cell>
          <cell r="K178" t="str">
            <v>5874</v>
          </cell>
          <cell r="L178" t="str">
            <v/>
          </cell>
          <cell r="M178" t="str">
            <v>100</v>
          </cell>
          <cell r="N178" t="str">
            <v/>
          </cell>
          <cell r="O178" t="str">
            <v/>
          </cell>
          <cell r="P178" t="str">
            <v xml:space="preserve">Bénin, </v>
          </cell>
        </row>
        <row r="179">
          <cell r="A179" t="str">
            <v>PJ-002312</v>
          </cell>
          <cell r="B179" t="str">
            <v>PJ-002312: Reviving the plantain breeding program at IITA in Nigeria (Genetic Improvement in Bananas and Plantains)</v>
          </cell>
          <cell r="C179" t="str">
            <v>Reviving the plantain breeding program at IITA in Nigeria (Genetic Improvement in Bananas and Plantains)</v>
          </cell>
          <cell r="D179" t="str">
            <v>01/10/2015</v>
          </cell>
          <cell r="E179" t="str">
            <v>30/09/2017</v>
          </cell>
          <cell r="F179" t="str">
            <v>1,862,000 USD</v>
          </cell>
          <cell r="G179" t="str">
            <v>USAID</v>
          </cell>
          <cell r="H179" t="str">
            <v xml:space="preserve">
USAID
</v>
          </cell>
          <cell r="I179" t="str">
            <v>Delphine, Amah</v>
          </cell>
          <cell r="J179" t="str">
            <v>Asiedu, Robert, Manyong, Victor</v>
          </cell>
          <cell r="K179" t="str">
            <v>5847</v>
          </cell>
          <cell r="L179" t="str">
            <v/>
          </cell>
          <cell r="M179" t="str">
            <v>100</v>
          </cell>
          <cell r="N179" t="str">
            <v/>
          </cell>
          <cell r="O179" t="str">
            <v/>
          </cell>
          <cell r="P179" t="str">
            <v xml:space="preserve">Nigeria, </v>
          </cell>
        </row>
        <row r="180">
          <cell r="A180" t="str">
            <v>PJ-002313</v>
          </cell>
          <cell r="B180" t="str">
            <v>PJ-002313: IITA Regional Approach to Select Market Demanded Cassava Varieties with Combined Resistance to Cassava Mosaic Disease and Cassava Brown Streak Disease (Genetic Improvement in Cassava)</v>
          </cell>
          <cell r="C180" t="str">
            <v>IITA Regional Approach to Select Market Demanded Cassava Varieties with Combined Resistance to Cassava Mosaic Disease and Cassava Brown Streak Disease (Genetic Improvement in Cassava)</v>
          </cell>
          <cell r="D180" t="str">
            <v>01/10/2015</v>
          </cell>
          <cell r="E180" t="str">
            <v>30/09/2017</v>
          </cell>
          <cell r="F180" t="str">
            <v>1,421,000 USD</v>
          </cell>
          <cell r="G180" t="str">
            <v>USAID</v>
          </cell>
          <cell r="H180" t="str">
            <v xml:space="preserve">
USAID
</v>
          </cell>
          <cell r="I180" t="str">
            <v>Kulakow, Peter</v>
          </cell>
          <cell r="J180" t="str">
            <v>Asiedu, Robert, Chikoye, David</v>
          </cell>
          <cell r="K180" t="str">
            <v>5853</v>
          </cell>
          <cell r="L180" t="str">
            <v>3</v>
          </cell>
          <cell r="M180" t="str">
            <v>60</v>
          </cell>
          <cell r="N180" t="str">
            <v>17</v>
          </cell>
          <cell r="O180" t="str">
            <v>20</v>
          </cell>
          <cell r="P180" t="str">
            <v xml:space="preserve">DR, Congo, Nigeria, Tanzania, Zambia, </v>
          </cell>
        </row>
        <row r="181">
          <cell r="A181" t="str">
            <v>PJ-002314</v>
          </cell>
          <cell r="B181" t="str">
            <v>PJ-002314: Genetic Improvement in Cowpea</v>
          </cell>
          <cell r="C181" t="str">
            <v>Genetic Improvement in Cowpea</v>
          </cell>
          <cell r="D181" t="str">
            <v>01/10/2015</v>
          </cell>
          <cell r="E181" t="str">
            <v>30/09/2017</v>
          </cell>
          <cell r="F181" t="str">
            <v>980,000 USD</v>
          </cell>
          <cell r="G181" t="str">
            <v>USAID</v>
          </cell>
          <cell r="H181" t="str">
            <v xml:space="preserve">
USAID
</v>
          </cell>
          <cell r="I181" t="str">
            <v>Boukar, Ousmane</v>
          </cell>
          <cell r="J181" t="str">
            <v>Asiedu, Robert, Chikoye, David</v>
          </cell>
          <cell r="K181" t="str">
            <v>5854</v>
          </cell>
          <cell r="L181" t="str">
            <v/>
          </cell>
          <cell r="M181" t="str">
            <v>100</v>
          </cell>
          <cell r="N181" t="str">
            <v/>
          </cell>
          <cell r="O181" t="str">
            <v/>
          </cell>
          <cell r="P181" t="str">
            <v xml:space="preserve">Nigeria, </v>
          </cell>
        </row>
        <row r="182">
          <cell r="A182" t="str">
            <v>PJ-002315</v>
          </cell>
          <cell r="B182" t="str">
            <v>PJ-002315: IITA Soybean Research Project-Breeding (Genetic Improvement in Soy)</v>
          </cell>
          <cell r="C182" t="str">
            <v>IITA Soybean Research Project-Breeding (Genetic Improvement in Soy)</v>
          </cell>
          <cell r="D182" t="str">
            <v>01/10/2015</v>
          </cell>
          <cell r="E182" t="str">
            <v>30/09/2017</v>
          </cell>
          <cell r="F182" t="str">
            <v>784,000 USD</v>
          </cell>
          <cell r="G182" t="str">
            <v>USAID</v>
          </cell>
          <cell r="H182" t="str">
            <v xml:space="preserve">
USAID
</v>
          </cell>
          <cell r="I182" t="str">
            <v>Chigeza, Godfree</v>
          </cell>
          <cell r="J182" t="str">
            <v>Asiedu, Robert, Chikoye, David</v>
          </cell>
          <cell r="K182" t="str">
            <v>5856</v>
          </cell>
          <cell r="L182" t="str">
            <v/>
          </cell>
          <cell r="M182" t="str">
            <v>25</v>
          </cell>
          <cell r="N182" t="str">
            <v/>
          </cell>
          <cell r="O182" t="str">
            <v>75</v>
          </cell>
          <cell r="P182" t="str">
            <v xml:space="preserve">Mozambique, Nigeria, Zambia, </v>
          </cell>
        </row>
        <row r="183">
          <cell r="A183" t="str">
            <v>PJ-002316</v>
          </cell>
          <cell r="B183" t="str">
            <v xml:space="preserve">PJ-002316: Aflasafe Technical Transfer and Commercialization (ATTC) </v>
          </cell>
          <cell r="C183" t="str">
            <v>Aflasafe Technical Transfer and Commercialization (ATTC)</v>
          </cell>
          <cell r="D183" t="str">
            <v>03/11/2015</v>
          </cell>
          <cell r="E183" t="str">
            <v>30/11/2020</v>
          </cell>
          <cell r="F183" t="str">
            <v>11,960,000 USD</v>
          </cell>
          <cell r="G183" t="str">
            <v>BMGF, USAID</v>
          </cell>
          <cell r="H183" t="str">
            <v xml:space="preserve">
BMGF
USAID
</v>
          </cell>
          <cell r="I183" t="str">
            <v>Konlambigue, Matieyedou</v>
          </cell>
          <cell r="J183" t="str">
            <v>Manyong, Victor, Asiedu, Robert</v>
          </cell>
          <cell r="K183" t="str">
            <v>5845, 5876, 5908, 5909</v>
          </cell>
          <cell r="L183" t="str">
            <v/>
          </cell>
          <cell r="M183" t="str">
            <v>40</v>
          </cell>
          <cell r="N183" t="str">
            <v>30</v>
          </cell>
          <cell r="O183" t="str">
            <v>30</v>
          </cell>
          <cell r="P183" t="str">
            <v xml:space="preserve">Burkina Faso, Gambia, Ghana, Kenya, Malawi, Mozambique, Nigeria, Senegal, Tanzania, Uganda, Zambia, </v>
          </cell>
        </row>
        <row r="184">
          <cell r="A184" t="str">
            <v>PJ-002317</v>
          </cell>
          <cell r="B184" t="str">
            <v>PJ-002317: Quantifying the incidence of aflatoxin contamination in the maize and groundnut value chains to improve public health, increase trade, and enhance food security in Zimbabwe</v>
          </cell>
          <cell r="C184" t="str">
            <v>Quantifying the incidence of aflatoxin contamination in the maize and groundnut value chains to improve public health, increase trade, and enhance food security in Zimbabwe</v>
          </cell>
          <cell r="D184" t="str">
            <v>29/03/2016</v>
          </cell>
          <cell r="E184" t="str">
            <v>30/09/2017</v>
          </cell>
          <cell r="F184" t="str">
            <v>245,313 USD</v>
          </cell>
          <cell r="G184" t="str">
            <v>FAO</v>
          </cell>
          <cell r="H184" t="str">
            <v xml:space="preserve">
FAO
</v>
          </cell>
          <cell r="I184" t="str">
            <v>Akello , Juliet</v>
          </cell>
          <cell r="J184" t="str">
            <v>Chikoye, David, Manyong, Victor</v>
          </cell>
          <cell r="K184" t="str">
            <v>5882</v>
          </cell>
          <cell r="L184" t="str">
            <v/>
          </cell>
          <cell r="M184" t="str">
            <v/>
          </cell>
          <cell r="N184" t="str">
            <v/>
          </cell>
          <cell r="O184" t="str">
            <v>100</v>
          </cell>
          <cell r="P184" t="str">
            <v xml:space="preserve">Zimbabwe, </v>
          </cell>
        </row>
        <row r="185">
          <cell r="A185" t="str">
            <v>PJ-002340</v>
          </cell>
          <cell r="B185" t="str">
            <v>PJ-002340: Building Nutritious Food Baskets: Scaling up Biofortified Crops for Nutrition Security in Nigeria and Tanzania (Reaching Agents of Change Phase 2)</v>
          </cell>
          <cell r="C185" t="str">
            <v>Building Nutritious Food Baskets: Scaling up Biofortified Crops for Nutrition Security in Nigeria and Tanzania (Reaching Agents of Change Phase 2)</v>
          </cell>
          <cell r="D185" t="str">
            <v>01/02/2016</v>
          </cell>
          <cell r="E185" t="str">
            <v>30/09/2018</v>
          </cell>
          <cell r="F185" t="str">
            <v>223,793 USD</v>
          </cell>
          <cell r="G185" t="str">
            <v>CIP</v>
          </cell>
          <cell r="H185" t="str">
            <v xml:space="preserve">
CIP
</v>
          </cell>
          <cell r="I185" t="str">
            <v>Menkir, Abebe</v>
          </cell>
          <cell r="J185" t="str">
            <v>Asiedu, Robert, Manyong, Victor</v>
          </cell>
          <cell r="K185" t="str">
            <v>5877</v>
          </cell>
          <cell r="L185" t="str">
            <v/>
          </cell>
          <cell r="M185" t="str">
            <v>100</v>
          </cell>
          <cell r="N185" t="str">
            <v/>
          </cell>
          <cell r="O185" t="str">
            <v/>
          </cell>
          <cell r="P185" t="str">
            <v xml:space="preserve">Nigeria, Tanzania, </v>
          </cell>
        </row>
        <row r="186">
          <cell r="A186" t="str">
            <v>PJ-002341</v>
          </cell>
          <cell r="B186" t="str">
            <v>PJ-002341: A microbial revolution: Improving mycorrhizal fungi to increase cassava productivity in Africa</v>
          </cell>
          <cell r="C186" t="str">
            <v>A microbial revolution: Improving mycorrhizal fungi to increase cassava productivity in Africa</v>
          </cell>
          <cell r="D186" t="str">
            <v>01/04/2016</v>
          </cell>
          <cell r="E186" t="str">
            <v>31/03/2019</v>
          </cell>
          <cell r="F186" t="str">
            <v>523,426.68 USD</v>
          </cell>
          <cell r="G186" t="str">
            <v>UNIL</v>
          </cell>
          <cell r="H186" t="str">
            <v xml:space="preserve">
UNIL
</v>
          </cell>
          <cell r="I186" t="str">
            <v>Thuita , Moses</v>
          </cell>
          <cell r="J186" t="str">
            <v>Vanlauwe, Bernard, Asiedu, Robert</v>
          </cell>
          <cell r="K186" t="str">
            <v>5878</v>
          </cell>
          <cell r="L186" t="str">
            <v>100</v>
          </cell>
          <cell r="M186" t="str">
            <v/>
          </cell>
          <cell r="N186" t="str">
            <v/>
          </cell>
          <cell r="O186" t="str">
            <v/>
          </cell>
          <cell r="P186" t="str">
            <v xml:space="preserve">Kenya, Tanzania, </v>
          </cell>
        </row>
        <row r="187">
          <cell r="A187" t="str">
            <v>PJ-002344</v>
          </cell>
          <cell r="B187" t="str">
            <v>PJ-002344: Utilisation of wild relatives in the breeding of cowpea for improved adaptation to drought and heat</v>
          </cell>
          <cell r="C187" t="str">
            <v>Utilisation of wild relatives in the breeding of cowpea for improved adaptation to drought and heat</v>
          </cell>
          <cell r="D187" t="str">
            <v>01/05/2016</v>
          </cell>
          <cell r="E187" t="str">
            <v>31/12/2018</v>
          </cell>
          <cell r="F187" t="str">
            <v>440,048 USD</v>
          </cell>
          <cell r="G187" t="str">
            <v>CROP TRUST</v>
          </cell>
          <cell r="H187" t="str">
            <v xml:space="preserve">
CROP TRUST
</v>
          </cell>
          <cell r="I187" t="str">
            <v>Boukar, Ousmane</v>
          </cell>
          <cell r="J187" t="str">
            <v>Asiedu, Robert, Chikoye, David</v>
          </cell>
          <cell r="K187" t="str">
            <v>5896</v>
          </cell>
          <cell r="L187" t="str">
            <v/>
          </cell>
          <cell r="M187" t="str">
            <v>100</v>
          </cell>
          <cell r="N187" t="str">
            <v/>
          </cell>
          <cell r="O187" t="str">
            <v/>
          </cell>
          <cell r="P187" t="str">
            <v xml:space="preserve">Burkina Faso, Niger, Nigeria, </v>
          </cell>
        </row>
        <row r="188">
          <cell r="A188" t="str">
            <v>PJ-002355</v>
          </cell>
          <cell r="B188" t="str">
            <v>PJ-002355: Scaling up Improved Legume Technologies in Tanzania - SILT</v>
          </cell>
          <cell r="C188" t="str">
            <v>Scaling up Improved Legume Technologies in Tanzania - SILT</v>
          </cell>
          <cell r="D188" t="str">
            <v>05/02/2016</v>
          </cell>
          <cell r="E188" t="str">
            <v>31/05/2018</v>
          </cell>
          <cell r="F188" t="str">
            <v>151,845.46 USD</v>
          </cell>
          <cell r="G188" t="str">
            <v>Farm Radio</v>
          </cell>
          <cell r="H188" t="str">
            <v xml:space="preserve">
Farm Radio
</v>
          </cell>
          <cell r="I188" t="str">
            <v>Masso , Cargele</v>
          </cell>
          <cell r="J188" t="str">
            <v>Manyong, Victor, Vanlauwe, Bernard</v>
          </cell>
          <cell r="K188" t="str">
            <v>7038</v>
          </cell>
          <cell r="L188" t="str">
            <v/>
          </cell>
          <cell r="M188" t="str">
            <v/>
          </cell>
          <cell r="N188" t="str">
            <v>100</v>
          </cell>
          <cell r="O188" t="str">
            <v/>
          </cell>
          <cell r="P188" t="str">
            <v xml:space="preserve">Tanzania, </v>
          </cell>
        </row>
        <row r="189">
          <cell r="A189" t="str">
            <v>PJ-002356</v>
          </cell>
          <cell r="B189" t="str">
            <v>PJ-002356: Gender and the Legume Alliance: Integrating multi-media communication approaches and input brokerage</v>
          </cell>
          <cell r="C189" t="str">
            <v>Gender and the Legume Alliance: Integrating multi-media communication approaches and input brokerage</v>
          </cell>
          <cell r="D189" t="str">
            <v>05/10/2016</v>
          </cell>
          <cell r="E189" t="str">
            <v>31/12/2019</v>
          </cell>
          <cell r="F189" t="str">
            <v>30,550.51 USD</v>
          </cell>
          <cell r="G189" t="str">
            <v>CABI - Africa</v>
          </cell>
          <cell r="H189" t="str">
            <v xml:space="preserve">
CABI - Africa
</v>
          </cell>
          <cell r="I189" t="str">
            <v>Baars, Edward</v>
          </cell>
          <cell r="J189" t="str">
            <v>Manyong, Victor, Asiedu, Robert</v>
          </cell>
          <cell r="K189" t="str">
            <v>7050</v>
          </cell>
          <cell r="L189" t="str">
            <v/>
          </cell>
          <cell r="M189" t="str">
            <v>50</v>
          </cell>
          <cell r="N189" t="str">
            <v>50</v>
          </cell>
          <cell r="O189" t="str">
            <v/>
          </cell>
          <cell r="P189" t="str">
            <v xml:space="preserve">Ghana, Tanzania, </v>
          </cell>
        </row>
        <row r="190">
          <cell r="A190" t="str">
            <v>PJ-002357</v>
          </cell>
          <cell r="B190" t="str">
            <v xml:space="preserve">PJ-002357: S35- Achieving equitable benefits from Sustainable Agricultura Intensification through more effective tools and metrics </v>
          </cell>
          <cell r="C190" t="str">
            <v>S35- Achieving equitable benefits from Sustainable Agricultura Intensification through more effective tools and metrics</v>
          </cell>
          <cell r="D190" t="str">
            <v>01/05/2016</v>
          </cell>
          <cell r="E190" t="str">
            <v>31/03/2020</v>
          </cell>
          <cell r="F190" t="str">
            <v>772,014.651 USD</v>
          </cell>
          <cell r="G190" t="str">
            <v>WYG</v>
          </cell>
          <cell r="H190" t="str">
            <v xml:space="preserve">
WYG
</v>
          </cell>
          <cell r="I190" t="str">
            <v>Fischer, Gundula</v>
          </cell>
          <cell r="J190" t="str">
            <v>Chikoye, David, Asiedu, Robert</v>
          </cell>
          <cell r="K190" t="str">
            <v>7044</v>
          </cell>
          <cell r="L190" t="str">
            <v/>
          </cell>
          <cell r="M190" t="str">
            <v>50</v>
          </cell>
          <cell r="N190" t="str">
            <v/>
          </cell>
          <cell r="O190" t="str">
            <v>50</v>
          </cell>
          <cell r="P190" t="str">
            <v xml:space="preserve">Ghana, Malawi, </v>
          </cell>
        </row>
        <row r="191">
          <cell r="A191" t="str">
            <v>PJ-002367</v>
          </cell>
          <cell r="B191" t="str">
            <v>PJ-002367: Mapping of corn/ maize pests  across Nigeria</v>
          </cell>
          <cell r="C191" t="str">
            <v>Mapping of corn/ maize pests  across Nigeria</v>
          </cell>
          <cell r="D191" t="str">
            <v>14/04/2016</v>
          </cell>
          <cell r="E191" t="str">
            <v>28/02/2017</v>
          </cell>
          <cell r="F191" t="str">
            <v>50,079.282 USD</v>
          </cell>
          <cell r="G191" t="str">
            <v>MONSANTO</v>
          </cell>
          <cell r="H191" t="str">
            <v xml:space="preserve">
MONSANTO
</v>
          </cell>
          <cell r="I191" t="str">
            <v>Ayodele , Maria  Awo</v>
          </cell>
          <cell r="J191" t="str">
            <v>Asiedu, Robert, Chikoye, David</v>
          </cell>
          <cell r="K191" t="str">
            <v>5884</v>
          </cell>
          <cell r="L191" t="str">
            <v/>
          </cell>
          <cell r="M191" t="str">
            <v>100</v>
          </cell>
          <cell r="N191" t="str">
            <v/>
          </cell>
          <cell r="O191" t="str">
            <v/>
          </cell>
          <cell r="P191" t="str">
            <v xml:space="preserve">Nigeria, </v>
          </cell>
        </row>
        <row r="192">
          <cell r="A192" t="str">
            <v>PJ-002372</v>
          </cell>
          <cell r="B192" t="str">
            <v xml:space="preserve">PJ-002372: Feed the Future Partnership for Innovation </v>
          </cell>
          <cell r="C192" t="str">
            <v>Feed the Future Partnership for Innovation</v>
          </cell>
          <cell r="D192" t="str">
            <v>01/06/2016</v>
          </cell>
          <cell r="E192" t="str">
            <v>31/05/2018</v>
          </cell>
          <cell r="F192" t="str">
            <v>147,865 USD</v>
          </cell>
          <cell r="G192" t="str">
            <v>Hello Tractor</v>
          </cell>
          <cell r="H192" t="str">
            <v xml:space="preserve">
Hello Tractor
</v>
          </cell>
          <cell r="I192" t="str">
            <v>Oni, Waheed</v>
          </cell>
          <cell r="J192" t="str">
            <v>Schreurs, Frederick, Dashiell, Kenton</v>
          </cell>
          <cell r="K192" t="str">
            <v>7046</v>
          </cell>
          <cell r="L192" t="str">
            <v/>
          </cell>
          <cell r="M192" t="str">
            <v>100</v>
          </cell>
          <cell r="N192" t="str">
            <v/>
          </cell>
          <cell r="O192" t="str">
            <v/>
          </cell>
          <cell r="P192" t="str">
            <v xml:space="preserve">Nigeria, </v>
          </cell>
        </row>
        <row r="193">
          <cell r="A193" t="str">
            <v>PJ-002375</v>
          </cell>
          <cell r="B193" t="str">
            <v>PJ-002375: Developing efficient and affordable fertilizer products for increased and sustained yields in the maize belt of Nigeria</v>
          </cell>
          <cell r="C193" t="str">
            <v>Developing efficient and affordable fertilizer products for increased and sustained yields in the maize belt of Nigeria</v>
          </cell>
          <cell r="D193" t="str">
            <v>29/12/2015</v>
          </cell>
          <cell r="E193" t="str">
            <v>31/12/2017</v>
          </cell>
          <cell r="F193" t="str">
            <v>707,543 USD</v>
          </cell>
          <cell r="G193" t="str">
            <v>OCP S.A</v>
          </cell>
          <cell r="H193" t="str">
            <v xml:space="preserve">
OCP S.A
</v>
          </cell>
          <cell r="I193" t="str">
            <v>Kamara, Alpha</v>
          </cell>
          <cell r="J193" t="str">
            <v>Vanlauwe, Bernard, Dashiell, Kenton</v>
          </cell>
          <cell r="K193" t="str">
            <v>7040</v>
          </cell>
          <cell r="L193" t="str">
            <v/>
          </cell>
          <cell r="M193" t="str">
            <v>100</v>
          </cell>
          <cell r="N193" t="str">
            <v/>
          </cell>
          <cell r="O193" t="str">
            <v/>
          </cell>
          <cell r="P193" t="str">
            <v xml:space="preserve">Nigeria, </v>
          </cell>
        </row>
        <row r="194">
          <cell r="A194" t="str">
            <v>PJ-002376</v>
          </cell>
          <cell r="B194" t="str">
            <v>PJ-002376: Projet Entreprenariat des Jeunes dans L’Agriculture et L’Agro-business  (PEJAB), Mecanisme de Financement de la Preparation des projets (PPF) ; (PPF-PEJAB)</v>
          </cell>
          <cell r="C194" t="str">
            <v>Projet Entreprenariat des Jeunes dans L’Agriculture et L’Agro-business  (PEJAB), Mecanisme de Financement de la Preparation des projets (PPF) ; (PPF-PEJAB)</v>
          </cell>
          <cell r="D194" t="str">
            <v>27/07/2016</v>
          </cell>
          <cell r="E194" t="str">
            <v>20/05/2017</v>
          </cell>
          <cell r="F194" t="str">
            <v>547,680 USD</v>
          </cell>
          <cell r="G194" t="str">
            <v>MINAGRIPEL</v>
          </cell>
          <cell r="H194" t="str">
            <v xml:space="preserve">
MINAGRIPEL
</v>
          </cell>
          <cell r="I194" t="str">
            <v>Mahungu, Nzola-Meso</v>
          </cell>
          <cell r="J194" t="str">
            <v>Vanlauwe, Bernard, Manyong, Victor</v>
          </cell>
          <cell r="K194" t="str">
            <v>7047</v>
          </cell>
          <cell r="L194" t="str">
            <v>100</v>
          </cell>
          <cell r="M194" t="str">
            <v/>
          </cell>
          <cell r="N194" t="str">
            <v/>
          </cell>
          <cell r="O194" t="str">
            <v/>
          </cell>
          <cell r="P194" t="str">
            <v xml:space="preserve">DR, Congo, </v>
          </cell>
        </row>
        <row r="195">
          <cell r="A195" t="str">
            <v>PJ-002381</v>
          </cell>
          <cell r="B195" t="str">
            <v>PJ-002381: BREAD ABRDC: Advanced Technologies to get Improved Yams in Farmers Hands</v>
          </cell>
          <cell r="C195" t="str">
            <v>BREAD ABRDC: Advanced Technologies to get Improved Yams in Farmers Hands</v>
          </cell>
          <cell r="D195" t="str">
            <v>01/06/2016</v>
          </cell>
          <cell r="E195" t="str">
            <v>31/05/2019</v>
          </cell>
          <cell r="F195" t="str">
            <v>26,080 USD</v>
          </cell>
          <cell r="G195" t="str">
            <v>PSSUB</v>
          </cell>
          <cell r="H195" t="str">
            <v xml:space="preserve">
PSSUB
</v>
          </cell>
          <cell r="I195" t="str">
            <v>Tripathi , Leena</v>
          </cell>
          <cell r="J195" t="str">
            <v>Manyong, Victor, Asiedu, Robert</v>
          </cell>
          <cell r="K195" t="str">
            <v>5936</v>
          </cell>
          <cell r="L195" t="str">
            <v/>
          </cell>
          <cell r="M195" t="str">
            <v/>
          </cell>
          <cell r="N195" t="str">
            <v>100</v>
          </cell>
          <cell r="O195" t="str">
            <v/>
          </cell>
          <cell r="P195" t="str">
            <v xml:space="preserve">Kenya, United States, </v>
          </cell>
        </row>
        <row r="196">
          <cell r="A196" t="str">
            <v>PJ-002389</v>
          </cell>
          <cell r="B196" t="str">
            <v xml:space="preserve">PJ-002389: Mapping adoption of ISFM practices  </v>
          </cell>
          <cell r="C196" t="str">
            <v>Mapping adoption of ISFM practices</v>
          </cell>
          <cell r="D196" t="str">
            <v>30/05/2016</v>
          </cell>
          <cell r="E196" t="str">
            <v>15/06/2017</v>
          </cell>
          <cell r="F196" t="str">
            <v>36,000 USD</v>
          </cell>
          <cell r="G196" t="str">
            <v>IFPRI</v>
          </cell>
          <cell r="H196" t="str">
            <v xml:space="preserve">
IFPRI
</v>
          </cell>
          <cell r="I196" t="str">
            <v>Nziguheba, Generose</v>
          </cell>
          <cell r="J196" t="str">
            <v>Vanlauwe, Bernard, Manyong, Victor</v>
          </cell>
          <cell r="K196" t="str">
            <v>5939</v>
          </cell>
          <cell r="L196" t="str">
            <v>100</v>
          </cell>
          <cell r="M196" t="str">
            <v/>
          </cell>
          <cell r="N196" t="str">
            <v/>
          </cell>
          <cell r="O196" t="str">
            <v/>
          </cell>
          <cell r="P196" t="str">
            <v xml:space="preserve">Kenya, Rwanda, Zambia, </v>
          </cell>
        </row>
        <row r="197">
          <cell r="A197" t="str">
            <v>PJ-002395</v>
          </cell>
          <cell r="B197" t="str">
            <v>PJ-002395: Choice Experiments to Assess Willingness to Pay for Aflasafe in Nigeria (ChoiceAflasafe)</v>
          </cell>
          <cell r="C197" t="str">
            <v>Choice Experiments to Assess Willingness to Pay for Aflasafe in Nigeria (ChoiceAflasafe)</v>
          </cell>
          <cell r="D197" t="str">
            <v>01/03/2016</v>
          </cell>
          <cell r="E197" t="str">
            <v>28/02/2017</v>
          </cell>
          <cell r="F197" t="str">
            <v>107,317 USD</v>
          </cell>
          <cell r="G197" t="str">
            <v>IFPRI</v>
          </cell>
          <cell r="H197" t="str">
            <v xml:space="preserve">
IFPRI
</v>
          </cell>
          <cell r="I197" t="str">
            <v>Abdoulaye, Tahirou</v>
          </cell>
          <cell r="J197" t="str">
            <v>Manyong, Victor, Asiedu, Robert</v>
          </cell>
          <cell r="K197" t="str">
            <v>5899</v>
          </cell>
          <cell r="L197" t="str">
            <v/>
          </cell>
          <cell r="M197" t="str">
            <v>100</v>
          </cell>
          <cell r="N197" t="str">
            <v/>
          </cell>
          <cell r="O197" t="str">
            <v/>
          </cell>
          <cell r="P197" t="str">
            <v xml:space="preserve">Nigeria, </v>
          </cell>
        </row>
        <row r="198">
          <cell r="A198" t="str">
            <v>PJ-002396</v>
          </cell>
          <cell r="B198" t="str">
            <v>PJ-002396: Ensuring prevention of MCMV spread to West Africa and seting up a functional MLN Quarantine Facility for proactive breeding for resistance to MLN in the region</v>
          </cell>
          <cell r="C198" t="str">
            <v>Ensuring prevention of MCMV spread to West Africa and seting up a functional MLN Quarantine Facility for proactive breeding for resistance to MLN in the region</v>
          </cell>
          <cell r="D198" t="str">
            <v>17/06/2016</v>
          </cell>
          <cell r="E198" t="str">
            <v>22/06/2019</v>
          </cell>
          <cell r="F198" t="str">
            <v>291,453 USD</v>
          </cell>
          <cell r="G198" t="str">
            <v>CIMMYT</v>
          </cell>
          <cell r="H198" t="str">
            <v xml:space="preserve">
CIMMYT
</v>
          </cell>
          <cell r="I198" t="str">
            <v>Kumar,  Lava</v>
          </cell>
          <cell r="J198" t="str">
            <v>Asiedu, Robert, Chikoye, David</v>
          </cell>
          <cell r="K198" t="str">
            <v>5907</v>
          </cell>
          <cell r="L198" t="str">
            <v/>
          </cell>
          <cell r="M198" t="str">
            <v/>
          </cell>
          <cell r="N198" t="str">
            <v/>
          </cell>
          <cell r="O198" t="str">
            <v/>
          </cell>
          <cell r="P198" t="str">
            <v xml:space="preserve">Nigeria, </v>
          </cell>
        </row>
        <row r="199">
          <cell r="A199" t="str">
            <v>PJ-002411</v>
          </cell>
          <cell r="B199" t="str">
            <v>PJ-002411: Stress Tolerant Maize for Africa (STMA)</v>
          </cell>
          <cell r="C199" t="str">
            <v>Stress Tolerant Maize for Africa (STMA)</v>
          </cell>
          <cell r="D199" t="str">
            <v>09/03/2016</v>
          </cell>
          <cell r="E199" t="str">
            <v>29/02/2020</v>
          </cell>
          <cell r="F199" t="str">
            <v>7,000,000 USD</v>
          </cell>
          <cell r="G199" t="str">
            <v>CIMMYT</v>
          </cell>
          <cell r="H199" t="str">
            <v xml:space="preserve">
CIMMYT
</v>
          </cell>
          <cell r="I199" t="str">
            <v>Menkir, Abebe</v>
          </cell>
          <cell r="J199" t="str">
            <v>Asiedu, Robert, Chikoye, David</v>
          </cell>
          <cell r="K199" t="str">
            <v>5888, 5889, 5890, 5891, 5892, 5893</v>
          </cell>
          <cell r="L199" t="str">
            <v/>
          </cell>
          <cell r="M199" t="str">
            <v>100</v>
          </cell>
          <cell r="N199" t="str">
            <v/>
          </cell>
          <cell r="O199" t="str">
            <v/>
          </cell>
          <cell r="P199" t="str">
            <v xml:space="preserve">Bénin, Ghana, Mali, Nigeria, </v>
          </cell>
        </row>
        <row r="200">
          <cell r="A200" t="str">
            <v>PJ-002424</v>
          </cell>
          <cell r="B200" t="str">
            <v>PJ-002424: Food Security and Livelihoods Project in Fizi Territory</v>
          </cell>
          <cell r="C200" t="str">
            <v>Food Security and Livelihoods Project in Fizi Territory</v>
          </cell>
          <cell r="D200" t="str">
            <v>01/02/2016</v>
          </cell>
          <cell r="E200" t="str">
            <v>31/12/2016</v>
          </cell>
          <cell r="F200" t="str">
            <v>35,730 USD</v>
          </cell>
          <cell r="G200" t="str">
            <v>NRC</v>
          </cell>
          <cell r="H200" t="str">
            <v xml:space="preserve">
NRC
</v>
          </cell>
          <cell r="I200" t="str">
            <v>Nabahungu, Leon</v>
          </cell>
          <cell r="J200" t="str">
            <v>Vanlauwe, Bernard, Manyong, Victor</v>
          </cell>
          <cell r="K200" t="str">
            <v>5900</v>
          </cell>
          <cell r="L200" t="str">
            <v>100</v>
          </cell>
          <cell r="M200" t="str">
            <v/>
          </cell>
          <cell r="N200" t="str">
            <v/>
          </cell>
          <cell r="O200" t="str">
            <v/>
          </cell>
          <cell r="P200" t="str">
            <v xml:space="preserve">DR, Congo, </v>
          </cell>
        </row>
        <row r="201">
          <cell r="A201" t="str">
            <v>PJ-002437</v>
          </cell>
          <cell r="B201" t="str">
            <v>PJ-002437: Increasing Productivity and Utilization of Food Yams in Africa (Phase II)</v>
          </cell>
          <cell r="C201" t="str">
            <v>Increasing Productivity and Utilization of Food Yams in Africa (Phase II)</v>
          </cell>
          <cell r="D201" t="str">
            <v>01/04/2016</v>
          </cell>
          <cell r="E201" t="str">
            <v>31/03/2017</v>
          </cell>
          <cell r="F201" t="str">
            <v>226,708 USD</v>
          </cell>
          <cell r="G201" t="str">
            <v>JAPAN</v>
          </cell>
          <cell r="H201" t="str">
            <v xml:space="preserve">
JAPAN
</v>
          </cell>
          <cell r="I201" t="str">
            <v>Asiedu, Robert</v>
          </cell>
          <cell r="J201" t="str">
            <v/>
          </cell>
          <cell r="K201" t="str">
            <v>5940</v>
          </cell>
          <cell r="L201" t="str">
            <v/>
          </cell>
          <cell r="M201" t="str">
            <v/>
          </cell>
          <cell r="N201" t="str">
            <v/>
          </cell>
          <cell r="O201" t="str">
            <v/>
          </cell>
          <cell r="P201" t="str">
            <v/>
          </cell>
        </row>
        <row r="202">
          <cell r="A202" t="str">
            <v>PJ-002438</v>
          </cell>
          <cell r="B202" t="str">
            <v xml:space="preserve">PJ-002438: Establishing the status of potato cyst nematode (PCN) and other emerging potato diseases for a national intervention strategy in Kenya </v>
          </cell>
          <cell r="C202" t="str">
            <v>Establishing the status of potato cyst nematode (PCN) and other emerging potato diseases for a national intervention strategy in Kenya</v>
          </cell>
          <cell r="D202" t="str">
            <v>24/10/2016</v>
          </cell>
          <cell r="E202" t="str">
            <v>31/03/2017</v>
          </cell>
          <cell r="F202" t="str">
            <v>31,525 USD</v>
          </cell>
          <cell r="G202" t="str">
            <v>ICIPE</v>
          </cell>
          <cell r="H202" t="str">
            <v xml:space="preserve">
ICIPE
</v>
          </cell>
          <cell r="I202" t="str">
            <v>Cortada-Gonzalez, Laura</v>
          </cell>
          <cell r="J202" t="str">
            <v>Manyong, Victor, Chikoye, David</v>
          </cell>
          <cell r="K202" t="str">
            <v>5950</v>
          </cell>
          <cell r="L202" t="str">
            <v/>
          </cell>
          <cell r="M202" t="str">
            <v/>
          </cell>
          <cell r="N202" t="str">
            <v>100</v>
          </cell>
          <cell r="O202" t="str">
            <v/>
          </cell>
          <cell r="P202" t="str">
            <v xml:space="preserve">Kenya, </v>
          </cell>
        </row>
        <row r="203">
          <cell r="A203" t="str">
            <v>PJ-002440</v>
          </cell>
          <cell r="B203" t="str">
            <v>PJ-002440: Conducting within the REDD+ context, a feasibility study and elaborating a Project Design Document (PDD) for Reducing forest degradation and restoration of the vegetal cover in agro-forestry and pastoral areas of the Pitoa council.</v>
          </cell>
          <cell r="C203" t="str">
            <v>Conducting within the REDD+ context, a feasibility study and elaborating a Project Design Document (PDD) for Reducing forest degradation and restoration of the vegetal cover in agro-forestry and pastoral areas of the Pitoa council.</v>
          </cell>
          <cell r="D203" t="str">
            <v>01/09/2016</v>
          </cell>
          <cell r="E203" t="str">
            <v>31/12/2016</v>
          </cell>
          <cell r="F203" t="str">
            <v>102,815.138 USD</v>
          </cell>
          <cell r="G203" t="str">
            <v>PNDP</v>
          </cell>
          <cell r="H203" t="str">
            <v xml:space="preserve">
PNDP
</v>
          </cell>
          <cell r="I203" t="str">
            <v>Yemefack, Martin</v>
          </cell>
          <cell r="J203" t="str">
            <v>Vanlauwe, Bernard, Chikoye, David</v>
          </cell>
          <cell r="K203" t="str">
            <v>5918</v>
          </cell>
          <cell r="L203" t="str">
            <v>100</v>
          </cell>
          <cell r="M203" t="str">
            <v/>
          </cell>
          <cell r="N203" t="str">
            <v/>
          </cell>
          <cell r="O203" t="str">
            <v/>
          </cell>
          <cell r="P203" t="str">
            <v xml:space="preserve">Cameroon, </v>
          </cell>
        </row>
        <row r="204">
          <cell r="A204" t="str">
            <v>PJ-002451</v>
          </cell>
          <cell r="B204" t="str">
            <v>PJ-002451: Élimination des pesticides obsolètes y compris les POP et Renforcement de la gestion des pesticides dans les pays membres du Comité permanent inter-États de lutte contre la sécheresse dans le Sahel (CILSS)</v>
          </cell>
          <cell r="C204" t="str">
            <v>Élimination des pesticides obsolètes y compris les POP et Renforcement de la gestion des pesticides dans les pays membres du Comité permanent inter-États de lutte contre la sécheresse dans le Sahel (CILSS)</v>
          </cell>
          <cell r="D204" t="str">
            <v>15/09/2016</v>
          </cell>
          <cell r="E204" t="str">
            <v>15/02/2018</v>
          </cell>
          <cell r="F204" t="str">
            <v>144,481 USD</v>
          </cell>
          <cell r="G204" t="str">
            <v>FAO</v>
          </cell>
          <cell r="H204" t="str">
            <v xml:space="preserve">
FAO
</v>
          </cell>
          <cell r="I204" t="str">
            <v>Kpindou, Douro</v>
          </cell>
          <cell r="J204" t="str">
            <v>Asiedu, Robert, Chikoye, David</v>
          </cell>
          <cell r="K204" t="str">
            <v>7048</v>
          </cell>
          <cell r="L204" t="str">
            <v/>
          </cell>
          <cell r="M204" t="str">
            <v>100</v>
          </cell>
          <cell r="N204" t="str">
            <v/>
          </cell>
          <cell r="O204" t="str">
            <v/>
          </cell>
          <cell r="P204" t="str">
            <v xml:space="preserve">Bénin, </v>
          </cell>
        </row>
        <row r="205">
          <cell r="A205" t="str">
            <v>PJ-002456</v>
          </cell>
          <cell r="B205" t="str">
            <v>PJ-002456: Élimination des POP et des pesticides obsoletes, renforcement de la gestion du cycle de vie des pesticides</v>
          </cell>
          <cell r="C205" t="str">
            <v>Élimination des POP et des pesticides obsoletes, renforcement de la gestion du cycle de vie des pesticides</v>
          </cell>
          <cell r="D205" t="str">
            <v>13/07/2016</v>
          </cell>
          <cell r="E205" t="str">
            <v>31/12/2017</v>
          </cell>
          <cell r="F205" t="str">
            <v>45,896 USD</v>
          </cell>
          <cell r="G205" t="str">
            <v>FAO</v>
          </cell>
          <cell r="H205" t="str">
            <v xml:space="preserve">
FAO
</v>
          </cell>
          <cell r="I205" t="str">
            <v>Kpindou, Douro</v>
          </cell>
          <cell r="J205" t="str">
            <v>Asiedu, Robert, Chikoye, David</v>
          </cell>
          <cell r="K205" t="str">
            <v>7045</v>
          </cell>
          <cell r="L205" t="str">
            <v/>
          </cell>
          <cell r="M205" t="str">
            <v>100</v>
          </cell>
          <cell r="N205" t="str">
            <v/>
          </cell>
          <cell r="O205" t="str">
            <v/>
          </cell>
          <cell r="P205" t="str">
            <v xml:space="preserve">Bénin, </v>
          </cell>
        </row>
        <row r="206">
          <cell r="A206" t="str">
            <v>PJ-002457</v>
          </cell>
          <cell r="B206" t="str">
            <v>PJ-002457: Improving food security in Africa through increased system productivity of biomass-based value webs (BiomassWeb): Cassava web innovations (WP 5.3)</v>
          </cell>
          <cell r="C206" t="str">
            <v>Improving food security in Africa through increased system productivity of biomass-based value webs (BiomassWeb): Cassava web innovations (WP 5.3)</v>
          </cell>
          <cell r="D206" t="str">
            <v>01/07/2016</v>
          </cell>
          <cell r="E206" t="str">
            <v>30/06/2018</v>
          </cell>
          <cell r="F206" t="str">
            <v>183,189.016 USD</v>
          </cell>
          <cell r="G206" t="str">
            <v>GIZ</v>
          </cell>
          <cell r="H206" t="str">
            <v xml:space="preserve">
GIZ
</v>
          </cell>
          <cell r="I206" t="str">
            <v>Abass, Adebayo</v>
          </cell>
          <cell r="J206" t="str">
            <v>Asiedu, Robert, Manyong, Victor</v>
          </cell>
          <cell r="K206" t="str">
            <v>5904</v>
          </cell>
          <cell r="L206" t="str">
            <v/>
          </cell>
          <cell r="M206" t="str">
            <v>70</v>
          </cell>
          <cell r="N206" t="str">
            <v>30</v>
          </cell>
          <cell r="O206" t="str">
            <v/>
          </cell>
          <cell r="P206" t="str">
            <v xml:space="preserve">Nigeria, </v>
          </cell>
        </row>
        <row r="207">
          <cell r="A207" t="str">
            <v>PJ-002461</v>
          </cell>
          <cell r="B207" t="str">
            <v xml:space="preserve">PJ-002461: Action to Control Cassava Brown Streak Disease in the Democratic Republic of Congo </v>
          </cell>
          <cell r="C207" t="str">
            <v>Action to Control Cassava Brown Streak Disease in the Democratic Republic of Congo</v>
          </cell>
          <cell r="D207" t="str">
            <v>01/11/2016</v>
          </cell>
          <cell r="E207" t="str">
            <v>30/09/2020</v>
          </cell>
          <cell r="F207" t="str">
            <v>2,160,192.44 USD</v>
          </cell>
          <cell r="G207" t="str">
            <v>USAID</v>
          </cell>
          <cell r="H207" t="str">
            <v xml:space="preserve">
USAID
</v>
          </cell>
          <cell r="I207" t="str">
            <v>Mahungu, Nzola-Meso</v>
          </cell>
          <cell r="J207" t="str">
            <v>Vanlauwe, Bernard, Asiedu, Robert</v>
          </cell>
          <cell r="K207" t="str">
            <v>5943</v>
          </cell>
          <cell r="L207" t="str">
            <v>100</v>
          </cell>
          <cell r="M207" t="str">
            <v/>
          </cell>
          <cell r="N207" t="str">
            <v/>
          </cell>
          <cell r="O207" t="str">
            <v/>
          </cell>
          <cell r="P207" t="str">
            <v xml:space="preserve">DR, Congo, </v>
          </cell>
        </row>
        <row r="208">
          <cell r="A208" t="str">
            <v>PJ-002463</v>
          </cell>
          <cell r="B208" t="str">
            <v>PJ-002463: Identifying Opportunities for Action on Private Sector Engagement (Alliance for Resilent Coffee)</v>
          </cell>
          <cell r="C208" t="str">
            <v>Identifying Opportunities for Action on Private Sector Engagement (Alliance for Resilent Coffee)</v>
          </cell>
          <cell r="D208" t="str">
            <v>01/10/2016</v>
          </cell>
          <cell r="E208" t="str">
            <v>31/07/2020</v>
          </cell>
          <cell r="F208" t="str">
            <v>74,184.26 USD</v>
          </cell>
          <cell r="G208" t="str">
            <v>HRNS</v>
          </cell>
          <cell r="H208" t="str">
            <v xml:space="preserve">
HRNS
</v>
          </cell>
          <cell r="I208" t="str">
            <v>Jassogne, Laurence</v>
          </cell>
          <cell r="J208" t="str">
            <v>Manyong, Victor, Vanlauwe, Bernard</v>
          </cell>
          <cell r="K208" t="str">
            <v>5933</v>
          </cell>
          <cell r="L208" t="str">
            <v/>
          </cell>
          <cell r="M208" t="str">
            <v/>
          </cell>
          <cell r="N208" t="str">
            <v>100</v>
          </cell>
          <cell r="O208" t="str">
            <v/>
          </cell>
          <cell r="P208" t="str">
            <v xml:space="preserve">Uganda, </v>
          </cell>
        </row>
        <row r="209">
          <cell r="A209" t="str">
            <v>PJ-002466</v>
          </cell>
          <cell r="B209" t="str">
            <v>PJ-002466: Gestion durable des forêts par les communes du Cameroun (GCP/CMR/033/GFF)</v>
          </cell>
          <cell r="C209" t="str">
            <v>Gestion durable des forêts par les communes du Cameroun (GCP/CMR/033/GFF)</v>
          </cell>
          <cell r="D209" t="str">
            <v>11/07/2016</v>
          </cell>
          <cell r="E209" t="str">
            <v>31/03/2017</v>
          </cell>
          <cell r="F209" t="str">
            <v>48,704 USD</v>
          </cell>
          <cell r="G209" t="str">
            <v>FAO</v>
          </cell>
          <cell r="H209" t="str">
            <v xml:space="preserve">
FAO
</v>
          </cell>
          <cell r="I209" t="str">
            <v>Yemefack, Martin</v>
          </cell>
          <cell r="J209" t="str">
            <v>Vanlauwe, Bernard, Chikoye, David</v>
          </cell>
          <cell r="K209" t="str">
            <v>5906</v>
          </cell>
          <cell r="L209" t="str">
            <v>100</v>
          </cell>
          <cell r="M209" t="str">
            <v/>
          </cell>
          <cell r="N209" t="str">
            <v/>
          </cell>
          <cell r="O209" t="str">
            <v/>
          </cell>
          <cell r="P209" t="str">
            <v xml:space="preserve">Cameroon, </v>
          </cell>
        </row>
        <row r="210">
          <cell r="A210" t="str">
            <v>PJ-002467</v>
          </cell>
          <cell r="B210" t="str">
            <v>PJ-002467: Yam Improvement for Incomes and Food Security in West Africa, Phase II (YIFSWA II) (OPP1159088)</v>
          </cell>
          <cell r="C210" t="str">
            <v>Yam Improvement for Incomes and Food Security in West Africa, Phase II (YIFSWA II) (OPP1159088)</v>
          </cell>
          <cell r="D210" t="str">
            <v>08/11/2016</v>
          </cell>
          <cell r="E210" t="str">
            <v>31/12/2021</v>
          </cell>
          <cell r="F210" t="str">
            <v>11,980,812 USD</v>
          </cell>
          <cell r="G210" t="str">
            <v>BMGF</v>
          </cell>
          <cell r="H210" t="str">
            <v xml:space="preserve">
BMGF
</v>
          </cell>
          <cell r="I210" t="str">
            <v>Maroya, Norbert</v>
          </cell>
          <cell r="J210" t="str">
            <v>Asiedu, Robert, Chikoye, David</v>
          </cell>
          <cell r="K210" t="str">
            <v>5929, 5935</v>
          </cell>
          <cell r="L210" t="str">
            <v/>
          </cell>
          <cell r="M210" t="str">
            <v>100</v>
          </cell>
          <cell r="N210" t="str">
            <v/>
          </cell>
          <cell r="O210" t="str">
            <v/>
          </cell>
          <cell r="P210" t="str">
            <v xml:space="preserve">Ghana, Nigeria, </v>
          </cell>
        </row>
        <row r="211">
          <cell r="A211" t="str">
            <v>PJ-002471</v>
          </cell>
          <cell r="B211" t="str">
            <v>PJ-002471: Establishing a centre of excellence and outreach for tree conservation and reforestation in Nigeria</v>
          </cell>
          <cell r="C211" t="str">
            <v>Establishing a centre of excellence and outreach for tree conservation and reforestation in Nigeria</v>
          </cell>
          <cell r="D211" t="str">
            <v>07/12/2016</v>
          </cell>
          <cell r="E211" t="str">
            <v>30/09/2017</v>
          </cell>
          <cell r="F211" t="str">
            <v>40,872.27 USD</v>
          </cell>
          <cell r="G211" t="str">
            <v>DAP</v>
          </cell>
          <cell r="H211" t="str">
            <v xml:space="preserve">
DAP
</v>
          </cell>
          <cell r="I211" t="str">
            <v>Bown, Deni</v>
          </cell>
          <cell r="J211" t="str">
            <v>Dashiell, Kenton, Asiedu, Robert</v>
          </cell>
          <cell r="K211" t="str">
            <v>7053</v>
          </cell>
          <cell r="L211" t="str">
            <v/>
          </cell>
          <cell r="M211" t="str">
            <v>100</v>
          </cell>
          <cell r="N211" t="str">
            <v/>
          </cell>
          <cell r="O211" t="str">
            <v/>
          </cell>
          <cell r="P211" t="str">
            <v xml:space="preserve">Nigeria, </v>
          </cell>
        </row>
        <row r="212">
          <cell r="A212" t="str">
            <v>PJ-002472</v>
          </cell>
          <cell r="B212" t="str">
            <v>PJ-002472: Acquisition de Boutures saines de varietes ameliorees de manioc dans le cadre du ”Projet pour la stabilisation de l'est de la RDC pour la paix ”(STEP)</v>
          </cell>
          <cell r="C212" t="str">
            <v>Acquisition de Boutures saines de varietes ameliorees de manioc dans le cadre du ”Projet pour la stabilisation de l'est de la RDC pour la paix ”(STEP)</v>
          </cell>
          <cell r="D212" t="str">
            <v>01/08/2016</v>
          </cell>
          <cell r="E212" t="str">
            <v>30/06/2018</v>
          </cell>
          <cell r="F212" t="str">
            <v>142,500 USD</v>
          </cell>
          <cell r="G212" t="str">
            <v>FSRDC</v>
          </cell>
          <cell r="H212" t="str">
            <v xml:space="preserve">
FSRDC
</v>
          </cell>
          <cell r="I212" t="str">
            <v>Mahungu, Nzola-Meso</v>
          </cell>
          <cell r="J212" t="str">
            <v>Vanlauwe, Bernard, Asiedu, Robert</v>
          </cell>
          <cell r="K212" t="str">
            <v>5916</v>
          </cell>
          <cell r="L212" t="str">
            <v>100</v>
          </cell>
          <cell r="M212" t="str">
            <v/>
          </cell>
          <cell r="N212" t="str">
            <v/>
          </cell>
          <cell r="O212" t="str">
            <v/>
          </cell>
          <cell r="P212" t="str">
            <v xml:space="preserve">DR, Congo, </v>
          </cell>
        </row>
        <row r="213">
          <cell r="A213" t="str">
            <v>PJ-002473</v>
          </cell>
          <cell r="B213" t="str">
            <v>PJ-002473: GENNOVATE: Understanding and addressing gender norms as barriers to adoption at scale</v>
          </cell>
          <cell r="C213" t="str">
            <v>GENNOVATE: Understanding and addressing gender norms as barriers to adoption at scale</v>
          </cell>
          <cell r="D213" t="str">
            <v>01/01/2016</v>
          </cell>
          <cell r="E213" t="str">
            <v>31/12/2017</v>
          </cell>
          <cell r="F213" t="str">
            <v>36,000 USD</v>
          </cell>
          <cell r="G213" t="str">
            <v>CIMMYT</v>
          </cell>
          <cell r="H213" t="str">
            <v xml:space="preserve">
CIMMYT
</v>
          </cell>
          <cell r="I213" t="str">
            <v>Tegbaru,  Amare</v>
          </cell>
          <cell r="J213" t="str">
            <v>Manyong, Victor, Chikoye, David</v>
          </cell>
          <cell r="K213" t="str">
            <v>5913</v>
          </cell>
          <cell r="L213" t="str">
            <v>25</v>
          </cell>
          <cell r="M213" t="str">
            <v>25</v>
          </cell>
          <cell r="N213" t="str">
            <v>25</v>
          </cell>
          <cell r="O213" t="str">
            <v>25</v>
          </cell>
          <cell r="P213" t="str">
            <v/>
          </cell>
        </row>
        <row r="214">
          <cell r="A214" t="str">
            <v>PJ-002482</v>
          </cell>
          <cell r="B214" t="str">
            <v xml:space="preserve">PJ-002482: Study on ICT use in the roots and tuber value chains in Central Africa </v>
          </cell>
          <cell r="C214" t="str">
            <v>Study on ICT use in the roots and tuber value chains in Central Africa</v>
          </cell>
          <cell r="D214" t="str">
            <v>11/10/2016</v>
          </cell>
          <cell r="E214" t="str">
            <v>10/05/2017</v>
          </cell>
          <cell r="F214" t="str">
            <v>21,303.23 USD</v>
          </cell>
          <cell r="G214" t="str">
            <v>CTA</v>
          </cell>
          <cell r="H214" t="str">
            <v xml:space="preserve">
CTA
</v>
          </cell>
          <cell r="I214" t="str">
            <v>NSimire, Mireille</v>
          </cell>
          <cell r="J214" t="str">
            <v>Vanlauwe, Bernard, Manyong, Victor</v>
          </cell>
          <cell r="K214" t="str">
            <v>7051</v>
          </cell>
          <cell r="L214" t="str">
            <v>100</v>
          </cell>
          <cell r="M214" t="str">
            <v/>
          </cell>
          <cell r="N214" t="str">
            <v/>
          </cell>
          <cell r="O214" t="str">
            <v/>
          </cell>
          <cell r="P214" t="str">
            <v xml:space="preserve">Cameroon, DR, Congo, </v>
          </cell>
        </row>
        <row r="215">
          <cell r="A215" t="str">
            <v>PJ-002485</v>
          </cell>
          <cell r="B215" t="str">
            <v>PJ-002485: CGIAR Research Program: Roots, Tubers; and Bananas for Food Security and Income Task Order No. 01-16-RTB-TO: Project Profile: "Complementary funding for cross-cutting projects."</v>
          </cell>
          <cell r="C215" t="str">
            <v>CGIAR Research Program: Roots, Tubers; and Bananas for Food Security and Income Task Order No. 01-16-RTB-TO: Project Profile: "Complementary funding for cross-cutting projects."</v>
          </cell>
          <cell r="D215" t="str">
            <v>01/10/2016</v>
          </cell>
          <cell r="E215" t="str">
            <v>30/12/2016</v>
          </cell>
          <cell r="F215" t="str">
            <v>5,173 USD</v>
          </cell>
          <cell r="G215" t="str">
            <v>CIP</v>
          </cell>
          <cell r="H215" t="str">
            <v xml:space="preserve">
CIP
</v>
          </cell>
          <cell r="I215" t="str">
            <v>Mahuku, George</v>
          </cell>
          <cell r="J215" t="str">
            <v/>
          </cell>
          <cell r="K215" t="str">
            <v>5921</v>
          </cell>
          <cell r="L215" t="str">
            <v/>
          </cell>
          <cell r="M215" t="str">
            <v/>
          </cell>
          <cell r="N215" t="str">
            <v/>
          </cell>
          <cell r="O215" t="str">
            <v/>
          </cell>
          <cell r="P215" t="str">
            <v/>
          </cell>
        </row>
        <row r="216">
          <cell r="A216" t="str">
            <v>PJ-002489</v>
          </cell>
          <cell r="B216" t="str">
            <v>PJ-002489: Développement du système semencier au  PRODADEKK</v>
          </cell>
          <cell r="C216" t="str">
            <v>Développement du système semencier au  PRODADEKK</v>
          </cell>
          <cell r="D216" t="str">
            <v>15/09/2016</v>
          </cell>
          <cell r="E216" t="str">
            <v>31/08/2017</v>
          </cell>
          <cell r="F216" t="str">
            <v>63,792.33 USD</v>
          </cell>
          <cell r="G216" t="str">
            <v>PRODADEKK</v>
          </cell>
          <cell r="H216" t="str">
            <v xml:space="preserve">
PRODADEKK
</v>
          </cell>
          <cell r="I216" t="str">
            <v>Mahungu, Nzola-Meso</v>
          </cell>
          <cell r="J216" t="str">
            <v>Vanlauwe, Bernard, Asiedu, Robert</v>
          </cell>
          <cell r="K216" t="str">
            <v>5923</v>
          </cell>
          <cell r="L216" t="str">
            <v>100</v>
          </cell>
          <cell r="M216" t="str">
            <v/>
          </cell>
          <cell r="N216" t="str">
            <v/>
          </cell>
          <cell r="O216" t="str">
            <v/>
          </cell>
          <cell r="P216" t="str">
            <v xml:space="preserve">DR, Congo, </v>
          </cell>
        </row>
        <row r="217">
          <cell r="A217" t="str">
            <v>PJ-002502</v>
          </cell>
          <cell r="B217" t="str">
            <v>PJ-002502: Tuendelee Pamoja II Project (TP II)</v>
          </cell>
          <cell r="C217" t="str">
            <v>Tuendelee Pamoja II Project (TP II)</v>
          </cell>
          <cell r="D217" t="str">
            <v>01/10/2016</v>
          </cell>
          <cell r="E217" t="str">
            <v>31/07/2021</v>
          </cell>
          <cell r="F217" t="str">
            <v>1,582,467 USD</v>
          </cell>
          <cell r="G217" t="str">
            <v>FH</v>
          </cell>
          <cell r="H217" t="str">
            <v xml:space="preserve">
FH
</v>
          </cell>
          <cell r="I217" t="str">
            <v>Vanlauwe, Bernard</v>
          </cell>
          <cell r="J217" t="str">
            <v>Vanlauwe, Bernard, Manyong, Victor</v>
          </cell>
          <cell r="K217" t="str">
            <v>7062</v>
          </cell>
          <cell r="L217" t="str">
            <v>100</v>
          </cell>
          <cell r="M217" t="str">
            <v/>
          </cell>
          <cell r="N217" t="str">
            <v/>
          </cell>
          <cell r="O217" t="str">
            <v/>
          </cell>
          <cell r="P217" t="str">
            <v xml:space="preserve">DR, Congo, </v>
          </cell>
        </row>
        <row r="218">
          <cell r="A218" t="str">
            <v>PJ-002505</v>
          </cell>
          <cell r="B218" t="str">
            <v>PJ-002505: lmproving Smallholder Tanzanian Farmers' Access to lmproved Storage Technology and Credit (PICS Credit Evaluation)</v>
          </cell>
          <cell r="C218" t="str">
            <v>lmproving Smallholder Tanzanian Farmers' Access to lmproved Storage Technology and Credit (PICS Credit Evaluation)</v>
          </cell>
          <cell r="D218" t="str">
            <v>30/09/2016</v>
          </cell>
          <cell r="E218" t="str">
            <v>30/09/2018</v>
          </cell>
          <cell r="F218" t="str">
            <v>80,185 USD</v>
          </cell>
          <cell r="G218" t="str">
            <v>PURDUE</v>
          </cell>
          <cell r="H218" t="str">
            <v xml:space="preserve">
PURDUE
</v>
          </cell>
          <cell r="I218" t="str">
            <v>Abdoulaye, Tahirou</v>
          </cell>
          <cell r="J218" t="str">
            <v>Manyong, Victor, Chikoye, David</v>
          </cell>
          <cell r="K218" t="str">
            <v>7061</v>
          </cell>
          <cell r="L218" t="str">
            <v/>
          </cell>
          <cell r="M218" t="str">
            <v/>
          </cell>
          <cell r="N218" t="str">
            <v>100</v>
          </cell>
          <cell r="O218" t="str">
            <v/>
          </cell>
          <cell r="P218" t="str">
            <v xml:space="preserve">Tanzania, </v>
          </cell>
        </row>
        <row r="219">
          <cell r="A219" t="str">
            <v>PJ-002508</v>
          </cell>
          <cell r="B219" t="str">
            <v>PJ-002508: Evaluation of Flupyradifurone against Bemisia tabaci whiteflies in East Africa</v>
          </cell>
          <cell r="C219" t="str">
            <v>Evaluation of Flupyradifurone against Bemisia tabaci whiteflies in East Africa</v>
          </cell>
          <cell r="D219" t="str">
            <v>01/11/2016</v>
          </cell>
          <cell r="E219" t="str">
            <v>30/04/2019</v>
          </cell>
          <cell r="F219" t="str">
            <v>80,000 USD</v>
          </cell>
          <cell r="G219" t="str">
            <v>BAYER</v>
          </cell>
          <cell r="H219" t="str">
            <v xml:space="preserve">
BAYER
</v>
          </cell>
          <cell r="I219" t="str">
            <v>Legg, James</v>
          </cell>
          <cell r="J219" t="str">
            <v>Manyong, Victor, Chikoye, David</v>
          </cell>
          <cell r="K219" t="str">
            <v>5928</v>
          </cell>
          <cell r="L219" t="str">
            <v/>
          </cell>
          <cell r="M219" t="str">
            <v/>
          </cell>
          <cell r="N219" t="str">
            <v>100</v>
          </cell>
          <cell r="O219" t="str">
            <v/>
          </cell>
          <cell r="P219" t="str">
            <v xml:space="preserve">Tanzania, </v>
          </cell>
        </row>
        <row r="220">
          <cell r="A220" t="str">
            <v>PJ-002520</v>
          </cell>
          <cell r="B220" t="str">
            <v>PJ-002520: Unlocking the innovation potential for sustainable agricultural intensification</v>
          </cell>
          <cell r="C220" t="str">
            <v>Unlocking the innovation potential for sustainable agricultural intensification</v>
          </cell>
          <cell r="D220" t="str">
            <v>02/11/2016</v>
          </cell>
          <cell r="E220" t="str">
            <v>31/01/2017</v>
          </cell>
          <cell r="F220" t="str">
            <v>12,000 USD</v>
          </cell>
          <cell r="G220" t="str">
            <v>FAO</v>
          </cell>
          <cell r="H220" t="str">
            <v xml:space="preserve">
FAO
</v>
          </cell>
          <cell r="I220" t="str">
            <v>Schut , Marc</v>
          </cell>
          <cell r="J220" t="str">
            <v>Vanlauwe, Bernard, Manyong, Victor</v>
          </cell>
          <cell r="K220" t="str">
            <v/>
          </cell>
          <cell r="L220" t="str">
            <v>100</v>
          </cell>
          <cell r="M220" t="str">
            <v/>
          </cell>
          <cell r="N220" t="str">
            <v/>
          </cell>
          <cell r="O220" t="str">
            <v/>
          </cell>
          <cell r="P220" t="str">
            <v xml:space="preserve">Rwanda, </v>
          </cell>
        </row>
        <row r="221">
          <cell r="A221" t="str">
            <v>PJ-002532</v>
          </cell>
          <cell r="B221" t="str">
            <v>PJ-002532: Supply of new cassava cultivars, Multiplication fields management and Processing of cassava based products</v>
          </cell>
          <cell r="C221" t="str">
            <v>Supply of new cassava cultivars, Multiplication fields management and Processing of cassava based products</v>
          </cell>
          <cell r="D221" t="str">
            <v>01/12/2016</v>
          </cell>
          <cell r="E221" t="str">
            <v>30/11/2018</v>
          </cell>
          <cell r="F221" t="str">
            <v>131,613.55 USD</v>
          </cell>
          <cell r="G221" t="str">
            <v>PIRAM</v>
          </cell>
          <cell r="H221" t="str">
            <v xml:space="preserve">
PIRAM
</v>
          </cell>
          <cell r="I221" t="str">
            <v>Mahungu, Nzola-Meso</v>
          </cell>
          <cell r="J221" t="str">
            <v>Vanlauwe, Bernard, Asiedu, Robert</v>
          </cell>
          <cell r="K221" t="str">
            <v>5934</v>
          </cell>
          <cell r="L221" t="str">
            <v>100</v>
          </cell>
          <cell r="M221" t="str">
            <v/>
          </cell>
          <cell r="N221" t="str">
            <v/>
          </cell>
          <cell r="O221" t="str">
            <v/>
          </cell>
          <cell r="P221" t="str">
            <v xml:space="preserve">DR, Congo, </v>
          </cell>
        </row>
        <row r="222">
          <cell r="A222" t="str">
            <v>PJ-002543</v>
          </cell>
          <cell r="B222" t="str">
            <v>PJ-002543: Supply and potential demand for micronutrients originating from African agriculture</v>
          </cell>
          <cell r="C222" t="str">
            <v>Supply and potential demand for micronutrients originating from African agriculture</v>
          </cell>
          <cell r="D222" t="str">
            <v>01/10/2016</v>
          </cell>
          <cell r="E222" t="str">
            <v>01/08/2017</v>
          </cell>
          <cell r="F222" t="str">
            <v>32,020.493 USD</v>
          </cell>
          <cell r="G222" t="str">
            <v>PBL</v>
          </cell>
          <cell r="H222" t="str">
            <v xml:space="preserve">
PBL
</v>
          </cell>
          <cell r="I222" t="str">
            <v>Jassogne, Laurence</v>
          </cell>
          <cell r="J222" t="str">
            <v>Manyong, Victor, Vanlauwe, Bernard</v>
          </cell>
          <cell r="K222" t="str">
            <v>7052</v>
          </cell>
          <cell r="L222" t="str">
            <v/>
          </cell>
          <cell r="M222" t="str">
            <v/>
          </cell>
          <cell r="N222" t="str">
            <v>100</v>
          </cell>
          <cell r="O222" t="str">
            <v/>
          </cell>
          <cell r="P222" t="str">
            <v xml:space="preserve">Uganda, </v>
          </cell>
        </row>
        <row r="223">
          <cell r="A223" t="str">
            <v>PJ-002562</v>
          </cell>
          <cell r="B223" t="str">
            <v>PJ-002562: Effective utilization of genetic diversity in regional crops through the use of generated evaluation tools and scientific information (EDITS 2)</v>
          </cell>
          <cell r="C223" t="str">
            <v>Effective utilization of genetic diversity in regional crops through the use of generated evaluation tools and scientific information (EDITS 2)</v>
          </cell>
          <cell r="D223" t="str">
            <v>01/11/2016</v>
          </cell>
          <cell r="E223" t="str">
            <v>31/03/2021</v>
          </cell>
          <cell r="F223" t="str">
            <v>0 USD</v>
          </cell>
          <cell r="G223" t="str">
            <v/>
          </cell>
          <cell r="H223" t="str">
            <v xml:space="preserve">
JIRCAS
</v>
          </cell>
          <cell r="I223" t="str">
            <v>Muranaka, Satoru</v>
          </cell>
          <cell r="J223" t="str">
            <v>Asiedu, Robert, Chikoye, David</v>
          </cell>
          <cell r="K223" t="str">
            <v>5927</v>
          </cell>
          <cell r="L223" t="str">
            <v/>
          </cell>
          <cell r="M223" t="str">
            <v>100</v>
          </cell>
          <cell r="N223" t="str">
            <v/>
          </cell>
          <cell r="O223" t="str">
            <v/>
          </cell>
          <cell r="P223" t="str">
            <v xml:space="preserve">Burkina Faso, Niger, Nigeria, </v>
          </cell>
        </row>
        <row r="224">
          <cell r="A224" t="str">
            <v>PJ-002564</v>
          </cell>
          <cell r="B224" t="str">
            <v>PJ-002564: Feasibility of a blended finance product to support landscape level transformation through the application of climate smart agricultural (CSA) practices in selected cocoa producing landscapes in Ghana</v>
          </cell>
          <cell r="C224" t="str">
            <v>Feasibility of a blended finance product to support landscape level transformation through the application of climate smart agricultural (CSA) practices in selected cocoa producing landscapes in Ghana</v>
          </cell>
          <cell r="D224" t="str">
            <v>15/11/2016</v>
          </cell>
          <cell r="E224" t="str">
            <v>10/02/2017</v>
          </cell>
          <cell r="F224" t="str">
            <v>9,214 USD</v>
          </cell>
          <cell r="G224" t="str">
            <v>RA</v>
          </cell>
          <cell r="H224" t="str">
            <v xml:space="preserve">
RA
</v>
          </cell>
          <cell r="I224" t="str">
            <v>Jassogne, Laurence</v>
          </cell>
          <cell r="J224" t="str">
            <v/>
          </cell>
          <cell r="K224" t="str">
            <v/>
          </cell>
          <cell r="L224" t="str">
            <v/>
          </cell>
          <cell r="M224" t="str">
            <v/>
          </cell>
          <cell r="N224" t="str">
            <v/>
          </cell>
          <cell r="O224" t="str">
            <v/>
          </cell>
          <cell r="P224" t="str">
            <v/>
          </cell>
        </row>
        <row r="225">
          <cell r="A225" t="str">
            <v>PJ-NA1760</v>
          </cell>
          <cell r="B225" t="str">
            <v xml:space="preserve">PJ-NA1760: Agricultural Youth Empowerment Training at IITA Ibadan, Nigeria </v>
          </cell>
          <cell r="C225" t="str">
            <v>Agricultural Youth Empowerment Training at IITA Ibadan, Nigeria</v>
          </cell>
          <cell r="D225" t="str">
            <v>01/05/2013</v>
          </cell>
          <cell r="E225" t="str">
            <v>31/07/2017</v>
          </cell>
          <cell r="F225" t="str">
            <v>541,755.717 USD</v>
          </cell>
          <cell r="G225" t="str">
            <v>PRIMEVAILS LTD</v>
          </cell>
          <cell r="H225" t="str">
            <v xml:space="preserve">
PRIMEVAILS LTD
</v>
          </cell>
          <cell r="I225" t="str">
            <v>Bamba , Zoumana</v>
          </cell>
          <cell r="J225" t="str">
            <v/>
          </cell>
          <cell r="K225" t="str">
            <v/>
          </cell>
          <cell r="L225" t="str">
            <v/>
          </cell>
          <cell r="M225" t="str">
            <v/>
          </cell>
          <cell r="N225" t="str">
            <v/>
          </cell>
          <cell r="O225" t="str">
            <v/>
          </cell>
          <cell r="P225" t="str">
            <v/>
          </cell>
        </row>
        <row r="226">
          <cell r="A226" t="str">
            <v>PJ-NA2286</v>
          </cell>
          <cell r="B226" t="str">
            <v>PJ-NA2286: Appui a la prevention et la gestion de la Maladie de Bunchy Top du Bananier (BBTD) au Cameroun, au Gabon et en Guinee Equitoriale</v>
          </cell>
          <cell r="C226" t="str">
            <v>Appui a la prevention et la gestion de la Maladie de Bunchy Top du Bananier (BBTD) au Cameroun, au Gabon et en Guinee Equitoriale</v>
          </cell>
          <cell r="D226" t="str">
            <v>23/09/2015</v>
          </cell>
          <cell r="E226" t="str">
            <v>19/08/2017</v>
          </cell>
          <cell r="F226" t="str">
            <v>43,802.053 USD</v>
          </cell>
          <cell r="G226" t="str">
            <v>FAO</v>
          </cell>
          <cell r="H226" t="str">
            <v xml:space="preserve">
FAO
</v>
          </cell>
          <cell r="I226" t="str">
            <v>Hanna, Rachid</v>
          </cell>
          <cell r="J226" t="str">
            <v>Vanlauwe, Bernard, Chikoye, David</v>
          </cell>
          <cell r="K226" t="str">
            <v>7023, 7043</v>
          </cell>
          <cell r="L226" t="str">
            <v/>
          </cell>
          <cell r="M226" t="str">
            <v/>
          </cell>
          <cell r="N226" t="str">
            <v/>
          </cell>
          <cell r="O226" t="str">
            <v/>
          </cell>
          <cell r="P226" t="str">
            <v/>
          </cell>
        </row>
        <row r="227">
          <cell r="A227" t="str">
            <v>PJ-NA2331</v>
          </cell>
          <cell r="B227" t="str">
            <v>PJ-NA2331: Collaboration and Establishment of a Regional Hub of the Integrated Breeding Platform for the Generation Challenge Program (GCP)</v>
          </cell>
          <cell r="C227" t="str">
            <v>Collaboration and Establishment of a Regional Hub of the Integrated Breeding Platform for the Generation Challenge Program (GCP)</v>
          </cell>
          <cell r="D227" t="str">
            <v>01/06/2014</v>
          </cell>
          <cell r="E227" t="str">
            <v>31/12/2017</v>
          </cell>
          <cell r="F227" t="str">
            <v>331,500 USD</v>
          </cell>
          <cell r="G227" t="str">
            <v>CIMMYT</v>
          </cell>
          <cell r="H227" t="str">
            <v xml:space="preserve">
CIMMYT
GCP
</v>
          </cell>
          <cell r="I227" t="str">
            <v>Shah, Trushar</v>
          </cell>
          <cell r="J227" t="str">
            <v>Asiedu, Robert, Omwansa, Tonny</v>
          </cell>
          <cell r="K227" t="str">
            <v>8473, 8540</v>
          </cell>
          <cell r="L227" t="str">
            <v/>
          </cell>
          <cell r="M227" t="str">
            <v/>
          </cell>
          <cell r="N227" t="str">
            <v/>
          </cell>
          <cell r="O227" t="str">
            <v/>
          </cell>
          <cell r="P227" t="str">
            <v/>
          </cell>
        </row>
        <row r="228">
          <cell r="A228" t="str">
            <v>PJ-NA2337</v>
          </cell>
          <cell r="B228" t="str">
            <v>PJ-NA2337: N.E. Borlaug LEAP program for Mr. Francis Onyilo</v>
          </cell>
          <cell r="C228" t="str">
            <v>N.E. Borlaug LEAP program for Mr. Francis Onyilo</v>
          </cell>
          <cell r="D228" t="str">
            <v>01/04/2015</v>
          </cell>
          <cell r="E228" t="str">
            <v>31/05/2016</v>
          </cell>
          <cell r="F228" t="str">
            <v>19,964 USD</v>
          </cell>
          <cell r="G228" t="str">
            <v>LEAP</v>
          </cell>
          <cell r="H228" t="str">
            <v xml:space="preserve">
</v>
          </cell>
          <cell r="I228" t="str">
            <v>Tripathi , Leena</v>
          </cell>
          <cell r="J228" t="str">
            <v/>
          </cell>
          <cell r="K228" t="str">
            <v>7031</v>
          </cell>
          <cell r="L228" t="str">
            <v/>
          </cell>
          <cell r="M228" t="str">
            <v/>
          </cell>
          <cell r="N228" t="str">
            <v/>
          </cell>
          <cell r="O228" t="str">
            <v/>
          </cell>
          <cell r="P228" t="str">
            <v/>
          </cell>
        </row>
        <row r="229">
          <cell r="A229" t="str">
            <v>PJ-NA2377</v>
          </cell>
          <cell r="B229" t="str">
            <v>PJ-NA2377: NiSIS meeting to be held at Agriculture Research Council in Abuja from 17-18 February 2016</v>
          </cell>
          <cell r="C229" t="str">
            <v>NiSIS meeting to be held at Agriculture Research Council in Abuja from 17-18 February 2016</v>
          </cell>
          <cell r="D229" t="str">
            <v>11/02/2016</v>
          </cell>
          <cell r="E229" t="str">
            <v>05/04/2016</v>
          </cell>
          <cell r="F229" t="str">
            <v>22,691.63 USD</v>
          </cell>
          <cell r="G229" t="str">
            <v>CGC</v>
          </cell>
          <cell r="H229" t="str">
            <v xml:space="preserve">
CGC
</v>
          </cell>
          <cell r="I229" t="str">
            <v>Tarawali, Gbassay</v>
          </cell>
          <cell r="J229" t="str">
            <v>Dashiell, Kenton, Vanlauwe, Bernard</v>
          </cell>
          <cell r="K229" t="str">
            <v>7037</v>
          </cell>
          <cell r="L229" t="str">
            <v/>
          </cell>
          <cell r="M229" t="str">
            <v>100</v>
          </cell>
          <cell r="N229" t="str">
            <v/>
          </cell>
          <cell r="O229" t="str">
            <v/>
          </cell>
          <cell r="P229" t="str">
            <v/>
          </cell>
        </row>
        <row r="230">
          <cell r="A230" t="str">
            <v>PJ-NA2388</v>
          </cell>
          <cell r="B230" t="str">
            <v>PJ-NA2388: Yield Wise Initiative (Cassava Innovation Challenge)</v>
          </cell>
          <cell r="C230" t="str">
            <v>Yield Wise Initiative (Cassava Innovation Challenge)</v>
          </cell>
          <cell r="D230" t="str">
            <v>16/05/2016</v>
          </cell>
          <cell r="E230" t="str">
            <v>31/01/2017</v>
          </cell>
          <cell r="F230" t="str">
            <v>126,005 USD</v>
          </cell>
          <cell r="G230" t="str">
            <v>DALBERG</v>
          </cell>
          <cell r="H230" t="str">
            <v xml:space="preserve">
DALBERG
</v>
          </cell>
          <cell r="I230" t="str">
            <v>G.O. Dixon, Alfred</v>
          </cell>
          <cell r="J230" t="str">
            <v>Dashiell, Kenton, Hillbur, Ylva</v>
          </cell>
          <cell r="K230" t="str">
            <v>7042</v>
          </cell>
          <cell r="L230" t="str">
            <v/>
          </cell>
          <cell r="M230" t="str">
            <v/>
          </cell>
          <cell r="N230" t="str">
            <v/>
          </cell>
          <cell r="O230" t="str">
            <v/>
          </cell>
          <cell r="P230" t="str">
            <v/>
          </cell>
        </row>
        <row r="231">
          <cell r="A231" t="str">
            <v>PJ-NA2394</v>
          </cell>
          <cell r="B231" t="str">
            <v>PJ-NA2394: Gender Postdoctoral Fellowship (Grant Award Agreement 16/008)</v>
          </cell>
          <cell r="C231" t="str">
            <v>Gender Postdoctoral Fellowship (Grant Award Agreement 16/008)</v>
          </cell>
          <cell r="D231" t="str">
            <v>01/01/2016</v>
          </cell>
          <cell r="E231" t="str">
            <v>31/03/2018</v>
          </cell>
          <cell r="F231" t="str">
            <v>108,100 USD</v>
          </cell>
          <cell r="G231" t="str">
            <v>CGIAR System</v>
          </cell>
          <cell r="H231" t="str">
            <v xml:space="preserve">
CGIAR System
</v>
          </cell>
          <cell r="I231" t="str">
            <v>Tegbaru,  Amare</v>
          </cell>
          <cell r="J231" t="str">
            <v>Manyong, Victor, Vanlauwe, Bernard</v>
          </cell>
          <cell r="K231" t="str">
            <v>5875</v>
          </cell>
          <cell r="L231" t="str">
            <v/>
          </cell>
          <cell r="M231" t="str">
            <v>100</v>
          </cell>
          <cell r="N231" t="str">
            <v/>
          </cell>
          <cell r="O231" t="str">
            <v/>
          </cell>
          <cell r="P231" t="str">
            <v/>
          </cell>
        </row>
        <row r="232">
          <cell r="A232" t="str">
            <v>PJ-NA2409</v>
          </cell>
          <cell r="B232" t="str">
            <v>PJ-NA2409: Peer Effects, Organic Fertilizers, and Soil Health: The Impact of Experiential Learning and Information Transfers on Farmer Valuations of Agricultural Inputs.</v>
          </cell>
          <cell r="C232" t="str">
            <v>Peer Effects, Organic Fertilizers, and Soil Health: The Impact of Experiential Learning and Information Transfers on Farmer Valuations of Agricultural Inputs.</v>
          </cell>
          <cell r="D232" t="str">
            <v>01/05/2016</v>
          </cell>
          <cell r="E232" t="str">
            <v>30/05/2017</v>
          </cell>
          <cell r="F232" t="str">
            <v>38,164 USD</v>
          </cell>
          <cell r="G232" t="str">
            <v>CORNELL UNIV</v>
          </cell>
          <cell r="H232" t="str">
            <v xml:space="preserve">
CORNELL UNIV
</v>
          </cell>
          <cell r="I232" t="str">
            <v>Roobroeck , Dries</v>
          </cell>
          <cell r="J232" t="str">
            <v>Vanlauwe, Bernard</v>
          </cell>
          <cell r="K232" t="str">
            <v>7041</v>
          </cell>
          <cell r="L232" t="str">
            <v/>
          </cell>
          <cell r="M232" t="str">
            <v/>
          </cell>
          <cell r="N232" t="str">
            <v/>
          </cell>
          <cell r="O232" t="str">
            <v/>
          </cell>
          <cell r="P232" t="str">
            <v xml:space="preserve">Kenya, </v>
          </cell>
        </row>
        <row r="233">
          <cell r="A233" t="str">
            <v>PJ-NA2471</v>
          </cell>
          <cell r="B233" t="str">
            <v>PJ-NA2471: Characterization of Aflatoxin Producing Fungi with Implication for Aflatoxin Management in Africa (under the AWARD project)</v>
          </cell>
          <cell r="C233" t="str">
            <v>Characterization of Aflatoxin Producing Fungi with Implication for Aflatoxin Management in Africa (under the AWARD project)</v>
          </cell>
          <cell r="D233" t="str">
            <v>13/07/2016</v>
          </cell>
          <cell r="E233" t="str">
            <v>30/11/2016</v>
          </cell>
          <cell r="F233" t="str">
            <v>9,700 USD</v>
          </cell>
          <cell r="G233" t="str">
            <v>World Agroforestry</v>
          </cell>
          <cell r="H233" t="str">
            <v xml:space="preserve">
World Agroforestry
</v>
          </cell>
          <cell r="I233" t="str">
            <v>Bamba , Zoumana</v>
          </cell>
          <cell r="J233" t="str">
            <v/>
          </cell>
          <cell r="K233" t="str">
            <v>5922</v>
          </cell>
          <cell r="L233" t="str">
            <v/>
          </cell>
          <cell r="M233" t="str">
            <v/>
          </cell>
          <cell r="N233" t="str">
            <v/>
          </cell>
          <cell r="O233" t="str">
            <v/>
          </cell>
          <cell r="P233" t="str">
            <v/>
          </cell>
        </row>
        <row r="234">
          <cell r="A234" t="str">
            <v>PJ-NA2476</v>
          </cell>
          <cell r="B234" t="str">
            <v>PJ-NA2476: One (1) Workshop to be held at IITA Ibadan; 'The Gari Revolution' from October 3-5, 2016</v>
          </cell>
          <cell r="C234" t="str">
            <v>One (1) Workshop to be held at IITA Ibadan; 'The Gari Revolution' from October 3-5, 2016</v>
          </cell>
          <cell r="D234" t="str">
            <v>26/08/2016</v>
          </cell>
          <cell r="E234" t="str">
            <v>01/12/2016</v>
          </cell>
          <cell r="F234" t="str">
            <v>30,000 USD</v>
          </cell>
          <cell r="G234" t="str">
            <v>CIAT</v>
          </cell>
          <cell r="H234" t="str">
            <v xml:space="preserve">
CIAT
</v>
          </cell>
          <cell r="I234" t="str">
            <v>Kulakow, Peter</v>
          </cell>
          <cell r="J234" t="str">
            <v>Dashiell, Kenton</v>
          </cell>
          <cell r="K234" t="str">
            <v>5914</v>
          </cell>
          <cell r="L234" t="str">
            <v/>
          </cell>
          <cell r="M234" t="str">
            <v>100</v>
          </cell>
          <cell r="N234" t="str">
            <v/>
          </cell>
          <cell r="O234" t="str">
            <v/>
          </cell>
          <cell r="P234" t="str">
            <v/>
          </cell>
        </row>
        <row r="235">
          <cell r="A235" t="str">
            <v>PJ-NA2477</v>
          </cell>
          <cell r="B235" t="str">
            <v>PJ-NA2477: First Working Group Meeting of the CGIAR Germplasm Health Units &amp; International Phytosanitary Conference</v>
          </cell>
          <cell r="C235" t="str">
            <v>First Working Group Meeting of the CGIAR Germplasm Health Units &amp; International Phytosanitary Conference</v>
          </cell>
          <cell r="D235" t="str">
            <v>19/08/2016</v>
          </cell>
          <cell r="E235" t="str">
            <v>30/11/2016</v>
          </cell>
          <cell r="F235" t="str">
            <v>53,428 USD</v>
          </cell>
          <cell r="G235" t="str">
            <v>CROP TRUST</v>
          </cell>
          <cell r="H235" t="str">
            <v xml:space="preserve">
CROP TRUST
</v>
          </cell>
          <cell r="I235" t="str">
            <v>Kumar,  Lava</v>
          </cell>
          <cell r="J235" t="str">
            <v/>
          </cell>
          <cell r="K235" t="str">
            <v>5915</v>
          </cell>
          <cell r="L235" t="str">
            <v/>
          </cell>
          <cell r="M235" t="str">
            <v/>
          </cell>
          <cell r="N235" t="str">
            <v/>
          </cell>
          <cell r="O235" t="str">
            <v/>
          </cell>
          <cell r="P235" t="str">
            <v/>
          </cell>
        </row>
        <row r="236">
          <cell r="A236" t="str">
            <v>PJ-NA2481</v>
          </cell>
          <cell r="B236" t="str">
            <v>PJ-NA2481: Innovation Potential for Sustainable Agricultural Intensification (C2360x1)</v>
          </cell>
          <cell r="C236" t="str">
            <v>Innovation Potential for Sustainable Agricultural Intensification (C2360x1)</v>
          </cell>
          <cell r="D236" t="str">
            <v>01/08/2016</v>
          </cell>
          <cell r="E236" t="str">
            <v>30/11/2016</v>
          </cell>
          <cell r="F236" t="str">
            <v>7,100 USD</v>
          </cell>
          <cell r="G236" t="str">
            <v>NRI</v>
          </cell>
          <cell r="H236" t="str">
            <v xml:space="preserve">
NRI
</v>
          </cell>
          <cell r="I236" t="str">
            <v>Schut , Marc</v>
          </cell>
          <cell r="J236" t="str">
            <v/>
          </cell>
          <cell r="K236" t="str">
            <v/>
          </cell>
          <cell r="L236" t="str">
            <v/>
          </cell>
          <cell r="M236" t="str">
            <v/>
          </cell>
          <cell r="N236" t="str">
            <v/>
          </cell>
          <cell r="O236" t="str">
            <v/>
          </cell>
          <cell r="P236" t="str">
            <v/>
          </cell>
        </row>
      </sheetData>
      <sheetData sheetId="6"/>
      <sheetData sheetId="7">
        <row r="2">
          <cell r="G2" t="str">
            <v>||</v>
          </cell>
        </row>
        <row r="137">
          <cell r="C137" t="str">
            <v>eng</v>
          </cell>
        </row>
        <row r="138">
          <cell r="C138" t="str">
            <v>fre</v>
          </cell>
        </row>
        <row r="139">
          <cell r="C139" t="str">
            <v>spa</v>
          </cell>
        </row>
        <row r="140">
          <cell r="C140" t="str">
            <v>por</v>
          </cell>
        </row>
        <row r="141">
          <cell r="C141" t="str">
            <v>hau</v>
          </cell>
        </row>
        <row r="142">
          <cell r="C142" t="str">
            <v>ibo</v>
          </cell>
        </row>
        <row r="143">
          <cell r="C143" t="str">
            <v>yor</v>
          </cell>
        </row>
        <row r="144">
          <cell r="C144" t="str">
            <v>fon</v>
          </cell>
        </row>
        <row r="145">
          <cell r="C145" t="str">
            <v>dyu</v>
          </cell>
        </row>
        <row r="146">
          <cell r="C146" t="str">
            <v>mos</v>
          </cell>
        </row>
        <row r="147">
          <cell r="C147" t="str">
            <v>aka</v>
          </cell>
        </row>
        <row r="148">
          <cell r="C148" t="str">
            <v>nzi</v>
          </cell>
        </row>
        <row r="149">
          <cell r="C149" t="str">
            <v>twi</v>
          </cell>
        </row>
        <row r="150">
          <cell r="C150" t="str">
            <v>bam</v>
          </cell>
        </row>
        <row r="151">
          <cell r="C151" t="str">
            <v>snk</v>
          </cell>
        </row>
        <row r="152">
          <cell r="C152" t="str">
            <v>kau</v>
          </cell>
        </row>
        <row r="153">
          <cell r="C153" t="str">
            <v>son</v>
          </cell>
        </row>
        <row r="154">
          <cell r="C154" t="str">
            <v>cpe</v>
          </cell>
        </row>
        <row r="155">
          <cell r="C155" t="str">
            <v>bin</v>
          </cell>
        </row>
        <row r="156">
          <cell r="C156" t="str">
            <v>efi</v>
          </cell>
        </row>
        <row r="157">
          <cell r="C157" t="str">
            <v>tiv</v>
          </cell>
        </row>
        <row r="158">
          <cell r="C158" t="str">
            <v>ewe</v>
          </cell>
        </row>
        <row r="159">
          <cell r="C159" t="str">
            <v>bai</v>
          </cell>
        </row>
        <row r="160">
          <cell r="C160" t="str">
            <v>ewo</v>
          </cell>
        </row>
        <row r="161">
          <cell r="C161" t="str">
            <v>dua</v>
          </cell>
        </row>
        <row r="162">
          <cell r="C162" t="str">
            <v>kon</v>
          </cell>
        </row>
        <row r="163">
          <cell r="C163" t="str">
            <v>lub</v>
          </cell>
        </row>
        <row r="164">
          <cell r="C164" t="str">
            <v>lua</v>
          </cell>
        </row>
        <row r="165">
          <cell r="C165" t="str">
            <v>lol</v>
          </cell>
        </row>
        <row r="166">
          <cell r="C166" t="str">
            <v>kpe</v>
          </cell>
        </row>
        <row r="167">
          <cell r="C167" t="str">
            <v>wol</v>
          </cell>
        </row>
        <row r="168">
          <cell r="C168" t="str">
            <v>man</v>
          </cell>
        </row>
        <row r="169">
          <cell r="C169" t="str">
            <v>men</v>
          </cell>
        </row>
        <row r="170">
          <cell r="C170" t="str">
            <v>ara</v>
          </cell>
        </row>
        <row r="171">
          <cell r="C171" t="str">
            <v>mis</v>
          </cell>
        </row>
        <row r="172">
          <cell r="C172" t="str">
            <v>zxx</v>
          </cell>
        </row>
        <row r="173">
          <cell r="C173" t="str">
            <v>Not Applicable</v>
          </cell>
        </row>
        <row r="174">
          <cell r="C174" t="str">
            <v>International Institute of Tropical Agriculture (IITA)</v>
          </cell>
        </row>
        <row r="175">
          <cell r="C175" t="str">
            <v>AfricaRice</v>
          </cell>
        </row>
        <row r="176">
          <cell r="C176" t="str">
            <v>Bioversity International</v>
          </cell>
        </row>
        <row r="177">
          <cell r="C177" t="str">
            <v>Center for International Forestry Research (CIFOR)</v>
          </cell>
        </row>
        <row r="178">
          <cell r="C178" t="str">
            <v>International Center for Agricultural Research in the Dry Areas (ICARDA)</v>
          </cell>
        </row>
        <row r="179">
          <cell r="C179" t="str">
            <v>International Center for Tropical Agriculture (CIAT)</v>
          </cell>
        </row>
        <row r="180">
          <cell r="C180" t="str">
            <v>International Crops Research Institute for the Semi-Arid Tropics (ICRISAT)</v>
          </cell>
        </row>
        <row r="181">
          <cell r="C181" t="str">
            <v>International Food Policy Research Institute (IFPRI)</v>
          </cell>
        </row>
        <row r="182">
          <cell r="C182" t="str">
            <v>International Livestock Research Institute (ILRI)</v>
          </cell>
        </row>
        <row r="183">
          <cell r="C183" t="str">
            <v>International Maize and Wheat Improvement Center (CIMMYT)</v>
          </cell>
        </row>
        <row r="184">
          <cell r="C184" t="str">
            <v>International Potato Center (CIP)</v>
          </cell>
        </row>
        <row r="185">
          <cell r="C185" t="str">
            <v>International Rice Research Institute (IRRI)</v>
          </cell>
        </row>
        <row r="186">
          <cell r="C186" t="str">
            <v>International Water Management Institute (IWMI)</v>
          </cell>
        </row>
        <row r="187">
          <cell r="C187" t="str">
            <v>World Agroforestry Centre (ICRAF)</v>
          </cell>
        </row>
        <row r="188">
          <cell r="C188" t="str">
            <v>WorldFish</v>
          </cell>
        </row>
        <row r="189">
          <cell r="C189" t="str">
            <v>Not Applicable</v>
          </cell>
        </row>
        <row r="190">
          <cell r="C190" t="str">
            <v>CGIAR Research Program on Agriculture for Nutrition and Health (A4NH)</v>
          </cell>
        </row>
        <row r="191">
          <cell r="C191" t="str">
            <v>CGIAR Research Program on Aquatic Agricultural Systems (AAS)</v>
          </cell>
        </row>
        <row r="192">
          <cell r="C192" t="str">
            <v>CGIAR Research Program on Climate Change, Agriculture and Food Security (CCAFS)</v>
          </cell>
        </row>
        <row r="193">
          <cell r="C193" t="str">
            <v>CGIAR Research Program on Dryland Cereals (Dryland Cereals)</v>
          </cell>
        </row>
        <row r="194">
          <cell r="C194" t="str">
            <v>CGIAR Research Program on Dryland Systems (Dryland Systems)</v>
          </cell>
        </row>
        <row r="195">
          <cell r="C195" t="str">
            <v>CGIAR Research Program on Forests, Trees and Agroforestry (ForestsTreesAgroforestry)</v>
          </cell>
        </row>
        <row r="196">
          <cell r="C196" t="str">
            <v>CGIAR Research Program for Managing and Sustaining Crop Collections (Genebanks)</v>
          </cell>
        </row>
        <row r="197">
          <cell r="C197" t="str">
            <v>CGIAR Research Program on Grain Legumes (Grain Legumes)</v>
          </cell>
        </row>
        <row r="198">
          <cell r="C198" t="str">
            <v>CGIAR Research Program on Rice (GRiSP)</v>
          </cell>
        </row>
        <row r="199">
          <cell r="C199" t="str">
            <v>CGIAR Research Program on Integrated Systems for the Humid Tropics (Humidtropics)</v>
          </cell>
        </row>
        <row r="200">
          <cell r="C200" t="str">
            <v>CGIAR Research Program on Livestock and Fish (Livestock and Fish)</v>
          </cell>
        </row>
        <row r="201">
          <cell r="C201" t="str">
            <v>CGIAR Research Program on Maize (MAIZE)</v>
          </cell>
        </row>
        <row r="202">
          <cell r="C202" t="str">
            <v>CGIAR Research Program on Policies, Institutions and Markets (Policies, Institutions and Markets)</v>
          </cell>
        </row>
        <row r="203">
          <cell r="C203" t="str">
            <v>CGIAR Research Program on Roots, Tubers and Bananas (RTB)</v>
          </cell>
        </row>
        <row r="204">
          <cell r="C204" t="str">
            <v>CGIAR Research Program on Wheat (WHEAT)</v>
          </cell>
        </row>
        <row r="205">
          <cell r="C205" t="str">
            <v>CGIAR Research Program on Water, Land and Ecosystems (WLE)</v>
          </cell>
        </row>
        <row r="377">
          <cell r="C377" t="str">
            <v>CC-0</v>
          </cell>
        </row>
        <row r="378">
          <cell r="C378" t="str">
            <v>CC-BY 4.0</v>
          </cell>
        </row>
        <row r="379">
          <cell r="C379" t="str">
            <v>CC-BY-NC 4.0</v>
          </cell>
        </row>
        <row r="380">
          <cell r="C380" t="str">
            <v>CC-BY-SA 4.0</v>
          </cell>
        </row>
        <row r="381">
          <cell r="C381" t="str">
            <v>CC-BY-SA-NC 4.0</v>
          </cell>
        </row>
        <row r="382">
          <cell r="C382" t="str">
            <v>CC-BY-ND 4.0</v>
          </cell>
        </row>
        <row r="383">
          <cell r="C383" t="str">
            <v>CC-BY-ND-NC 4.0</v>
          </cell>
        </row>
        <row r="384">
          <cell r="C384" t="str">
            <v>GNU</v>
          </cell>
        </row>
        <row r="385">
          <cell r="C385" t="str">
            <v>other license</v>
          </cell>
        </row>
        <row r="386">
          <cell r="C386" t="str">
            <v>no license</v>
          </cell>
        </row>
        <row r="387">
          <cell r="C387" t="str">
            <v>not applicable</v>
          </cell>
        </row>
        <row r="399">
          <cell r="D399" t="str">
            <v>Abstract</v>
          </cell>
        </row>
        <row r="400">
          <cell r="D400" t="str">
            <v>Audiovisual material</v>
          </cell>
        </row>
        <row r="401">
          <cell r="D401" t="str">
            <v>Art Work</v>
          </cell>
        </row>
        <row r="402">
          <cell r="D402" t="str">
            <v>Bill/Resolution</v>
          </cell>
        </row>
        <row r="403">
          <cell r="D403" t="str">
            <v>Book, Whole</v>
          </cell>
        </row>
        <row r="404">
          <cell r="D404" t="str">
            <v>Case</v>
          </cell>
        </row>
        <row r="405">
          <cell r="D405" t="str">
            <v>Book chapter</v>
          </cell>
        </row>
        <row r="406">
          <cell r="D406" t="str">
            <v>Computer program</v>
          </cell>
        </row>
        <row r="407">
          <cell r="D407" t="str">
            <v>Conference proceeding</v>
          </cell>
        </row>
        <row r="408">
          <cell r="D408" t="str">
            <v>Catalog</v>
          </cell>
        </row>
        <row r="409">
          <cell r="D409" t="str">
            <v>Data file</v>
          </cell>
        </row>
        <row r="410">
          <cell r="D410" t="str">
            <v>Electronic Citation</v>
          </cell>
        </row>
        <row r="411">
          <cell r="D411" t="str">
            <v>Generic</v>
          </cell>
        </row>
        <row r="412">
          <cell r="D412" t="str">
            <v>Hearing</v>
          </cell>
        </row>
        <row r="413">
          <cell r="D413" t="str">
            <v>Internet Communication</v>
          </cell>
        </row>
        <row r="414">
          <cell r="D414" t="str">
            <v>In Press</v>
          </cell>
        </row>
        <row r="415">
          <cell r="D415" t="str">
            <v>Journal (full)</v>
          </cell>
        </row>
        <row r="416">
          <cell r="D416" t="str">
            <v>Journal</v>
          </cell>
        </row>
        <row r="417">
          <cell r="D417" t="str">
            <v>Map</v>
          </cell>
        </row>
        <row r="418">
          <cell r="D418" t="str">
            <v>Magazine article</v>
          </cell>
        </row>
        <row r="419">
          <cell r="D419" t="str">
            <v>Motion picture</v>
          </cell>
        </row>
        <row r="420">
          <cell r="D420" t="str">
            <v>Music score</v>
          </cell>
        </row>
        <row r="421">
          <cell r="D421" t="str">
            <v>Newspaper</v>
          </cell>
        </row>
        <row r="422">
          <cell r="D422" t="str">
            <v>Pamphlet</v>
          </cell>
        </row>
        <row r="423">
          <cell r="D423" t="str">
            <v>Patent</v>
          </cell>
        </row>
        <row r="424">
          <cell r="D424" t="str">
            <v>Personal communication</v>
          </cell>
        </row>
        <row r="425">
          <cell r="D425" t="str">
            <v>Report</v>
          </cell>
        </row>
        <row r="426">
          <cell r="D426" t="str">
            <v>Serial (Book, Monograph)</v>
          </cell>
        </row>
        <row r="427">
          <cell r="D427" t="str">
            <v>Slide</v>
          </cell>
        </row>
        <row r="428">
          <cell r="D428" t="str">
            <v>Sound recording</v>
          </cell>
        </row>
        <row r="429">
          <cell r="D429" t="str">
            <v>Statute</v>
          </cell>
        </row>
        <row r="430">
          <cell r="D430" t="str">
            <v>Thesis/Dissertation</v>
          </cell>
        </row>
        <row r="431">
          <cell r="D431" t="str">
            <v>Unenacted bill/resolution</v>
          </cell>
        </row>
        <row r="432">
          <cell r="D432" t="str">
            <v>Unpublished work</v>
          </cell>
        </row>
        <row r="433">
          <cell r="D433" t="str">
            <v>Video recording</v>
          </cell>
        </row>
        <row r="459">
          <cell r="C459" t="str">
            <v>yes</v>
          </cell>
        </row>
        <row r="460">
          <cell r="C460" t="str">
            <v>no</v>
          </cell>
        </row>
        <row r="493">
          <cell r="C493" t="str">
            <v>IsReferencedBy</v>
          </cell>
        </row>
        <row r="494">
          <cell r="C494" t="str">
            <v>IsPartOf</v>
          </cell>
        </row>
        <row r="495">
          <cell r="C495" t="str">
            <v>IsSourceOf</v>
          </cell>
        </row>
        <row r="496">
          <cell r="C496" t="str">
            <v>IsSupplementTo</v>
          </cell>
        </row>
        <row r="497">
          <cell r="C497" t="str">
            <v>IsDocumentedBy</v>
          </cell>
        </row>
        <row r="498">
          <cell r="C498" t="str">
            <v>References</v>
          </cell>
        </row>
        <row r="499">
          <cell r="C499" t="str">
            <v>Continues</v>
          </cell>
        </row>
        <row r="500">
          <cell r="C500" t="str">
            <v>IsContinuedBy</v>
          </cell>
        </row>
        <row r="501">
          <cell r="C501" t="str">
            <v>IsSupplementedBy</v>
          </cell>
        </row>
        <row r="502">
          <cell r="C502" t="str">
            <v>Cites</v>
          </cell>
        </row>
        <row r="503">
          <cell r="C503" t="str">
            <v>IsCitedBy</v>
          </cell>
        </row>
        <row r="504">
          <cell r="C504" t="str">
            <v>IsDerivedFrom</v>
          </cell>
        </row>
        <row r="505">
          <cell r="C505" t="str">
            <v>Reviews</v>
          </cell>
        </row>
        <row r="506">
          <cell r="C506" t="str">
            <v>IsReviewedBy</v>
          </cell>
        </row>
        <row r="507">
          <cell r="C507" t="str">
            <v>Documents</v>
          </cell>
        </row>
        <row r="508">
          <cell r="C508" t="str">
            <v>IsIdenticalTo</v>
          </cell>
        </row>
        <row r="509">
          <cell r="C509" t="str">
            <v>Compiles</v>
          </cell>
        </row>
        <row r="510">
          <cell r="C510" t="str">
            <v>IsCompiledBy</v>
          </cell>
        </row>
        <row r="511">
          <cell r="C511" t="str">
            <v>IsPreviousVersionO</v>
          </cell>
        </row>
        <row r="512">
          <cell r="C512" t="str">
            <v>IsNewVersionOf</v>
          </cell>
        </row>
        <row r="513">
          <cell r="C513" t="str">
            <v>IsMetadataFor</v>
          </cell>
        </row>
        <row r="514">
          <cell r="C514" t="str">
            <v>HasMetadata</v>
          </cell>
        </row>
        <row r="515">
          <cell r="C515" t="str">
            <v>IsOriginalFormOf</v>
          </cell>
        </row>
        <row r="516">
          <cell r="C516" t="str">
            <v>IsVariantFormOf</v>
          </cell>
        </row>
        <row r="589">
          <cell r="C589" t="str">
            <v>application/msexcel</v>
          </cell>
        </row>
        <row r="590">
          <cell r="C590" t="str">
            <v>application/vnd.openxmlformats-officedocument.spreadsheetml.sheet</v>
          </cell>
        </row>
        <row r="591">
          <cell r="C591" t="str">
            <v>text/comma-separated-values</v>
          </cell>
        </row>
        <row r="592">
          <cell r="C592" t="str">
            <v>text/plain</v>
          </cell>
        </row>
        <row r="593">
          <cell r="C593" t="str">
            <v>text/xml</v>
          </cell>
        </row>
        <row r="594">
          <cell r="C594" t="str">
            <v>text/tab-separated-values</v>
          </cell>
        </row>
        <row r="595">
          <cell r="C595" t="str">
            <v>application/octet-stream</v>
          </cell>
        </row>
        <row r="596">
          <cell r="C596" t="str">
            <v>application/rtf</v>
          </cell>
        </row>
        <row r="597">
          <cell r="C597" t="str">
            <v>application/x-tar</v>
          </cell>
        </row>
        <row r="598">
          <cell r="C598" t="str">
            <v>application/xml</v>
          </cell>
        </row>
        <row r="599">
          <cell r="C599" t="str">
            <v>application/zip</v>
          </cell>
        </row>
        <row r="600">
          <cell r="C600" t="str">
            <v>text/html</v>
          </cell>
        </row>
        <row r="601">
          <cell r="C601" t="str">
            <v>application/x-gtar</v>
          </cell>
        </row>
        <row r="602">
          <cell r="C602" t="str">
            <v>application/gzip</v>
          </cell>
        </row>
        <row r="603">
          <cell r="C603" t="str">
            <v>application/postscript</v>
          </cell>
        </row>
        <row r="604">
          <cell r="C604" t="str">
            <v>text/javascript</v>
          </cell>
        </row>
        <row r="605">
          <cell r="C605" t="str">
            <v>application/msword</v>
          </cell>
        </row>
        <row r="606">
          <cell r="C606" t="str">
            <v>application/pdf</v>
          </cell>
        </row>
        <row r="607">
          <cell r="C607" t="str">
            <v>application/xhtml+xml</v>
          </cell>
        </row>
        <row r="608">
          <cell r="C608" t="str">
            <v>application/x-javascript</v>
          </cell>
        </row>
        <row r="609">
          <cell r="C609" t="str">
            <v>application/x-httpd-php</v>
          </cell>
        </row>
        <row r="610">
          <cell r="C610" t="str">
            <v>other</v>
          </cell>
        </row>
        <row r="611">
          <cell r="C611" t="str">
            <v>Audiovisual</v>
          </cell>
        </row>
        <row r="612">
          <cell r="C612" t="str">
            <v>Collection</v>
          </cell>
        </row>
        <row r="613">
          <cell r="C613" t="str">
            <v>Dataset</v>
          </cell>
        </row>
        <row r="614">
          <cell r="C614" t="str">
            <v>Event</v>
          </cell>
        </row>
        <row r="615">
          <cell r="C615" t="str">
            <v>Image</v>
          </cell>
        </row>
        <row r="616">
          <cell r="C616" t="str">
            <v>InteractiveResource</v>
          </cell>
        </row>
        <row r="617">
          <cell r="C617" t="str">
            <v>﻿Model</v>
          </cell>
        </row>
        <row r="618">
          <cell r="C618" t="str">
            <v>PhysicalObject</v>
          </cell>
        </row>
        <row r="619">
          <cell r="C619" t="str">
            <v>Service</v>
          </cell>
        </row>
        <row r="620">
          <cell r="C620" t="str">
            <v>Software</v>
          </cell>
        </row>
        <row r="621">
          <cell r="C621" t="str">
            <v>Sound</v>
          </cell>
        </row>
        <row r="622">
          <cell r="C622" t="str">
            <v>Text</v>
          </cell>
        </row>
        <row r="623">
          <cell r="C623" t="str">
            <v>Workflow</v>
          </cell>
        </row>
        <row r="624">
          <cell r="C624" t="str">
            <v>Other</v>
          </cell>
        </row>
        <row r="625">
          <cell r="C625" t="str">
            <v>East</v>
          </cell>
        </row>
        <row r="626">
          <cell r="C626" t="str">
            <v>West</v>
          </cell>
        </row>
        <row r="627">
          <cell r="C627" t="str">
            <v>North</v>
          </cell>
        </row>
        <row r="628">
          <cell r="C628" t="str">
            <v>South</v>
          </cell>
        </row>
        <row r="629">
          <cell r="C629" t="str">
            <v>humid warm tropics</v>
          </cell>
        </row>
        <row r="630">
          <cell r="C630" t="str">
            <v>humid cool tropics</v>
          </cell>
        </row>
        <row r="631">
          <cell r="C631" t="str">
            <v>semihumid warm tropics</v>
          </cell>
        </row>
        <row r="632">
          <cell r="C632" t="str">
            <v>semihumid cool tropics</v>
          </cell>
        </row>
        <row r="633">
          <cell r="C633" t="str">
            <v>semiarid warm tropics</v>
          </cell>
        </row>
        <row r="634">
          <cell r="C634" t="str">
            <v>semiarid cool tropics</v>
          </cell>
        </row>
        <row r="635">
          <cell r="C635" t="str">
            <v>arid warm tropics</v>
          </cell>
        </row>
        <row r="636">
          <cell r="C636" t="str">
            <v>arid cool tropics</v>
          </cell>
        </row>
        <row r="637">
          <cell r="C637" t="str">
            <v>semihumid warm subtropics</v>
          </cell>
        </row>
        <row r="638">
          <cell r="C638" t="str">
            <v>semihumid cool subtropics</v>
          </cell>
        </row>
        <row r="639">
          <cell r="C639" t="str">
            <v>semiarid warm subtropics</v>
          </cell>
        </row>
        <row r="640">
          <cell r="C640" t="str">
            <v>semiarid cool subtropics</v>
          </cell>
        </row>
        <row r="641">
          <cell r="C641" t="str">
            <v>arid warm subtropics</v>
          </cell>
        </row>
        <row r="642">
          <cell r="C642" t="str">
            <v>arid cool subtropics</v>
          </cell>
        </row>
        <row r="732">
          <cell r="C732" t="str">
            <v>Computer Carrier</v>
          </cell>
          <cell r="D732" t="str">
            <v>MARC_computer_carrier</v>
          </cell>
        </row>
        <row r="733">
          <cell r="C733" t="str">
            <v>Unmediated carriers</v>
          </cell>
          <cell r="D733" t="str">
            <v>MARC_unmedieated_carrier</v>
          </cell>
        </row>
        <row r="734">
          <cell r="C734" t="str">
            <v>Video carriers</v>
          </cell>
          <cell r="D734" t="str">
            <v>MARC_video_carrier</v>
          </cell>
        </row>
        <row r="735">
          <cell r="C735" t="str">
            <v>Unspecified carriers</v>
          </cell>
          <cell r="D735" t="str">
            <v>MARC_unspecified_carrier</v>
          </cell>
        </row>
        <row r="736">
          <cell r="C736" t="str">
            <v>Audio Carrier</v>
          </cell>
          <cell r="D736" t="str">
            <v>MARC_audio_carrier</v>
          </cell>
        </row>
        <row r="737">
          <cell r="C737" t="str">
            <v>Projected image carriers</v>
          </cell>
          <cell r="D737" t="str">
            <v>MARC_projected_image_carrier</v>
          </cell>
        </row>
        <row r="738">
          <cell r="C738" t="str">
            <v>Stereographic carriers</v>
          </cell>
          <cell r="D738" t="str">
            <v>MARC_stereographic_carrier</v>
          </cell>
        </row>
        <row r="835">
          <cell r="C835" t="str">
            <v>Humid Forest</v>
          </cell>
        </row>
        <row r="836">
          <cell r="C836" t="str">
            <v>Mid Altitude Humid Forest</v>
          </cell>
        </row>
        <row r="837">
          <cell r="C837" t="str">
            <v>Derived Savanna</v>
          </cell>
        </row>
        <row r="838">
          <cell r="C838" t="str">
            <v>Mid Altitude Derived Savanna</v>
          </cell>
        </row>
        <row r="839">
          <cell r="C839" t="str">
            <v>High Altitude Derived Savanna</v>
          </cell>
        </row>
        <row r="840">
          <cell r="C840" t="str">
            <v>Southern Guinea Savanna</v>
          </cell>
        </row>
        <row r="841">
          <cell r="C841" t="str">
            <v>Northern Guinea Savanna</v>
          </cell>
        </row>
        <row r="842">
          <cell r="C842" t="str">
            <v>Mid Altitude Northern Guinea Savanna</v>
          </cell>
        </row>
        <row r="843">
          <cell r="C843" t="str">
            <v>Semi-arid/Sudan Savanna</v>
          </cell>
        </row>
        <row r="844">
          <cell r="C844" t="str">
            <v>Arid/Sahel Savanna</v>
          </cell>
        </row>
        <row r="845">
          <cell r="C845" t="str">
            <v>Mid Altitude Arid</v>
          </cell>
        </row>
        <row r="846">
          <cell r="C846" t="str">
            <v>High Altitude Arid</v>
          </cell>
        </row>
        <row r="847">
          <cell r="C847" t="str">
            <v>Desert</v>
          </cell>
        </row>
        <row r="862">
          <cell r="C862" t="str">
            <v xml:space="preserve">Researcher </v>
          </cell>
        </row>
        <row r="863">
          <cell r="C863" t="str">
            <v xml:space="preserve">DataCollector </v>
          </cell>
        </row>
        <row r="864">
          <cell r="C864" t="str">
            <v xml:space="preserve">DataCurator </v>
          </cell>
        </row>
        <row r="865">
          <cell r="C865" t="str">
            <v xml:space="preserve">Editor </v>
          </cell>
        </row>
        <row r="866">
          <cell r="C866" t="str">
            <v xml:space="preserve">ProjectLeader </v>
          </cell>
        </row>
        <row r="867">
          <cell r="C867" t="str">
            <v xml:space="preserve">ProjectManager </v>
          </cell>
        </row>
        <row r="868">
          <cell r="C868" t="str">
            <v xml:space="preserve">﻿ProjectMember </v>
          </cell>
        </row>
        <row r="869">
          <cell r="C869" t="str">
            <v xml:space="preserve">﻿Supervisor </v>
          </cell>
        </row>
        <row r="870">
          <cell r="C870" t="str">
            <v xml:space="preserve">WorkPackageLeader </v>
          </cell>
        </row>
        <row r="871">
          <cell r="C871" t="str">
            <v xml:space="preserve">﻿DataManager </v>
          </cell>
        </row>
        <row r="872">
          <cell r="C872" t="str">
            <v xml:space="preserve">RegistrationAgency </v>
          </cell>
        </row>
        <row r="873">
          <cell r="C873" t="str">
            <v xml:space="preserve">RegistrationAuthority </v>
          </cell>
        </row>
        <row r="874">
          <cell r="C874" t="str">
            <v xml:space="preserve">RelatedPerson </v>
          </cell>
        </row>
        <row r="875">
          <cell r="C875" t="str">
            <v xml:space="preserve">ResearchGroup </v>
          </cell>
        </row>
        <row r="876">
          <cell r="C876" t="str">
            <v xml:space="preserve">HostingInstitution </v>
          </cell>
        </row>
        <row r="877">
          <cell r="C877" t="str">
            <v xml:space="preserve">RightsHolder </v>
          </cell>
        </row>
        <row r="878">
          <cell r="C878" t="str">
            <v xml:space="preserve">Distributor </v>
          </cell>
        </row>
        <row r="879">
          <cell r="C879" t="str">
            <v xml:space="preserve">Other </v>
          </cell>
        </row>
        <row r="1023">
          <cell r="C1023" t="str">
            <v>Africa South of Sahara</v>
          </cell>
        </row>
        <row r="1024">
          <cell r="C1024" t="str">
            <v>Central Africa</v>
          </cell>
        </row>
        <row r="1025">
          <cell r="C1025" t="str">
            <v>East Africa</v>
          </cell>
        </row>
        <row r="1026">
          <cell r="C1026" t="str">
            <v>Southern Africa</v>
          </cell>
        </row>
        <row r="1027">
          <cell r="C1027" t="str">
            <v>West Africa</v>
          </cell>
        </row>
        <row r="1028">
          <cell r="C1028" t="str">
            <v>tropical Africa</v>
          </cell>
        </row>
        <row r="1029">
          <cell r="C1029" t="str">
            <v>Africa</v>
          </cell>
        </row>
        <row r="1030">
          <cell r="C1030" t="str">
            <v>Asia</v>
          </cell>
        </row>
        <row r="1031">
          <cell r="C1031" t="str">
            <v>Central America</v>
          </cell>
        </row>
        <row r="1032">
          <cell r="C1032" t="str">
            <v>Sahel</v>
          </cell>
        </row>
        <row r="1033">
          <cell r="C1033" t="str">
            <v>South America</v>
          </cell>
        </row>
        <row r="1034">
          <cell r="C1034" t="str">
            <v>Sudano Sahelian Region</v>
          </cell>
        </row>
        <row r="1035">
          <cell r="C1035" t="str">
            <v>ACP</v>
          </cell>
        </row>
        <row r="1036">
          <cell r="C1036" t="str">
            <v>Least Developed Countries</v>
          </cell>
        </row>
        <row r="1037">
          <cell r="C1037" t="str">
            <v>Low Income Food Deficit Countries</v>
          </cell>
        </row>
        <row r="1038">
          <cell r="C1038" t="str">
            <v>Net Food Importing Developing Countries</v>
          </cell>
        </row>
        <row r="1039">
          <cell r="C1039" t="str">
            <v>ECOWAS</v>
          </cell>
        </row>
        <row r="1040">
          <cell r="C1040" t="str">
            <v>WAEMU</v>
          </cell>
        </row>
        <row r="1041">
          <cell r="C1041" t="str">
            <v>CEMAC</v>
          </cell>
        </row>
        <row r="1042">
          <cell r="C1042" t="str">
            <v>SADC countries</v>
          </cell>
        </row>
        <row r="1043">
          <cell r="C1043" t="str">
            <v>COMESA</v>
          </cell>
        </row>
        <row r="1044">
          <cell r="C1044" t="str">
            <v>Developing countries</v>
          </cell>
        </row>
        <row r="1045">
          <cell r="C1045" t="str">
            <v>World</v>
          </cell>
        </row>
        <row r="1046">
          <cell r="C1046" t="str">
            <v>European Union</v>
          </cell>
        </row>
        <row r="1047">
          <cell r="C1047" t="str">
            <v>Annex I countries</v>
          </cell>
        </row>
        <row r="1048">
          <cell r="C1048" t="str">
            <v>Non-Annex I countries</v>
          </cell>
        </row>
        <row r="1049">
          <cell r="C1049" t="str">
            <v>Agrarian countries</v>
          </cell>
        </row>
        <row r="1050">
          <cell r="C1050" t="str">
            <v>Developed countries</v>
          </cell>
        </row>
        <row r="1051">
          <cell r="C1051" t="str">
            <v>Anglophone Africa</v>
          </cell>
        </row>
        <row r="1052">
          <cell r="C1052" t="str">
            <v>Francophone Africa</v>
          </cell>
        </row>
        <row r="1053">
          <cell r="C1053" t="str">
            <v>Portuguese speaking Africa</v>
          </cell>
        </row>
        <row r="1054">
          <cell r="C1054" t="str">
            <v>Caribbean</v>
          </cell>
        </row>
        <row r="1055">
          <cell r="C1055" t="str">
            <v>Europe</v>
          </cell>
        </row>
        <row r="1056">
          <cell r="C1056" t="str">
            <v>Latin America</v>
          </cell>
        </row>
        <row r="1057">
          <cell r="C1057" t="str">
            <v>Middle East</v>
          </cell>
        </row>
        <row r="1058">
          <cell r="C1058" t="str">
            <v>North Africa</v>
          </cell>
        </row>
        <row r="1059">
          <cell r="C1059" t="str">
            <v>South Asia</v>
          </cell>
        </row>
        <row r="1060">
          <cell r="C1060" t="str">
            <v>South East Asia</v>
          </cell>
        </row>
        <row r="1061">
          <cell r="C1061" t="str">
            <v>Western Asia</v>
          </cell>
        </row>
        <row r="1062">
          <cell r="C1062" t="str">
            <v>tropical America</v>
          </cell>
        </row>
        <row r="1063">
          <cell r="C1063" t="str">
            <v>Southwestern Asia</v>
          </cell>
        </row>
        <row r="1064">
          <cell r="C1064" t="str">
            <v>tropical Asia</v>
          </cell>
        </row>
        <row r="1065">
          <cell r="C1065" t="str">
            <v>Americas</v>
          </cell>
        </row>
        <row r="1066">
          <cell r="C1066" t="str">
            <v>LandLocked developing countries</v>
          </cell>
        </row>
        <row r="1067">
          <cell r="C1067" t="str">
            <v>OECD countries</v>
          </cell>
        </row>
        <row r="1068">
          <cell r="C1068" t="str">
            <v>Europe and Central Asia</v>
          </cell>
        </row>
        <row r="1069">
          <cell r="C1069" t="str">
            <v>Middle East and North Africa</v>
          </cell>
        </row>
        <row r="1070">
          <cell r="C1070" t="str">
            <v>MERCOSUR Region</v>
          </cell>
        </row>
        <row r="1071">
          <cell r="C1071" t="str">
            <v>CARIFORUM Region</v>
          </cell>
        </row>
        <row r="1072">
          <cell r="C1072" t="str">
            <v>IGAD Region</v>
          </cell>
        </row>
        <row r="1073">
          <cell r="C1073" t="str">
            <v>Economic Cooperation Organization</v>
          </cell>
        </row>
        <row r="1074">
          <cell r="C1074" t="str">
            <v>Council of Arab Economic Unity</v>
          </cell>
        </row>
        <row r="1075">
          <cell r="C1075" t="str">
            <v>ECCAS States</v>
          </cell>
        </row>
        <row r="1076">
          <cell r="C1076" t="str">
            <v>Central American Agricultural Council</v>
          </cell>
        </row>
        <row r="1077">
          <cell r="C1077" t="str">
            <v>CEN-SAD States</v>
          </cell>
        </row>
        <row r="1078">
          <cell r="C1078" t="str">
            <v>North of Sahara, regional</v>
          </cell>
        </row>
        <row r="1079">
          <cell r="C1079" t="str">
            <v>North and Central America, regional</v>
          </cell>
        </row>
        <row r="1080">
          <cell r="C1080" t="str">
            <v>South and Central Asia, regional</v>
          </cell>
        </row>
        <row r="1081">
          <cell r="C1081" t="str">
            <v>Arab countries</v>
          </cell>
        </row>
        <row r="1082">
          <cell r="C1082" t="str">
            <v>Islamic countries</v>
          </cell>
        </row>
        <row r="1083">
          <cell r="C1083" t="str">
            <v>East Asia and the Pacific</v>
          </cell>
        </row>
        <row r="1084">
          <cell r="C1084" t="str">
            <v>Latin America and Caribbean</v>
          </cell>
        </row>
        <row r="1085">
          <cell r="C1085" t="str">
            <v>tropical Oceania</v>
          </cell>
        </row>
        <row r="1147">
          <cell r="C1147" t="str">
            <v>Genetic Improvement</v>
          </cell>
          <cell r="D1147" t="str">
            <v>IITA_Genetic_improvement</v>
          </cell>
        </row>
        <row r="1148">
          <cell r="C1148" t="str">
            <v>Plant Health and Plant Production</v>
          </cell>
          <cell r="D1148" t="str">
            <v>IITA_Plant_Health_and_Plant_Prd</v>
          </cell>
        </row>
        <row r="1149">
          <cell r="C1149" t="str">
            <v>Natural Resource Management</v>
          </cell>
          <cell r="D1149" t="str">
            <v>IITA_NRM</v>
          </cell>
        </row>
        <row r="1150">
          <cell r="C1150" t="str">
            <v>Socioeconomy and Agribusiness</v>
          </cell>
          <cell r="D1150" t="str">
            <v>IITA_Socioeconomy_and_Agribusiness</v>
          </cell>
        </row>
        <row r="1151">
          <cell r="C1151" t="str">
            <v>Food Science</v>
          </cell>
          <cell r="D1151" t="str">
            <v>IITA_Food_Science</v>
          </cell>
        </row>
        <row r="1152">
          <cell r="C1152" t="str">
            <v>Research Methods</v>
          </cell>
          <cell r="D1152" t="str">
            <v>IITA_Research_Methods</v>
          </cell>
        </row>
        <row r="1153">
          <cell r="C1153" t="str">
            <v>Capacity Development</v>
          </cell>
          <cell r="D1153" t="str">
            <v>IITA_Capacity_Development</v>
          </cell>
        </row>
        <row r="1229">
          <cell r="C1229" t="str">
            <v>Ibadan (Headquarter)</v>
          </cell>
        </row>
        <row r="1230">
          <cell r="C1230" t="str">
            <v>Ibadan (WA)</v>
          </cell>
        </row>
        <row r="1231">
          <cell r="C1231" t="str">
            <v>Kano</v>
          </cell>
        </row>
        <row r="1232">
          <cell r="C1232" t="str">
            <v>Abuja</v>
          </cell>
        </row>
        <row r="1233">
          <cell r="C1233" t="str">
            <v>Cotonou</v>
          </cell>
        </row>
        <row r="1234">
          <cell r="C1234" t="str">
            <v>Accra</v>
          </cell>
        </row>
        <row r="1235">
          <cell r="C1235" t="str">
            <v>Tamale</v>
          </cell>
        </row>
        <row r="1236">
          <cell r="C1236" t="str">
            <v>Yaounde</v>
          </cell>
        </row>
        <row r="1237">
          <cell r="C1237" t="str">
            <v>Kinshasa</v>
          </cell>
        </row>
        <row r="1238">
          <cell r="C1238" t="str">
            <v>Bukavu</v>
          </cell>
        </row>
        <row r="1239">
          <cell r="C1239" t="str">
            <v>Bujumbura</v>
          </cell>
        </row>
        <row r="1240">
          <cell r="C1240" t="str">
            <v>Kigali</v>
          </cell>
        </row>
        <row r="1241">
          <cell r="C1241" t="str">
            <v>Nairobi (CA)</v>
          </cell>
        </row>
        <row r="1242">
          <cell r="C1242" t="str">
            <v>Nairobi (EA)</v>
          </cell>
        </row>
        <row r="1243">
          <cell r="C1243" t="str">
            <v>Kampala</v>
          </cell>
        </row>
        <row r="1244">
          <cell r="C1244" t="str">
            <v>Dar es Salaam</v>
          </cell>
        </row>
        <row r="1245">
          <cell r="C1245" t="str">
            <v>Lusaka</v>
          </cell>
        </row>
        <row r="1246">
          <cell r="C1246" t="str">
            <v>Lilongwe</v>
          </cell>
        </row>
        <row r="1247">
          <cell r="C1247" t="str">
            <v>Nampula</v>
          </cell>
        </row>
        <row r="1248">
          <cell r="C1248" t="str">
            <v>West Africa Hub</v>
          </cell>
        </row>
        <row r="1249">
          <cell r="C1249" t="str">
            <v>Central Africa Hub</v>
          </cell>
        </row>
        <row r="1250">
          <cell r="C1250" t="str">
            <v>East Africa Hub</v>
          </cell>
        </row>
        <row r="1251">
          <cell r="C1251" t="str">
            <v>Southern Africa Hub</v>
          </cell>
        </row>
        <row r="1291">
          <cell r="C1291" t="str">
            <v>Cassava</v>
          </cell>
        </row>
        <row r="1292">
          <cell r="C1292" t="str">
            <v>Coconut</v>
          </cell>
        </row>
        <row r="1293">
          <cell r="C1293" t="str">
            <v>Cowpea</v>
          </cell>
        </row>
        <row r="1294">
          <cell r="C1294" t="str">
            <v>Maize</v>
          </cell>
        </row>
        <row r="1295">
          <cell r="C1295" t="str">
            <v>Banana</v>
          </cell>
        </row>
        <row r="1296">
          <cell r="C1296" t="str">
            <v>Plantain</v>
          </cell>
        </row>
        <row r="1297">
          <cell r="C1297" t="str">
            <v>Soybean</v>
          </cell>
        </row>
        <row r="1298">
          <cell r="C1298" t="str">
            <v>Yam</v>
          </cell>
        </row>
        <row r="1299">
          <cell r="C1299" t="str">
            <v>Ground Nut (Peanut)</v>
          </cell>
        </row>
        <row r="1300">
          <cell r="C1300" t="str">
            <v>Rice</v>
          </cell>
        </row>
        <row r="1301">
          <cell r="C1301" t="str">
            <v>Sweet Potato</v>
          </cell>
        </row>
        <row r="1302">
          <cell r="C1302" t="str">
            <v>Wheat</v>
          </cell>
        </row>
        <row r="1303">
          <cell r="C1303" t="str">
            <v>Andean Roots and Tuber</v>
          </cell>
        </row>
        <row r="1304">
          <cell r="C1304" t="str">
            <v>Chickpea</v>
          </cell>
        </row>
        <row r="1305">
          <cell r="C1305" t="str">
            <v>Finger Millet</v>
          </cell>
        </row>
        <row r="1306">
          <cell r="C1306" t="str">
            <v>Lentil</v>
          </cell>
        </row>
        <row r="1307">
          <cell r="C1307" t="str">
            <v>Pearl Millet</v>
          </cell>
        </row>
        <row r="1308">
          <cell r="C1308" t="str">
            <v>Phaseolus (Common Bean)</v>
          </cell>
        </row>
        <row r="1309">
          <cell r="C1309" t="str">
            <v>Pigeon Pea</v>
          </cell>
        </row>
        <row r="1310">
          <cell r="C1310" t="str">
            <v>Potato</v>
          </cell>
        </row>
        <row r="1311">
          <cell r="C1311" t="str">
            <v>Sorghum</v>
          </cell>
        </row>
        <row r="1312">
          <cell r="C1312" t="str">
            <v>Brachiaria (Forages)</v>
          </cell>
        </row>
        <row r="1313">
          <cell r="C1313" t="str">
            <v>Forages</v>
          </cell>
        </row>
        <row r="1314">
          <cell r="C1314" t="str">
            <v>Barley</v>
          </cell>
        </row>
        <row r="1315">
          <cell r="C1315" t="str">
            <v>Oat</v>
          </cell>
        </row>
        <row r="1316">
          <cell r="C1316" t="str">
            <v>condition</v>
          </cell>
        </row>
        <row r="1317">
          <cell r="C1317" t="str">
            <v>factor</v>
          </cell>
        </row>
        <row r="1318">
          <cell r="C1318" t="str">
            <v>constant</v>
          </cell>
        </row>
        <row r="1319">
          <cell r="C1319" t="str">
            <v>variate</v>
          </cell>
        </row>
        <row r="1320">
          <cell r="C1320" t="str">
            <v>other</v>
          </cell>
        </row>
        <row r="1329">
          <cell r="C1329" t="str">
            <v>Individual</v>
          </cell>
        </row>
        <row r="1330">
          <cell r="C1330" t="str">
            <v>Organization</v>
          </cell>
        </row>
        <row r="1331">
          <cell r="C1331" t="str">
            <v>Family</v>
          </cell>
        </row>
        <row r="1332">
          <cell r="C1332" t="str">
            <v>Family: Household family</v>
          </cell>
        </row>
        <row r="1333">
          <cell r="C1333" t="str">
            <v>Household</v>
          </cell>
        </row>
        <row r="1334">
          <cell r="C1334" t="str">
            <v>Housing Unit</v>
          </cell>
        </row>
        <row r="1335">
          <cell r="C1335" t="str">
            <v>Event/Process</v>
          </cell>
        </row>
        <row r="1336">
          <cell r="C1336" t="str">
            <v>Geographic Unit</v>
          </cell>
        </row>
        <row r="1337">
          <cell r="C1337" t="str">
            <v>Study</v>
          </cell>
        </row>
        <row r="1338">
          <cell r="C1338" t="str">
            <v>Experiment</v>
          </cell>
        </row>
        <row r="1339">
          <cell r="C1339" t="str">
            <v>Trial</v>
          </cell>
        </row>
        <row r="1340">
          <cell r="C1340" t="str">
            <v>Plot</v>
          </cell>
        </row>
        <row r="1341">
          <cell r="C1341" t="str">
            <v>plant</v>
          </cell>
        </row>
        <row r="1342">
          <cell r="C1342" t="str">
            <v>Time Unit</v>
          </cell>
        </row>
        <row r="1343">
          <cell r="C1343" t="str">
            <v>Text Unit</v>
          </cell>
        </row>
        <row r="1344">
          <cell r="C1344" t="str">
            <v>Group</v>
          </cell>
        </row>
        <row r="1345">
          <cell r="C1345" t="str">
            <v>Object</v>
          </cell>
        </row>
        <row r="1346">
          <cell r="C1346" t="str">
            <v>Other</v>
          </cell>
        </row>
        <row r="1424">
          <cell r="C1424" t="str">
            <v>Interview</v>
          </cell>
        </row>
        <row r="1425">
          <cell r="C1425" t="str">
            <v>Face-to-face interview</v>
          </cell>
        </row>
        <row r="1426">
          <cell r="C1426" t="str">
            <v>Face-to-face interview: CAPI</v>
          </cell>
        </row>
        <row r="1427">
          <cell r="C1427" t="str">
            <v>Face-to-face interview: PAPI</v>
          </cell>
        </row>
        <row r="1428">
          <cell r="C1428" t="str">
            <v>Telephone interview</v>
          </cell>
        </row>
        <row r="1429">
          <cell r="C1429" t="str">
            <v>Telephone interview: CATI</v>
          </cell>
        </row>
        <row r="1430">
          <cell r="C1430" t="str">
            <v>E-mail interview</v>
          </cell>
        </row>
        <row r="1431">
          <cell r="C1431" t="str">
            <v>Web-based interview</v>
          </cell>
        </row>
        <row r="1432">
          <cell r="C1432" t="str">
            <v>Self-administered questionnaire</v>
          </cell>
        </row>
        <row r="1433">
          <cell r="C1433" t="str">
            <v>Fixed form self-administered questionnaire</v>
          </cell>
        </row>
        <row r="1434">
          <cell r="C1434" t="str">
            <v>Fixed form self-administered questionnaire: E-mail</v>
          </cell>
        </row>
        <row r="1435">
          <cell r="C1435" t="str">
            <v xml:space="preserve">Fixed form self-administered questionnaire: Paper </v>
          </cell>
        </row>
        <row r="1436">
          <cell r="C1436" t="str">
            <v>Fixed form self-administered questionnaire: SMS/MMS</v>
          </cell>
        </row>
        <row r="1437">
          <cell r="C1437" t="str">
            <v>Fixed form self-administered questionnaire: Web-based</v>
          </cell>
        </row>
        <row r="1438">
          <cell r="C1438" t="str">
            <v>Interactive self-administered questionnaire</v>
          </cell>
        </row>
        <row r="1439">
          <cell r="C1439" t="str">
            <v>Interactive self-administered questionnaire: CASI</v>
          </cell>
        </row>
        <row r="1440">
          <cell r="C1440" t="str">
            <v>Interactive self-administered questionnaire: CASI: VCASI</v>
          </cell>
        </row>
        <row r="1441">
          <cell r="C1441" t="str">
            <v>Interactive self-administered questionnaire: CASI: ACASI</v>
          </cell>
        </row>
        <row r="1442">
          <cell r="C1442" t="str">
            <v>Interactive self-administered questionnaire: CASI: TACASI</v>
          </cell>
        </row>
        <row r="1443">
          <cell r="C1443" t="str">
            <v>Interactive self-administered questionnaire: CAWI</v>
          </cell>
        </row>
        <row r="1444">
          <cell r="C1444" t="str">
            <v>Focus group</v>
          </cell>
        </row>
        <row r="1445">
          <cell r="C1445" t="str">
            <v>Face-to-face focus group</v>
          </cell>
        </row>
        <row r="1446">
          <cell r="C1446" t="str">
            <v>Telephone focus group</v>
          </cell>
        </row>
        <row r="1447">
          <cell r="C1447" t="str">
            <v>Online focus group</v>
          </cell>
        </row>
        <row r="1448">
          <cell r="C1448" t="str">
            <v>Self-administered writings and/or diaries</v>
          </cell>
        </row>
        <row r="1449">
          <cell r="C1449" t="str">
            <v>Self-administered writings and/or diaries: E-mail</v>
          </cell>
        </row>
        <row r="1450">
          <cell r="C1450" t="str">
            <v>Self-administered writings and/or diaries: Paper</v>
          </cell>
        </row>
        <row r="1451">
          <cell r="C1451" t="str">
            <v>Self-administered writings and/or diaries: Web-based</v>
          </cell>
        </row>
        <row r="1452">
          <cell r="C1452" t="str">
            <v>Observation</v>
          </cell>
        </row>
        <row r="1453">
          <cell r="C1453" t="str">
            <v>Field observation</v>
          </cell>
        </row>
        <row r="1454">
          <cell r="C1454" t="str">
            <v>Participant field observation</v>
          </cell>
        </row>
        <row r="1455">
          <cell r="C1455" t="str">
            <v>Non-participant field observation</v>
          </cell>
        </row>
        <row r="1456">
          <cell r="C1456" t="str">
            <v>Laboratory observation</v>
          </cell>
        </row>
        <row r="1457">
          <cell r="C1457" t="str">
            <v>Participant laboratory observation</v>
          </cell>
        </row>
        <row r="1458">
          <cell r="C1458" t="str">
            <v>Non-participant laboratory observation</v>
          </cell>
        </row>
        <row r="1459">
          <cell r="C1459" t="str">
            <v>Computer-based observation</v>
          </cell>
        </row>
        <row r="1460">
          <cell r="C1460" t="str">
            <v>Experiment</v>
          </cell>
        </row>
        <row r="1461">
          <cell r="C1461" t="str">
            <v>Laboratory experiment</v>
          </cell>
        </row>
        <row r="1462">
          <cell r="C1462" t="str">
            <v>Field/Intervention experiment</v>
          </cell>
        </row>
        <row r="1463">
          <cell r="C1463" t="str">
            <v>Web-based experiment</v>
          </cell>
        </row>
        <row r="1464">
          <cell r="C1464" t="str">
            <v>Recording</v>
          </cell>
        </row>
        <row r="1465">
          <cell r="C1465" t="str">
            <v>Content coding</v>
          </cell>
        </row>
        <row r="1466">
          <cell r="C1466" t="str">
            <v>Transcription</v>
          </cell>
        </row>
        <row r="1467">
          <cell r="C1467" t="str">
            <v>Compilation/Synthesis</v>
          </cell>
        </row>
        <row r="1468">
          <cell r="C1468" t="str">
            <v>Summary</v>
          </cell>
        </row>
        <row r="1469">
          <cell r="C1469" t="str">
            <v>Aggregation</v>
          </cell>
        </row>
        <row r="1470">
          <cell r="C1470" t="str">
            <v>Simulation</v>
          </cell>
        </row>
        <row r="1471">
          <cell r="C1471" t="str">
            <v>Measurements and tests</v>
          </cell>
        </row>
        <row r="1472">
          <cell r="C1472" t="str">
            <v>Educational measurements and tests</v>
          </cell>
        </row>
        <row r="1473">
          <cell r="C1473" t="str">
            <v>Physical measurements and tests</v>
          </cell>
        </row>
        <row r="1474">
          <cell r="C1474" t="str">
            <v>Psychological measurements and tests</v>
          </cell>
        </row>
        <row r="1475">
          <cell r="C1475" t="str">
            <v>Other</v>
          </cell>
        </row>
        <row r="1476">
          <cell r="C1476" t="str">
            <v>Big Integer</v>
          </cell>
        </row>
        <row r="1477">
          <cell r="C1477" t="str">
            <v>Integer</v>
          </cell>
        </row>
        <row r="1478">
          <cell r="C1478" t="str">
            <v>Long</v>
          </cell>
        </row>
        <row r="1479">
          <cell r="C1479" t="str">
            <v>Short</v>
          </cell>
        </row>
        <row r="1480">
          <cell r="C1480" t="str">
            <v>Decimal</v>
          </cell>
        </row>
        <row r="1481">
          <cell r="C1481" t="str">
            <v>Float</v>
          </cell>
        </row>
        <row r="1482">
          <cell r="C1482" t="str">
            <v>Double</v>
          </cell>
        </row>
        <row r="1483">
          <cell r="C1483" t="str">
            <v>Count</v>
          </cell>
        </row>
        <row r="1484">
          <cell r="C1484" t="str">
            <v>Incremental</v>
          </cell>
        </row>
        <row r="1485">
          <cell r="C1485" t="str">
            <v>Other</v>
          </cell>
        </row>
        <row r="1486">
          <cell r="C1486" t="str">
            <v>Self</v>
          </cell>
        </row>
        <row r="1487">
          <cell r="C1487" t="str">
            <v>Informant</v>
          </cell>
        </row>
        <row r="1488">
          <cell r="C1488" t="str">
            <v>Proxy</v>
          </cell>
        </row>
        <row r="1489">
          <cell r="C1489" t="str">
            <v>Interviewer</v>
          </cell>
        </row>
        <row r="1490">
          <cell r="C1490" t="str">
            <v>Other</v>
          </cell>
        </row>
        <row r="1635">
          <cell r="C1635" t="str">
            <v>Text</v>
          </cell>
        </row>
        <row r="1636">
          <cell r="C1636" t="str">
            <v>Date</v>
          </cell>
        </row>
        <row r="1637">
          <cell r="C1637" t="str">
            <v>Numeric</v>
          </cell>
        </row>
        <row r="1638">
          <cell r="C1638" t="str">
            <v>Codelist</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testsp.iita.org/R4D/OpenAccess/_layouts/15/start.aspx" TargetMode="External"/><Relationship Id="rId3" Type="http://schemas.openxmlformats.org/officeDocument/2006/relationships/hyperlink" Target="http://doi.org/10.5438/0012" TargetMode="External"/><Relationship Id="rId7" Type="http://schemas.openxmlformats.org/officeDocument/2006/relationships/hyperlink" Target="https://www.slideshare.net/IITA-CO" TargetMode="External"/><Relationship Id="rId2" Type="http://schemas.openxmlformats.org/officeDocument/2006/relationships/hyperlink" Target="http://aims.fao.org/standards/agrovoc/functionalities/search" TargetMode="External"/><Relationship Id="rId1" Type="http://schemas.openxmlformats.org/officeDocument/2006/relationships/hyperlink" Target="https://orcid.org/register" TargetMode="External"/><Relationship Id="rId6" Type="http://schemas.openxmlformats.org/officeDocument/2006/relationships/hyperlink" Target="http://www.data.iita.org/" TargetMode="External"/><Relationship Id="rId5" Type="http://schemas.openxmlformats.org/officeDocument/2006/relationships/hyperlink" Target="https://orcid.org/orcid-search/search" TargetMode="External"/><Relationship Id="rId4" Type="http://schemas.openxmlformats.org/officeDocument/2006/relationships/hyperlink" Target="http://csi.maps.arcgis.com/home/webmap/viewer.html?webmap=32442d6dc80c4bb0b95e30e6cfbf2570" TargetMode="External"/></Relationships>
</file>

<file path=xl/worksheets/_rels/sheet2.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www.flickr.com/photos/iita-media-library/" TargetMode="External"/><Relationship Id="rId7" Type="http://schemas.openxmlformats.org/officeDocument/2006/relationships/vmlDrawing" Target="../drawings/vmlDrawing1.vml"/><Relationship Id="rId2" Type="http://schemas.openxmlformats.org/officeDocument/2006/relationships/hyperlink" Target="http://www.waterbase.org/download_data.html" TargetMode="External"/><Relationship Id="rId1" Type="http://schemas.openxmlformats.org/officeDocument/2006/relationships/hyperlink" Target="http://data.iita.org/" TargetMode="External"/><Relationship Id="rId6" Type="http://schemas.openxmlformats.org/officeDocument/2006/relationships/printerSettings" Target="../printerSettings/printerSettings1.bin"/><Relationship Id="rId5" Type="http://schemas.openxmlformats.org/officeDocument/2006/relationships/hyperlink" Target="http://csi.maps.arcgis.com/home/webmap/viewer.html?webmap=32442d6dc80c4bb0b95e30e6cfbf2570" TargetMode="External"/><Relationship Id="rId4" Type="http://schemas.openxmlformats.org/officeDocument/2006/relationships/hyperlink" Target="http://artemide.art.uniroma2.it:8081/agrovoc/agrovoc/en/"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fao.org/nr/gaez/en/" TargetMode="External"/><Relationship Id="rId1" Type="http://schemas.openxmlformats.org/officeDocument/2006/relationships/hyperlink" Target="http://www.fao.org/nr/gaez/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I141"/>
  <sheetViews>
    <sheetView showGridLines="0" topLeftCell="A34" zoomScaleNormal="100" workbookViewId="0">
      <selection activeCell="B53" sqref="B53:C53"/>
    </sheetView>
  </sheetViews>
  <sheetFormatPr defaultRowHeight="15" x14ac:dyDescent="0.25"/>
  <cols>
    <col min="1" max="1" width="5.5703125" style="231" customWidth="1"/>
    <col min="2" max="2" width="30" style="28" customWidth="1"/>
    <col min="3" max="4" width="9.140625" style="28"/>
    <col min="5" max="5" width="9.140625" style="28" customWidth="1"/>
    <col min="6" max="7" width="9.140625" style="28"/>
    <col min="8" max="8" width="41.140625" style="28" customWidth="1"/>
    <col min="9" max="9" width="69.28515625" style="28" customWidth="1"/>
    <col min="10" max="16384" width="9.140625" style="28"/>
  </cols>
  <sheetData>
    <row r="1" spans="1:7" ht="20.25" thickBot="1" x14ac:dyDescent="0.35">
      <c r="B1" s="199" t="s">
        <v>2573</v>
      </c>
    </row>
    <row r="2" spans="1:7" ht="15.75" thickTop="1" x14ac:dyDescent="0.25"/>
    <row r="3" spans="1:7" x14ac:dyDescent="0.25">
      <c r="A3" s="231">
        <v>1</v>
      </c>
      <c r="B3" s="28" t="s">
        <v>2574</v>
      </c>
    </row>
    <row r="5" spans="1:7" x14ac:dyDescent="0.25">
      <c r="A5" s="231">
        <v>2</v>
      </c>
      <c r="B5" s="200" t="s">
        <v>2575</v>
      </c>
      <c r="D5" s="28" t="s">
        <v>2576</v>
      </c>
    </row>
    <row r="7" spans="1:7" x14ac:dyDescent="0.25">
      <c r="A7" s="231">
        <v>3</v>
      </c>
      <c r="B7" s="201" t="s">
        <v>2577</v>
      </c>
    </row>
    <row r="8" spans="1:7" x14ac:dyDescent="0.25">
      <c r="B8" s="28" t="s">
        <v>8222</v>
      </c>
    </row>
    <row r="10" spans="1:7" x14ac:dyDescent="0.25">
      <c r="A10" s="231">
        <v>4</v>
      </c>
      <c r="B10" s="28" t="s">
        <v>2578</v>
      </c>
    </row>
    <row r="12" spans="1:7" x14ac:dyDescent="0.25">
      <c r="A12" s="231">
        <v>5</v>
      </c>
      <c r="B12" s="28" t="s">
        <v>2579</v>
      </c>
    </row>
    <row r="13" spans="1:7" x14ac:dyDescent="0.25">
      <c r="B13" s="28" t="s">
        <v>2580</v>
      </c>
    </row>
    <row r="14" spans="1:7" x14ac:dyDescent="0.25">
      <c r="B14" s="202" t="s">
        <v>2581</v>
      </c>
    </row>
    <row r="15" spans="1:7" x14ac:dyDescent="0.25">
      <c r="C15" s="28" t="s">
        <v>2582</v>
      </c>
      <c r="D15" s="28" t="s">
        <v>2583</v>
      </c>
      <c r="E15" s="28" t="s">
        <v>2584</v>
      </c>
      <c r="F15" s="28" t="s">
        <v>2585</v>
      </c>
    </row>
    <row r="16" spans="1:7" x14ac:dyDescent="0.25">
      <c r="B16" s="28" t="s">
        <v>2586</v>
      </c>
      <c r="C16" s="201"/>
      <c r="D16" s="200"/>
      <c r="E16" s="200"/>
      <c r="F16" s="200"/>
      <c r="G16" s="200"/>
    </row>
    <row r="18" spans="1:3" x14ac:dyDescent="0.25">
      <c r="A18" s="231">
        <v>6</v>
      </c>
      <c r="B18" s="28" t="s">
        <v>2587</v>
      </c>
    </row>
    <row r="20" spans="1:3" x14ac:dyDescent="0.25">
      <c r="A20" s="231">
        <v>7</v>
      </c>
      <c r="B20" s="28" t="s">
        <v>2588</v>
      </c>
    </row>
    <row r="22" spans="1:3" x14ac:dyDescent="0.25">
      <c r="A22" s="231">
        <v>8</v>
      </c>
      <c r="B22" s="28" t="s">
        <v>2589</v>
      </c>
    </row>
    <row r="23" spans="1:3" x14ac:dyDescent="0.25">
      <c r="B23" s="28" t="s">
        <v>2590</v>
      </c>
      <c r="C23" s="13" t="s">
        <v>2591</v>
      </c>
    </row>
    <row r="25" spans="1:3" x14ac:dyDescent="0.25">
      <c r="A25" s="231">
        <v>9</v>
      </c>
      <c r="B25" s="28" t="s">
        <v>2592</v>
      </c>
    </row>
    <row r="26" spans="1:3" x14ac:dyDescent="0.25">
      <c r="B26" s="28" t="s">
        <v>2593</v>
      </c>
    </row>
    <row r="27" spans="1:3" x14ac:dyDescent="0.25">
      <c r="B27" s="65" t="s">
        <v>1954</v>
      </c>
      <c r="C27" s="203" t="s">
        <v>2594</v>
      </c>
    </row>
    <row r="28" spans="1:3" x14ac:dyDescent="0.25">
      <c r="B28" s="99" t="s">
        <v>2041</v>
      </c>
      <c r="C28" s="203" t="s">
        <v>2595</v>
      </c>
    </row>
    <row r="29" spans="1:3" x14ac:dyDescent="0.25">
      <c r="B29" s="96" t="s">
        <v>885</v>
      </c>
      <c r="C29" s="203" t="s">
        <v>2596</v>
      </c>
    </row>
    <row r="30" spans="1:3" x14ac:dyDescent="0.25">
      <c r="B30" s="68" t="s">
        <v>888</v>
      </c>
      <c r="C30" s="203" t="s">
        <v>2597</v>
      </c>
    </row>
    <row r="32" spans="1:3" x14ac:dyDescent="0.25">
      <c r="A32" s="231">
        <v>10</v>
      </c>
      <c r="B32" s="28" t="s">
        <v>2598</v>
      </c>
    </row>
    <row r="33" spans="1:4" x14ac:dyDescent="0.25">
      <c r="B33" s="28" t="s">
        <v>2599</v>
      </c>
      <c r="C33" s="204"/>
    </row>
    <row r="34" spans="1:4" x14ac:dyDescent="0.25">
      <c r="B34" s="28" t="s">
        <v>2600</v>
      </c>
      <c r="C34" s="204"/>
      <c r="D34" s="28" t="s">
        <v>2601</v>
      </c>
    </row>
    <row r="35" spans="1:4" x14ac:dyDescent="0.25">
      <c r="B35" s="28" t="s">
        <v>2602</v>
      </c>
      <c r="C35" s="205"/>
      <c r="D35" s="28" t="s">
        <v>2603</v>
      </c>
    </row>
    <row r="36" spans="1:4" x14ac:dyDescent="0.25">
      <c r="B36" s="28" t="s">
        <v>2604</v>
      </c>
      <c r="C36" s="205"/>
    </row>
    <row r="37" spans="1:4" x14ac:dyDescent="0.25">
      <c r="C37" s="205"/>
    </row>
    <row r="38" spans="1:4" x14ac:dyDescent="0.25">
      <c r="A38" s="231">
        <v>11</v>
      </c>
      <c r="B38" s="28" t="s">
        <v>8223</v>
      </c>
      <c r="C38" s="205"/>
    </row>
    <row r="39" spans="1:4" x14ac:dyDescent="0.25">
      <c r="B39" s="28" t="s">
        <v>2605</v>
      </c>
      <c r="C39" s="205"/>
    </row>
    <row r="40" spans="1:4" x14ac:dyDescent="0.25">
      <c r="C40" s="205"/>
    </row>
    <row r="41" spans="1:4" x14ac:dyDescent="0.25">
      <c r="A41" s="231">
        <v>12</v>
      </c>
      <c r="B41" s="28" t="s">
        <v>8224</v>
      </c>
    </row>
    <row r="42" spans="1:4" x14ac:dyDescent="0.25">
      <c r="B42" s="28" t="s">
        <v>2606</v>
      </c>
      <c r="C42" s="206" t="s">
        <v>2607</v>
      </c>
    </row>
    <row r="43" spans="1:4" x14ac:dyDescent="0.25">
      <c r="B43" s="28" t="s">
        <v>8227</v>
      </c>
      <c r="C43" s="206" t="s">
        <v>8228</v>
      </c>
    </row>
    <row r="44" spans="1:4" x14ac:dyDescent="0.25">
      <c r="B44" s="28" t="s">
        <v>8225</v>
      </c>
      <c r="C44" s="206" t="s">
        <v>8226</v>
      </c>
    </row>
    <row r="45" spans="1:4" x14ac:dyDescent="0.25">
      <c r="B45" s="28" t="s">
        <v>8246</v>
      </c>
      <c r="C45" s="206" t="s">
        <v>8229</v>
      </c>
    </row>
    <row r="46" spans="1:4" x14ac:dyDescent="0.25">
      <c r="B46" s="28" t="s">
        <v>8159</v>
      </c>
      <c r="C46" s="206" t="s">
        <v>8158</v>
      </c>
    </row>
    <row r="47" spans="1:4" x14ac:dyDescent="0.25">
      <c r="B47" s="28" t="s">
        <v>8233</v>
      </c>
      <c r="C47" s="206" t="s">
        <v>8232</v>
      </c>
    </row>
    <row r="48" spans="1:4" x14ac:dyDescent="0.25">
      <c r="B48" s="28" t="s">
        <v>8234</v>
      </c>
      <c r="C48" s="206" t="s">
        <v>8238</v>
      </c>
    </row>
    <row r="49" spans="1:4" x14ac:dyDescent="0.25">
      <c r="B49" s="28" t="s">
        <v>8235</v>
      </c>
      <c r="C49" s="206" t="s">
        <v>8236</v>
      </c>
    </row>
    <row r="50" spans="1:4" x14ac:dyDescent="0.25">
      <c r="B50" s="28" t="s">
        <v>8237</v>
      </c>
      <c r="C50" s="206" t="s">
        <v>8239</v>
      </c>
    </row>
    <row r="51" spans="1:4" x14ac:dyDescent="0.25">
      <c r="B51" s="28" t="s">
        <v>8240</v>
      </c>
      <c r="C51" s="206" t="s">
        <v>8243</v>
      </c>
    </row>
    <row r="52" spans="1:4" x14ac:dyDescent="0.25">
      <c r="B52" s="28" t="s">
        <v>8244</v>
      </c>
      <c r="C52" s="206" t="s">
        <v>8245</v>
      </c>
    </row>
    <row r="53" spans="1:4" x14ac:dyDescent="0.25">
      <c r="B53" s="28" t="s">
        <v>8254</v>
      </c>
      <c r="C53" s="206" t="s">
        <v>8255</v>
      </c>
    </row>
    <row r="54" spans="1:4" x14ac:dyDescent="0.25">
      <c r="C54" s="205"/>
      <c r="D54" s="146"/>
    </row>
    <row r="55" spans="1:4" x14ac:dyDescent="0.25">
      <c r="A55" s="231">
        <v>13</v>
      </c>
      <c r="B55" s="28" t="s">
        <v>2608</v>
      </c>
      <c r="C55" s="205"/>
    </row>
    <row r="56" spans="1:4" x14ac:dyDescent="0.25">
      <c r="B56" s="28" t="s">
        <v>8230</v>
      </c>
      <c r="C56" s="205"/>
    </row>
    <row r="58" spans="1:4" x14ac:dyDescent="0.25">
      <c r="A58" s="231">
        <v>14</v>
      </c>
      <c r="B58" s="28" t="s">
        <v>2609</v>
      </c>
    </row>
    <row r="61" spans="1:4" x14ac:dyDescent="0.25">
      <c r="B61" s="28" t="s">
        <v>2610</v>
      </c>
    </row>
    <row r="62" spans="1:4" x14ac:dyDescent="0.25">
      <c r="B62" s="28" t="s">
        <v>2611</v>
      </c>
    </row>
    <row r="63" spans="1:4" x14ac:dyDescent="0.25">
      <c r="B63" s="28" t="s">
        <v>2612</v>
      </c>
    </row>
    <row r="68" spans="2:9" x14ac:dyDescent="0.25">
      <c r="B68" s="252" t="s">
        <v>8174</v>
      </c>
    </row>
    <row r="70" spans="2:9" x14ac:dyDescent="0.25">
      <c r="B70" s="28" t="s">
        <v>8199</v>
      </c>
      <c r="C70" s="257"/>
      <c r="D70" s="270" t="s">
        <v>8203</v>
      </c>
      <c r="E70" s="271"/>
      <c r="F70" s="270" t="s">
        <v>8204</v>
      </c>
      <c r="G70" s="272"/>
      <c r="H70" s="273" t="s">
        <v>2152</v>
      </c>
      <c r="I70" s="273" t="s">
        <v>8195</v>
      </c>
    </row>
    <row r="71" spans="2:9" ht="45" x14ac:dyDescent="0.25">
      <c r="B71" s="251" t="s">
        <v>8200</v>
      </c>
      <c r="C71" s="257"/>
      <c r="D71" s="254" t="s">
        <v>733</v>
      </c>
      <c r="E71" s="256"/>
      <c r="F71" s="255" t="s">
        <v>734</v>
      </c>
      <c r="G71" s="256"/>
      <c r="H71" s="253" t="s">
        <v>735</v>
      </c>
      <c r="I71" s="253" t="s">
        <v>8175</v>
      </c>
    </row>
    <row r="72" spans="2:9" ht="75" x14ac:dyDescent="0.25">
      <c r="B72" s="251" t="s">
        <v>8201</v>
      </c>
      <c r="C72" s="257"/>
      <c r="D72" s="254" t="s">
        <v>733</v>
      </c>
      <c r="E72" s="256"/>
      <c r="F72" s="255" t="s">
        <v>736</v>
      </c>
      <c r="G72" s="256"/>
      <c r="H72" s="253" t="s">
        <v>737</v>
      </c>
      <c r="I72" s="253" t="s">
        <v>8176</v>
      </c>
    </row>
    <row r="73" spans="2:9" ht="120" x14ac:dyDescent="0.25">
      <c r="B73" s="264" t="s">
        <v>8202</v>
      </c>
      <c r="C73" s="257"/>
      <c r="D73" s="254" t="s">
        <v>733</v>
      </c>
      <c r="E73" s="256"/>
      <c r="F73" s="255" t="s">
        <v>738</v>
      </c>
      <c r="G73" s="256"/>
      <c r="H73" s="253" t="s">
        <v>739</v>
      </c>
      <c r="I73" s="253" t="s">
        <v>8177</v>
      </c>
    </row>
    <row r="74" spans="2:9" ht="75" x14ac:dyDescent="0.25">
      <c r="C74" s="257"/>
      <c r="D74" s="254" t="s">
        <v>733</v>
      </c>
      <c r="E74" s="256"/>
      <c r="F74" s="255" t="s">
        <v>740</v>
      </c>
      <c r="G74" s="256"/>
      <c r="H74" s="253" t="s">
        <v>741</v>
      </c>
      <c r="I74" s="253" t="s">
        <v>8178</v>
      </c>
    </row>
    <row r="75" spans="2:9" ht="45" x14ac:dyDescent="0.25">
      <c r="C75" s="257"/>
      <c r="D75" s="254" t="s">
        <v>733</v>
      </c>
      <c r="E75" s="256"/>
      <c r="F75" s="255" t="s">
        <v>742</v>
      </c>
      <c r="G75" s="256"/>
      <c r="H75" s="253" t="s">
        <v>743</v>
      </c>
      <c r="I75" s="253" t="s">
        <v>8179</v>
      </c>
    </row>
    <row r="76" spans="2:9" ht="45" x14ac:dyDescent="0.25">
      <c r="C76" s="257"/>
      <c r="D76" s="254" t="s">
        <v>733</v>
      </c>
      <c r="E76" s="256"/>
      <c r="F76" s="255" t="s">
        <v>744</v>
      </c>
      <c r="G76" s="256"/>
      <c r="H76" s="253" t="s">
        <v>745</v>
      </c>
      <c r="I76" s="253" t="s">
        <v>8180</v>
      </c>
    </row>
    <row r="77" spans="2:9" ht="30" x14ac:dyDescent="0.25">
      <c r="C77" s="257"/>
      <c r="D77" s="254" t="s">
        <v>733</v>
      </c>
      <c r="E77" s="256"/>
      <c r="F77" s="255" t="s">
        <v>746</v>
      </c>
      <c r="G77" s="256"/>
      <c r="H77" s="253" t="s">
        <v>747</v>
      </c>
      <c r="I77" s="253" t="s">
        <v>8181</v>
      </c>
    </row>
    <row r="78" spans="2:9" ht="60" x14ac:dyDescent="0.25">
      <c r="C78" s="257"/>
      <c r="D78" s="254" t="s">
        <v>733</v>
      </c>
      <c r="E78" s="256"/>
      <c r="F78" s="255" t="s">
        <v>748</v>
      </c>
      <c r="G78" s="256"/>
      <c r="H78" s="253" t="s">
        <v>749</v>
      </c>
      <c r="I78" s="253" t="s">
        <v>8182</v>
      </c>
    </row>
    <row r="79" spans="2:9" ht="45" x14ac:dyDescent="0.25">
      <c r="C79" s="257"/>
      <c r="D79" s="254" t="s">
        <v>733</v>
      </c>
      <c r="E79" s="256"/>
      <c r="F79" s="255" t="s">
        <v>750</v>
      </c>
      <c r="G79" s="256"/>
      <c r="H79" s="253" t="s">
        <v>751</v>
      </c>
      <c r="I79" s="253" t="s">
        <v>8183</v>
      </c>
    </row>
    <row r="80" spans="2:9" ht="60" x14ac:dyDescent="0.25">
      <c r="C80" s="257"/>
      <c r="D80" s="254" t="s">
        <v>733</v>
      </c>
      <c r="E80" s="256"/>
      <c r="F80" s="255" t="s">
        <v>752</v>
      </c>
      <c r="G80" s="256"/>
      <c r="H80" s="253" t="s">
        <v>753</v>
      </c>
      <c r="I80" s="253" t="s">
        <v>8184</v>
      </c>
    </row>
    <row r="81" spans="2:9" ht="45" x14ac:dyDescent="0.25">
      <c r="C81" s="257"/>
      <c r="D81" s="254" t="s">
        <v>733</v>
      </c>
      <c r="E81" s="256"/>
      <c r="F81" s="255" t="s">
        <v>754</v>
      </c>
      <c r="G81" s="256"/>
      <c r="H81" s="253" t="s">
        <v>755</v>
      </c>
      <c r="I81" s="253" t="s">
        <v>8185</v>
      </c>
    </row>
    <row r="82" spans="2:9" ht="30" x14ac:dyDescent="0.25">
      <c r="C82" s="257"/>
      <c r="D82" s="254" t="s">
        <v>733</v>
      </c>
      <c r="E82" s="256"/>
      <c r="F82" s="255" t="s">
        <v>756</v>
      </c>
      <c r="G82" s="256"/>
      <c r="H82" s="253" t="s">
        <v>757</v>
      </c>
      <c r="I82" s="253" t="s">
        <v>8186</v>
      </c>
    </row>
    <row r="83" spans="2:9" ht="60" x14ac:dyDescent="0.25">
      <c r="C83" s="257"/>
      <c r="D83" s="254" t="s">
        <v>733</v>
      </c>
      <c r="E83" s="256"/>
      <c r="F83" s="255" t="s">
        <v>758</v>
      </c>
      <c r="G83" s="256"/>
      <c r="H83" s="253" t="s">
        <v>759</v>
      </c>
      <c r="I83" s="253" t="s">
        <v>8187</v>
      </c>
    </row>
    <row r="84" spans="2:9" ht="45" x14ac:dyDescent="0.25">
      <c r="C84" s="257"/>
      <c r="D84" s="254" t="s">
        <v>733</v>
      </c>
      <c r="E84" s="256"/>
      <c r="F84" s="255" t="s">
        <v>760</v>
      </c>
      <c r="G84" s="256"/>
      <c r="H84" s="253" t="s">
        <v>761</v>
      </c>
      <c r="I84" s="253" t="s">
        <v>8188</v>
      </c>
    </row>
    <row r="85" spans="2:9" ht="60" x14ac:dyDescent="0.25">
      <c r="C85" s="257"/>
      <c r="D85" s="254" t="s">
        <v>733</v>
      </c>
      <c r="E85" s="256"/>
      <c r="F85" s="255" t="s">
        <v>762</v>
      </c>
      <c r="G85" s="256"/>
      <c r="H85" s="253" t="s">
        <v>763</v>
      </c>
      <c r="I85" s="253" t="s">
        <v>8189</v>
      </c>
    </row>
    <row r="86" spans="2:9" ht="90" x14ac:dyDescent="0.25">
      <c r="C86" s="257"/>
      <c r="D86" s="254" t="s">
        <v>733</v>
      </c>
      <c r="E86" s="256"/>
      <c r="F86" s="255" t="s">
        <v>764</v>
      </c>
      <c r="G86" s="256"/>
      <c r="H86" s="253" t="s">
        <v>765</v>
      </c>
      <c r="I86" s="253" t="s">
        <v>8190</v>
      </c>
    </row>
    <row r="87" spans="2:9" ht="60" x14ac:dyDescent="0.25">
      <c r="C87" s="257"/>
      <c r="D87" s="254" t="s">
        <v>733</v>
      </c>
      <c r="E87" s="256"/>
      <c r="F87" s="255" t="s">
        <v>766</v>
      </c>
      <c r="G87" s="256"/>
      <c r="H87" s="253" t="s">
        <v>767</v>
      </c>
      <c r="I87" s="253" t="s">
        <v>8191</v>
      </c>
    </row>
    <row r="88" spans="2:9" ht="45" x14ac:dyDescent="0.25">
      <c r="C88" s="257"/>
      <c r="D88" s="254" t="s">
        <v>733</v>
      </c>
      <c r="E88" s="256"/>
      <c r="F88" s="255" t="s">
        <v>768</v>
      </c>
      <c r="G88" s="256"/>
      <c r="H88" s="253" t="s">
        <v>769</v>
      </c>
      <c r="I88" s="253" t="s">
        <v>8192</v>
      </c>
    </row>
    <row r="89" spans="2:9" ht="60" x14ac:dyDescent="0.25">
      <c r="C89" s="257"/>
      <c r="D89" s="254" t="s">
        <v>733</v>
      </c>
      <c r="E89" s="256"/>
      <c r="F89" s="255" t="s">
        <v>770</v>
      </c>
      <c r="G89" s="256"/>
      <c r="H89" s="253" t="s">
        <v>771</v>
      </c>
      <c r="I89" s="253" t="s">
        <v>8193</v>
      </c>
    </row>
    <row r="90" spans="2:9" ht="60" x14ac:dyDescent="0.25">
      <c r="C90" s="257"/>
      <c r="D90" s="254" t="s">
        <v>733</v>
      </c>
      <c r="E90" s="256"/>
      <c r="F90" s="255" t="s">
        <v>772</v>
      </c>
      <c r="G90" s="256"/>
      <c r="H90" s="253" t="s">
        <v>773</v>
      </c>
      <c r="I90" s="253" t="s">
        <v>8192</v>
      </c>
    </row>
    <row r="91" spans="2:9" ht="135" x14ac:dyDescent="0.25">
      <c r="C91" s="257"/>
      <c r="D91" s="254" t="s">
        <v>733</v>
      </c>
      <c r="E91" s="256"/>
      <c r="F91" s="255" t="s">
        <v>774</v>
      </c>
      <c r="G91" s="256"/>
      <c r="H91" s="253" t="s">
        <v>775</v>
      </c>
      <c r="I91" s="253" t="s">
        <v>8192</v>
      </c>
    </row>
    <row r="92" spans="2:9" ht="75" x14ac:dyDescent="0.25">
      <c r="C92" s="257"/>
      <c r="D92" s="254" t="s">
        <v>733</v>
      </c>
      <c r="E92" s="256"/>
      <c r="F92" s="255" t="s">
        <v>76</v>
      </c>
      <c r="G92" s="256"/>
      <c r="H92" s="253" t="s">
        <v>776</v>
      </c>
      <c r="I92" s="253" t="s">
        <v>8194</v>
      </c>
    </row>
    <row r="94" spans="2:9" x14ac:dyDescent="0.25">
      <c r="B94" s="28" t="s">
        <v>8248</v>
      </c>
      <c r="D94" s="254" t="s">
        <v>777</v>
      </c>
      <c r="E94" s="255"/>
      <c r="F94" s="254" t="s">
        <v>778</v>
      </c>
      <c r="G94" s="256"/>
      <c r="H94" s="253" t="s">
        <v>779</v>
      </c>
      <c r="I94" s="275" t="s">
        <v>8207</v>
      </c>
    </row>
    <row r="95" spans="2:9" x14ac:dyDescent="0.25">
      <c r="D95" s="254" t="s">
        <v>777</v>
      </c>
      <c r="E95" s="255"/>
      <c r="F95" s="254" t="s">
        <v>780</v>
      </c>
      <c r="G95" s="256"/>
      <c r="H95" s="253" t="s">
        <v>781</v>
      </c>
      <c r="I95" s="275" t="s">
        <v>8207</v>
      </c>
    </row>
    <row r="96" spans="2:9" x14ac:dyDescent="0.25">
      <c r="B96" s="28" t="s">
        <v>8208</v>
      </c>
      <c r="D96" s="254" t="s">
        <v>777</v>
      </c>
      <c r="E96" s="255"/>
      <c r="F96" s="254" t="s">
        <v>782</v>
      </c>
      <c r="G96" s="256"/>
      <c r="H96" s="253" t="s">
        <v>783</v>
      </c>
      <c r="I96" s="275" t="s">
        <v>8207</v>
      </c>
    </row>
    <row r="97" spans="2:9" x14ac:dyDescent="0.25">
      <c r="B97" s="28" t="s">
        <v>8209</v>
      </c>
      <c r="D97" s="254" t="s">
        <v>777</v>
      </c>
      <c r="E97" s="255"/>
      <c r="F97" s="254" t="s">
        <v>784</v>
      </c>
      <c r="G97" s="256"/>
      <c r="H97" s="253" t="s">
        <v>785</v>
      </c>
      <c r="I97" s="275" t="s">
        <v>8207</v>
      </c>
    </row>
    <row r="98" spans="2:9" x14ac:dyDescent="0.25">
      <c r="D98" s="254" t="s">
        <v>777</v>
      </c>
      <c r="E98" s="255"/>
      <c r="F98" s="254" t="s">
        <v>786</v>
      </c>
      <c r="G98" s="256"/>
      <c r="H98" s="253" t="s">
        <v>787</v>
      </c>
      <c r="I98" s="275" t="s">
        <v>8207</v>
      </c>
    </row>
    <row r="99" spans="2:9" x14ac:dyDescent="0.25">
      <c r="D99" s="254" t="s">
        <v>777</v>
      </c>
      <c r="E99" s="255"/>
      <c r="F99" s="254" t="s">
        <v>788</v>
      </c>
      <c r="G99" s="256"/>
      <c r="H99" s="253" t="s">
        <v>789</v>
      </c>
      <c r="I99" s="275" t="s">
        <v>8207</v>
      </c>
    </row>
    <row r="100" spans="2:9" ht="30" x14ac:dyDescent="0.25">
      <c r="D100" s="254" t="s">
        <v>777</v>
      </c>
      <c r="E100" s="255"/>
      <c r="F100" s="254" t="s">
        <v>790</v>
      </c>
      <c r="G100" s="256"/>
      <c r="H100" s="253" t="s">
        <v>791</v>
      </c>
      <c r="I100" s="275" t="s">
        <v>8207</v>
      </c>
    </row>
    <row r="101" spans="2:9" ht="30" x14ac:dyDescent="0.25">
      <c r="D101" s="254" t="s">
        <v>777</v>
      </c>
      <c r="E101" s="255"/>
      <c r="F101" s="254" t="s">
        <v>792</v>
      </c>
      <c r="G101" s="256"/>
      <c r="H101" s="253" t="s">
        <v>793</v>
      </c>
      <c r="I101" s="275" t="s">
        <v>8207</v>
      </c>
    </row>
    <row r="102" spans="2:9" ht="30" x14ac:dyDescent="0.25">
      <c r="D102" s="254" t="s">
        <v>777</v>
      </c>
      <c r="E102" s="255"/>
      <c r="F102" s="254" t="s">
        <v>794</v>
      </c>
      <c r="G102" s="256"/>
      <c r="H102" s="253" t="s">
        <v>795</v>
      </c>
      <c r="I102" s="275" t="s">
        <v>8212</v>
      </c>
    </row>
    <row r="103" spans="2:9" x14ac:dyDescent="0.25">
      <c r="D103" s="254" t="s">
        <v>777</v>
      </c>
      <c r="E103" s="255"/>
      <c r="F103" s="254" t="s">
        <v>796</v>
      </c>
      <c r="G103" s="256"/>
      <c r="H103" s="253" t="s">
        <v>797</v>
      </c>
      <c r="I103" s="275" t="s">
        <v>8207</v>
      </c>
    </row>
    <row r="104" spans="2:9" ht="30" x14ac:dyDescent="0.25">
      <c r="D104" s="254" t="s">
        <v>777</v>
      </c>
      <c r="E104" s="255"/>
      <c r="F104" s="254" t="s">
        <v>798</v>
      </c>
      <c r="G104" s="256"/>
      <c r="H104" s="253" t="s">
        <v>799</v>
      </c>
      <c r="I104" s="275" t="s">
        <v>8207</v>
      </c>
    </row>
    <row r="105" spans="2:9" ht="30" x14ac:dyDescent="0.25">
      <c r="D105" s="254" t="s">
        <v>777</v>
      </c>
      <c r="E105" s="255"/>
      <c r="F105" s="254" t="s">
        <v>800</v>
      </c>
      <c r="G105" s="256"/>
      <c r="H105" s="253" t="s">
        <v>801</v>
      </c>
      <c r="I105" s="275" t="s">
        <v>8210</v>
      </c>
    </row>
    <row r="106" spans="2:9" ht="30" x14ac:dyDescent="0.25">
      <c r="D106" s="254" t="s">
        <v>777</v>
      </c>
      <c r="E106" s="255"/>
      <c r="F106" s="254" t="s">
        <v>802</v>
      </c>
      <c r="G106" s="256"/>
      <c r="H106" s="253" t="s">
        <v>803</v>
      </c>
      <c r="I106" s="275" t="s">
        <v>8218</v>
      </c>
    </row>
    <row r="107" spans="2:9" ht="30" x14ac:dyDescent="0.25">
      <c r="D107" s="254" t="s">
        <v>777</v>
      </c>
      <c r="E107" s="255"/>
      <c r="F107" s="254" t="s">
        <v>804</v>
      </c>
      <c r="G107" s="256"/>
      <c r="H107" s="253" t="s">
        <v>805</v>
      </c>
      <c r="I107" s="275" t="s">
        <v>8219</v>
      </c>
    </row>
    <row r="108" spans="2:9" x14ac:dyDescent="0.25">
      <c r="D108" s="254" t="s">
        <v>777</v>
      </c>
      <c r="E108" s="255"/>
      <c r="F108" s="254" t="s">
        <v>806</v>
      </c>
      <c r="G108" s="256"/>
      <c r="H108" s="253" t="s">
        <v>807</v>
      </c>
      <c r="I108" s="275" t="s">
        <v>8207</v>
      </c>
    </row>
    <row r="109" spans="2:9" x14ac:dyDescent="0.25">
      <c r="D109" s="254" t="s">
        <v>777</v>
      </c>
      <c r="E109" s="255"/>
      <c r="F109" s="254" t="s">
        <v>808</v>
      </c>
      <c r="G109" s="256"/>
      <c r="H109" s="253" t="s">
        <v>809</v>
      </c>
      <c r="I109" s="275" t="s">
        <v>8207</v>
      </c>
    </row>
    <row r="110" spans="2:9" ht="30" x14ac:dyDescent="0.25">
      <c r="D110" s="254" t="s">
        <v>777</v>
      </c>
      <c r="E110" s="255"/>
      <c r="F110" s="254" t="s">
        <v>810</v>
      </c>
      <c r="G110" s="256"/>
      <c r="H110" s="253" t="s">
        <v>811</v>
      </c>
      <c r="I110" s="275" t="s">
        <v>8207</v>
      </c>
    </row>
    <row r="111" spans="2:9" ht="45" x14ac:dyDescent="0.25">
      <c r="D111" s="254" t="s">
        <v>777</v>
      </c>
      <c r="E111" s="255"/>
      <c r="F111" s="254" t="s">
        <v>812</v>
      </c>
      <c r="G111" s="256"/>
      <c r="H111" s="253" t="s">
        <v>813</v>
      </c>
      <c r="I111" s="275" t="s">
        <v>8207</v>
      </c>
    </row>
    <row r="112" spans="2:9" x14ac:dyDescent="0.25">
      <c r="D112" s="254" t="s">
        <v>777</v>
      </c>
      <c r="E112" s="255"/>
      <c r="F112" s="254" t="s">
        <v>814</v>
      </c>
      <c r="G112" s="256"/>
      <c r="H112" s="253" t="s">
        <v>815</v>
      </c>
      <c r="I112" s="275" t="s">
        <v>8207</v>
      </c>
    </row>
    <row r="113" spans="2:9" ht="45" x14ac:dyDescent="0.25">
      <c r="D113" s="254" t="s">
        <v>777</v>
      </c>
      <c r="E113" s="255"/>
      <c r="F113" s="254" t="s">
        <v>816</v>
      </c>
      <c r="G113" s="256"/>
      <c r="H113" s="253" t="s">
        <v>817</v>
      </c>
      <c r="I113" s="275" t="s">
        <v>8211</v>
      </c>
    </row>
    <row r="114" spans="2:9" x14ac:dyDescent="0.25">
      <c r="D114" s="254" t="s">
        <v>777</v>
      </c>
      <c r="E114" s="255"/>
      <c r="F114" s="254" t="s">
        <v>818</v>
      </c>
      <c r="G114" s="256"/>
      <c r="H114" s="253" t="s">
        <v>819</v>
      </c>
      <c r="I114" s="275" t="s">
        <v>8220</v>
      </c>
    </row>
    <row r="115" spans="2:9" x14ac:dyDescent="0.25">
      <c r="D115" s="254" t="s">
        <v>777</v>
      </c>
      <c r="E115" s="255"/>
      <c r="F115" s="254" t="s">
        <v>820</v>
      </c>
      <c r="G115" s="256"/>
      <c r="H115" s="253" t="s">
        <v>821</v>
      </c>
      <c r="I115" s="275" t="s">
        <v>8207</v>
      </c>
    </row>
    <row r="116" spans="2:9" x14ac:dyDescent="0.25">
      <c r="D116" s="254" t="s">
        <v>777</v>
      </c>
      <c r="E116" s="255"/>
      <c r="F116" s="254" t="s">
        <v>822</v>
      </c>
      <c r="G116" s="256"/>
      <c r="H116" s="253" t="s">
        <v>823</v>
      </c>
      <c r="I116" s="275" t="s">
        <v>8207</v>
      </c>
    </row>
    <row r="117" spans="2:9" x14ac:dyDescent="0.25">
      <c r="D117" s="254" t="s">
        <v>777</v>
      </c>
      <c r="E117" s="255"/>
      <c r="F117" s="254" t="s">
        <v>824</v>
      </c>
      <c r="G117" s="256"/>
      <c r="H117" s="253" t="s">
        <v>825</v>
      </c>
      <c r="I117" s="275" t="s">
        <v>8221</v>
      </c>
    </row>
    <row r="121" spans="2:9" x14ac:dyDescent="0.25">
      <c r="B121" s="198" t="s">
        <v>8247</v>
      </c>
      <c r="C121" s="194"/>
      <c r="D121" s="2"/>
      <c r="E121" s="274"/>
      <c r="F121" s="45"/>
      <c r="G121" s="45"/>
    </row>
    <row r="122" spans="2:9" x14ac:dyDescent="0.25">
      <c r="C122" s="194"/>
      <c r="D122" s="2"/>
      <c r="E122" s="45"/>
      <c r="F122" s="45"/>
      <c r="G122" s="45"/>
    </row>
    <row r="123" spans="2:9" x14ac:dyDescent="0.25">
      <c r="B123" s="2"/>
      <c r="C123" s="194"/>
      <c r="D123" s="2"/>
      <c r="E123" s="45" t="s">
        <v>2556</v>
      </c>
      <c r="F123" s="45" t="s">
        <v>2557</v>
      </c>
      <c r="G123" s="45"/>
    </row>
    <row r="124" spans="2:9" x14ac:dyDescent="0.25">
      <c r="B124" s="2" t="s">
        <v>2540</v>
      </c>
      <c r="C124" s="96" t="s">
        <v>885</v>
      </c>
      <c r="D124" s="285" t="s">
        <v>2558</v>
      </c>
      <c r="E124" s="106" t="s">
        <v>2558</v>
      </c>
      <c r="F124" s="45"/>
    </row>
    <row r="125" spans="2:9" x14ac:dyDescent="0.25">
      <c r="B125" s="2" t="s">
        <v>2541</v>
      </c>
      <c r="C125" s="96" t="s">
        <v>885</v>
      </c>
      <c r="D125" s="106" t="s">
        <v>2556</v>
      </c>
      <c r="E125" s="106" t="s">
        <v>2556</v>
      </c>
      <c r="F125" s="45"/>
    </row>
    <row r="126" spans="2:9" x14ac:dyDescent="0.25">
      <c r="B126" s="45" t="s">
        <v>2543</v>
      </c>
      <c r="C126" s="96" t="s">
        <v>885</v>
      </c>
      <c r="D126" s="94" t="s">
        <v>2559</v>
      </c>
      <c r="E126" s="94" t="s">
        <v>2559</v>
      </c>
      <c r="F126" s="45"/>
    </row>
    <row r="127" spans="2:9" ht="45.75" x14ac:dyDescent="0.25">
      <c r="B127" s="2" t="s">
        <v>2544</v>
      </c>
      <c r="C127" s="68" t="s">
        <v>888</v>
      </c>
      <c r="D127" s="94" t="s">
        <v>2560</v>
      </c>
      <c r="E127" s="94" t="s">
        <v>2560</v>
      </c>
      <c r="F127" s="45"/>
    </row>
    <row r="128" spans="2:9" x14ac:dyDescent="0.25">
      <c r="B128" s="2" t="s">
        <v>2545</v>
      </c>
      <c r="C128" s="96" t="s">
        <v>885</v>
      </c>
      <c r="D128" s="94" t="s">
        <v>2561</v>
      </c>
      <c r="E128" s="94" t="s">
        <v>2561</v>
      </c>
      <c r="F128" s="45"/>
    </row>
    <row r="129" spans="2:7" ht="23.25" x14ac:dyDescent="0.25">
      <c r="B129" s="2" t="s">
        <v>2546</v>
      </c>
      <c r="C129" s="96" t="s">
        <v>885</v>
      </c>
      <c r="D129" s="94" t="s">
        <v>2562</v>
      </c>
      <c r="E129" s="94" t="s">
        <v>2562</v>
      </c>
      <c r="F129" s="45"/>
    </row>
    <row r="130" spans="2:7" x14ac:dyDescent="0.25">
      <c r="B130" s="2" t="s">
        <v>2547</v>
      </c>
      <c r="C130" s="96" t="s">
        <v>885</v>
      </c>
      <c r="D130" s="94" t="s">
        <v>2563</v>
      </c>
      <c r="E130" s="94" t="s">
        <v>2563</v>
      </c>
      <c r="F130" s="45"/>
    </row>
    <row r="131" spans="2:7" ht="45.75" x14ac:dyDescent="0.25">
      <c r="B131" s="2" t="s">
        <v>2548</v>
      </c>
      <c r="C131" s="96" t="s">
        <v>885</v>
      </c>
      <c r="D131" s="94" t="s">
        <v>2564</v>
      </c>
      <c r="E131" s="94" t="s">
        <v>2564</v>
      </c>
      <c r="F131" s="45"/>
    </row>
    <row r="132" spans="2:7" x14ac:dyDescent="0.25">
      <c r="B132" s="2" t="s">
        <v>371</v>
      </c>
      <c r="C132" s="68" t="s">
        <v>888</v>
      </c>
      <c r="D132" s="94" t="s">
        <v>2565</v>
      </c>
      <c r="E132" s="94" t="s">
        <v>2565</v>
      </c>
      <c r="F132" s="45"/>
    </row>
    <row r="133" spans="2:7" x14ac:dyDescent="0.25">
      <c r="B133" s="2" t="s">
        <v>2549</v>
      </c>
      <c r="C133" s="68" t="s">
        <v>888</v>
      </c>
      <c r="D133" s="94" t="s">
        <v>2566</v>
      </c>
      <c r="E133" s="94" t="s">
        <v>2566</v>
      </c>
      <c r="F133" s="45"/>
    </row>
    <row r="134" spans="2:7" x14ac:dyDescent="0.25">
      <c r="B134" s="2" t="s">
        <v>2550</v>
      </c>
      <c r="C134" s="96" t="s">
        <v>885</v>
      </c>
      <c r="D134" s="196" t="s">
        <v>2567</v>
      </c>
      <c r="E134" s="196" t="s">
        <v>2567</v>
      </c>
      <c r="F134" s="45"/>
    </row>
    <row r="135" spans="2:7" ht="45.75" x14ac:dyDescent="0.25">
      <c r="B135" s="2" t="s">
        <v>2551</v>
      </c>
      <c r="C135" s="68" t="s">
        <v>888</v>
      </c>
      <c r="D135" s="94" t="s">
        <v>2568</v>
      </c>
      <c r="E135" s="94" t="s">
        <v>2569</v>
      </c>
      <c r="F135" s="45"/>
    </row>
    <row r="136" spans="2:7" ht="23.25" x14ac:dyDescent="0.25">
      <c r="B136" s="2" t="s">
        <v>2552</v>
      </c>
      <c r="C136" s="68" t="s">
        <v>888</v>
      </c>
      <c r="D136" s="94" t="s">
        <v>2570</v>
      </c>
      <c r="E136" s="94" t="s">
        <v>2570</v>
      </c>
      <c r="F136" s="45"/>
    </row>
    <row r="137" spans="2:7" x14ac:dyDescent="0.25">
      <c r="B137" s="2" t="s">
        <v>2553</v>
      </c>
      <c r="C137" s="68" t="s">
        <v>888</v>
      </c>
      <c r="D137" s="197"/>
      <c r="E137" s="197"/>
      <c r="F137" s="45"/>
    </row>
    <row r="138" spans="2:7" x14ac:dyDescent="0.25">
      <c r="B138" s="2" t="s">
        <v>2554</v>
      </c>
      <c r="C138" s="68" t="s">
        <v>888</v>
      </c>
      <c r="D138" s="94" t="s">
        <v>2571</v>
      </c>
      <c r="E138" s="94" t="s">
        <v>2571</v>
      </c>
      <c r="F138" s="45"/>
    </row>
    <row r="139" spans="2:7" x14ac:dyDescent="0.25">
      <c r="B139" s="2" t="s">
        <v>2555</v>
      </c>
      <c r="C139" s="68" t="s">
        <v>888</v>
      </c>
      <c r="D139" s="94">
        <v>135</v>
      </c>
      <c r="E139" s="94">
        <v>136</v>
      </c>
      <c r="F139" s="45"/>
    </row>
    <row r="140" spans="2:7" ht="34.5" x14ac:dyDescent="0.25">
      <c r="B140" s="2" t="s">
        <v>2454</v>
      </c>
      <c r="C140" s="68" t="s">
        <v>888</v>
      </c>
      <c r="D140" s="94" t="s">
        <v>2572</v>
      </c>
      <c r="E140" s="186" t="s">
        <v>2572</v>
      </c>
      <c r="F140" s="45"/>
    </row>
    <row r="141" spans="2:7" x14ac:dyDescent="0.25">
      <c r="B141" s="2"/>
      <c r="C141" s="45"/>
      <c r="D141" s="45"/>
      <c r="E141" s="45"/>
      <c r="F141" s="45"/>
      <c r="G141" s="45"/>
    </row>
  </sheetData>
  <conditionalFormatting sqref="B27">
    <cfRule type="expression" dxfId="121" priority="6">
      <formula>BG29=1</formula>
    </cfRule>
  </conditionalFormatting>
  <conditionalFormatting sqref="B30">
    <cfRule type="expression" dxfId="120" priority="5">
      <formula>BG28=1</formula>
    </cfRule>
  </conditionalFormatting>
  <conditionalFormatting sqref="B28">
    <cfRule type="expression" dxfId="119" priority="7">
      <formula>BG1=1</formula>
    </cfRule>
  </conditionalFormatting>
  <conditionalFormatting sqref="B29">
    <cfRule type="expression" dxfId="118" priority="4">
      <formula>#REF!=1</formula>
    </cfRule>
  </conditionalFormatting>
  <conditionalFormatting sqref="D134:E134">
    <cfRule type="expression" dxfId="117" priority="3">
      <formula>D133="Numeric"</formula>
    </cfRule>
  </conditionalFormatting>
  <conditionalFormatting sqref="D137:E137">
    <cfRule type="expression" dxfId="116" priority="2">
      <formula>D136="Other"</formula>
    </cfRule>
  </conditionalFormatting>
  <conditionalFormatting sqref="C124:C140">
    <cfRule type="expression" dxfId="115" priority="1">
      <formula>#REF!=1</formula>
    </cfRule>
  </conditionalFormatting>
  <dataValidations count="16">
    <dataValidation type="list" allowBlank="1" showInputMessage="1" showErrorMessage="1" promptTitle="pls. specify data type &quot;numeric&quot;" prompt="further." sqref="D134:E134">
      <formula1>DDI_NumericType</formula1>
    </dataValidation>
    <dataValidation type="list" allowBlank="1" showInputMessage="1" showErrorMessage="1" promptTitle="pls. choose data type" prompt="from codelist: text, date, numeric, codelist_x000a_" sqref="D133:E133">
      <formula1>DDI_DataType_simple</formula1>
    </dataValidation>
    <dataValidation type="list" allowBlank="1" showInputMessage="1" showErrorMessage="1" promptTitle="pls. choose Analysis Unit from" prompt="a codelist. " sqref="D136:E136">
      <formula1>DDIx_AnalysisUnit</formula1>
    </dataValidation>
    <dataValidation allowBlank="1" showInputMessage="1" showErrorMessage="1" promptTitle="Pls.enter level of aggregation" prompt="for example: study, experiment, trial, plot, individual plant _x000a_(free text)" sqref="D128:E128"/>
    <dataValidation allowBlank="1" showInputMessage="1" showErrorMessage="1" promptTitle="Pls.enter unit of measurement" prompt="for example: Kg, cm, ..._x000a_(free text)" sqref="D129:E129"/>
    <dataValidation allowBlank="1" showInputMessage="1" showErrorMessage="1" promptTitle="Pls.enter what the object is" prompt="described in this column. _x000a_Example: Trait" sqref="D127:E127"/>
    <dataValidation allowBlank="1" showInputMessage="1" showErrorMessage="1" promptTitle="Pls. type heading in full text" prompt="(free text)" sqref="D125:E125"/>
    <dataValidation allowBlank="1" showInputMessage="1" showErrorMessage="1" promptTitle="pls. enter the headings " prompt="metadata ID in the IITA Metadata registry if known." sqref="D139:E139"/>
    <dataValidation allowBlank="1" showInputMessage="1" showErrorMessage="1" promptTitle="pls. type Analysis Unit if the " prompt="appropriate was not in the codelist." sqref="D137:E137"/>
    <dataValidation allowBlank="1" showInputMessage="1" showErrorMessage="1" promptTitle="Pls.enter method of data" prompt="capturing._x000a_(free text)" sqref="D130:E130"/>
    <dataValidation allowBlank="1" showInputMessage="1" showErrorMessage="1" promptTitle="Pls. type heading as in file" prompt="(free text)" sqref="D124:E124"/>
    <dataValidation type="list" allowBlank="1" showInputMessage="1" showErrorMessage="1" promptTitle="pls.choose content category of" prompt="the heading. " sqref="D126:E126">
      <formula1>heading_content_type</formula1>
    </dataValidation>
    <dataValidation allowBlank="1" showInputMessage="1" showErrorMessage="1" promptTitle="Pls.enter scale" prompt="." sqref="D132:E132"/>
    <dataValidation type="list" allowBlank="1" showInputMessage="1" showErrorMessage="1" promptTitle="Pls.enter method of data" prompt="capturing._x000a_(free text)" sqref="D131:E131">
      <formula1>DDI_ModeOfCollection</formula1>
    </dataValidation>
    <dataValidation type="list" allowBlank="1" showInputMessage="1" showErrorMessage="1" promptTitle="pls. choose Response Unit from" prompt="a codelist." sqref="D138:E138">
      <formula1>DDI_ResponseUnit</formula1>
    </dataValidation>
    <dataValidation allowBlank="1" showInputMessage="1" showErrorMessage="1" promptTitle="pls. enter any other remark" prompt="of relevance._x000a_(free text)" sqref="D135:E135 D140:E140"/>
  </dataValidations>
  <hyperlinks>
    <hyperlink ref="C23" r:id="rId1"/>
    <hyperlink ref="C42" r:id="rId2"/>
    <hyperlink ref="B73" r:id="rId3"/>
    <hyperlink ref="C44" r:id="rId4"/>
    <hyperlink ref="C45" r:id="rId5"/>
    <hyperlink ref="C49" r:id="rId6"/>
    <hyperlink ref="C48" r:id="rId7"/>
    <hyperlink ref="C52" r:id="rId8" location="/"/>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R146"/>
  <sheetViews>
    <sheetView tabSelected="1" zoomScaleNormal="100" workbookViewId="0">
      <pane xSplit="1" ySplit="1" topLeftCell="P92" activePane="bottomRight" state="frozen"/>
      <selection pane="topRight" activeCell="B1" sqref="B1"/>
      <selection pane="bottomLeft" activeCell="A2" sqref="A2"/>
      <selection pane="bottomRight" activeCell="R119" sqref="R119"/>
    </sheetView>
  </sheetViews>
  <sheetFormatPr defaultColWidth="8.85546875" defaultRowHeight="15" x14ac:dyDescent="0.25"/>
  <cols>
    <col min="1" max="1" width="4" style="229" bestFit="1" customWidth="1"/>
    <col min="2" max="2" width="21.42578125" style="48" hidden="1" customWidth="1"/>
    <col min="3" max="3" width="2.140625" style="64" hidden="1" customWidth="1"/>
    <col min="4" max="4" width="2.140625" style="34" hidden="1" customWidth="1"/>
    <col min="5" max="5" width="2.140625" style="49" hidden="1" customWidth="1"/>
    <col min="6" max="6" width="2.140625" style="34" hidden="1" customWidth="1"/>
    <col min="7" max="8" width="2.140625" style="35" hidden="1" customWidth="1"/>
    <col min="9" max="9" width="2.140625" style="42" hidden="1" customWidth="1"/>
    <col min="10" max="10" width="2.140625" style="38" hidden="1" customWidth="1"/>
    <col min="11" max="11" width="2.140625" style="39" hidden="1" customWidth="1"/>
    <col min="12" max="13" width="2.140625" style="40" hidden="1" customWidth="1"/>
    <col min="14" max="15" width="2.140625" style="41" hidden="1" customWidth="1"/>
    <col min="16" max="16" width="27.5703125" style="2" customWidth="1"/>
    <col min="17" max="17" width="11" style="194" customWidth="1"/>
    <col min="18" max="18" width="39.140625" style="153" customWidth="1"/>
    <col min="19" max="19" width="13.42578125" style="45" customWidth="1"/>
    <col min="20" max="33" width="7.85546875" style="45" customWidth="1"/>
    <col min="34" max="34" width="1" style="45" customWidth="1"/>
    <col min="35" max="35" width="6.140625" style="45" customWidth="1"/>
    <col min="36" max="52" width="1" style="45" customWidth="1"/>
    <col min="53" max="53" width="10.42578125" style="45" customWidth="1"/>
    <col min="54" max="70" width="0.42578125" style="45" customWidth="1"/>
    <col min="71" max="71" width="8.85546875" style="45" customWidth="1"/>
    <col min="72" max="16384" width="8.85546875" style="45"/>
  </cols>
  <sheetData>
    <row r="1" spans="1:53" ht="33" customHeight="1" x14ac:dyDescent="0.25">
      <c r="A1" s="228" t="s">
        <v>1913</v>
      </c>
      <c r="B1" s="30" t="s">
        <v>1915</v>
      </c>
      <c r="C1" s="31" t="s">
        <v>1916</v>
      </c>
      <c r="D1" s="32" t="s">
        <v>1917</v>
      </c>
      <c r="E1" s="33" t="s">
        <v>1918</v>
      </c>
      <c r="F1" s="34" t="s">
        <v>1919</v>
      </c>
      <c r="G1" s="35" t="s">
        <v>1920</v>
      </c>
      <c r="H1" s="36" t="s">
        <v>1921</v>
      </c>
      <c r="I1" s="37" t="s">
        <v>276</v>
      </c>
      <c r="J1" s="38" t="s">
        <v>714</v>
      </c>
      <c r="K1" s="39" t="s">
        <v>1922</v>
      </c>
      <c r="L1" s="40" t="s">
        <v>884</v>
      </c>
      <c r="M1" s="40" t="s">
        <v>605</v>
      </c>
      <c r="N1" s="41" t="s">
        <v>1923</v>
      </c>
      <c r="O1" s="42" t="s">
        <v>1924</v>
      </c>
      <c r="P1" s="30" t="s">
        <v>1925</v>
      </c>
      <c r="Q1" s="43" t="s">
        <v>1926</v>
      </c>
      <c r="R1" s="44" t="s">
        <v>1927</v>
      </c>
      <c r="T1" s="46" t="s">
        <v>1928</v>
      </c>
      <c r="BA1" s="45" t="s">
        <v>1929</v>
      </c>
    </row>
    <row r="2" spans="1:53" hidden="1" x14ac:dyDescent="0.25">
      <c r="A2" s="229">
        <v>1</v>
      </c>
      <c r="C2" s="31">
        <v>1</v>
      </c>
      <c r="I2" s="37" t="s">
        <v>1930</v>
      </c>
      <c r="L2" s="40" t="s">
        <v>1931</v>
      </c>
      <c r="M2" s="40" t="s">
        <v>1932</v>
      </c>
      <c r="P2" s="50" t="s">
        <v>1914</v>
      </c>
      <c r="Q2" s="51"/>
      <c r="R2" s="52">
        <v>1</v>
      </c>
      <c r="S2" s="53"/>
    </row>
    <row r="3" spans="1:53" x14ac:dyDescent="0.25">
      <c r="C3" s="31"/>
      <c r="I3" s="37"/>
      <c r="P3" s="242" t="s">
        <v>8161</v>
      </c>
      <c r="Q3" s="241" t="s">
        <v>1954</v>
      </c>
      <c r="R3" s="70"/>
      <c r="S3" s="53"/>
    </row>
    <row r="4" spans="1:53" hidden="1" x14ac:dyDescent="0.25">
      <c r="A4" s="229">
        <v>2</v>
      </c>
      <c r="B4" s="48" t="s">
        <v>1933</v>
      </c>
      <c r="C4" s="54">
        <v>100</v>
      </c>
      <c r="G4" s="55" t="s">
        <v>1934</v>
      </c>
      <c r="I4" s="37"/>
      <c r="P4" s="243" t="s">
        <v>1935</v>
      </c>
      <c r="Q4" s="51"/>
      <c r="R4" s="56" t="s">
        <v>1090</v>
      </c>
      <c r="S4" s="53"/>
    </row>
    <row r="5" spans="1:53" hidden="1" x14ac:dyDescent="0.25">
      <c r="A5" s="229">
        <v>3</v>
      </c>
      <c r="B5" s="48" t="s">
        <v>1933</v>
      </c>
      <c r="C5" s="54">
        <v>101</v>
      </c>
      <c r="G5" s="55" t="s">
        <v>1934</v>
      </c>
      <c r="I5" s="37"/>
      <c r="P5" s="243" t="s">
        <v>1936</v>
      </c>
      <c r="Q5" s="51"/>
      <c r="R5" s="56" t="s">
        <v>1097</v>
      </c>
      <c r="S5" s="53"/>
    </row>
    <row r="6" spans="1:53" ht="15" hidden="1" customHeight="1" x14ac:dyDescent="0.25">
      <c r="A6" s="229">
        <v>4</v>
      </c>
      <c r="B6" s="57" t="s">
        <v>7</v>
      </c>
      <c r="C6" s="31"/>
      <c r="F6" s="34" t="s">
        <v>1937</v>
      </c>
      <c r="I6" s="37"/>
      <c r="J6" s="58" t="s">
        <v>1938</v>
      </c>
      <c r="P6" s="243" t="s">
        <v>1939</v>
      </c>
      <c r="Q6" s="51"/>
      <c r="R6" s="59" t="s">
        <v>193</v>
      </c>
      <c r="S6" s="53"/>
      <c r="T6" s="45" t="str">
        <f>R6&amp;": "&amp;VLOOKUP(R6,keys!C611:D624,2,FALSE)</f>
        <v xml:space="preserve">Dataset: Data encoded in a defined structure. </v>
      </c>
    </row>
    <row r="7" spans="1:53" hidden="1" x14ac:dyDescent="0.25">
      <c r="A7" s="229">
        <v>5</v>
      </c>
      <c r="B7" s="57" t="s">
        <v>7</v>
      </c>
      <c r="C7" s="31">
        <v>2</v>
      </c>
      <c r="D7" s="34" t="s">
        <v>177</v>
      </c>
      <c r="E7" s="49" t="s">
        <v>1940</v>
      </c>
      <c r="F7" s="34" t="s">
        <v>1941</v>
      </c>
      <c r="H7" s="60" t="s">
        <v>7</v>
      </c>
      <c r="I7" s="37" t="s">
        <v>7</v>
      </c>
      <c r="J7" s="58" t="s">
        <v>1942</v>
      </c>
      <c r="O7" s="61" t="s">
        <v>1943</v>
      </c>
      <c r="P7" s="243" t="s">
        <v>1944</v>
      </c>
      <c r="Q7" s="51"/>
      <c r="R7" s="59" t="s">
        <v>193</v>
      </c>
      <c r="S7" s="62" t="s">
        <v>1945</v>
      </c>
    </row>
    <row r="8" spans="1:53" hidden="1" x14ac:dyDescent="0.25">
      <c r="A8" s="229">
        <v>6</v>
      </c>
      <c r="B8" s="57" t="s">
        <v>7</v>
      </c>
      <c r="C8" s="31"/>
      <c r="H8" s="36"/>
      <c r="I8" s="63"/>
      <c r="L8" s="40" t="s">
        <v>1946</v>
      </c>
      <c r="M8" s="40" t="s">
        <v>1947</v>
      </c>
      <c r="O8" s="61" t="s">
        <v>1948</v>
      </c>
      <c r="P8" s="243" t="s">
        <v>1949</v>
      </c>
      <c r="Q8" s="51"/>
      <c r="R8" s="59" t="s">
        <v>625</v>
      </c>
    </row>
    <row r="9" spans="1:53" x14ac:dyDescent="0.25">
      <c r="A9" s="229">
        <v>7</v>
      </c>
      <c r="B9" s="57" t="s">
        <v>7</v>
      </c>
      <c r="D9" s="34" t="s">
        <v>1950</v>
      </c>
      <c r="F9" s="34" t="s">
        <v>1951</v>
      </c>
      <c r="J9" s="58" t="s">
        <v>1952</v>
      </c>
      <c r="K9" s="39" t="s">
        <v>1953</v>
      </c>
      <c r="P9" s="244" t="s">
        <v>8241</v>
      </c>
      <c r="Q9" s="65" t="s">
        <v>1954</v>
      </c>
      <c r="R9" s="66" t="s">
        <v>951</v>
      </c>
      <c r="S9" s="67" t="s">
        <v>1955</v>
      </c>
      <c r="X9" s="81" t="str">
        <f>VLOOKUP(R9,MIME_type_ext,4,FALSE)</f>
        <v>Microsoft Excel-files</v>
      </c>
    </row>
    <row r="10" spans="1:53" hidden="1" x14ac:dyDescent="0.25">
      <c r="A10" s="229">
        <v>8</v>
      </c>
      <c r="B10" s="57" t="s">
        <v>7</v>
      </c>
      <c r="J10" s="58"/>
      <c r="P10" s="245" t="s">
        <v>1956</v>
      </c>
      <c r="Q10" s="68" t="s">
        <v>888</v>
      </c>
      <c r="R10" s="69"/>
      <c r="S10" s="28"/>
    </row>
    <row r="11" spans="1:53" x14ac:dyDescent="0.25">
      <c r="B11" s="57"/>
      <c r="J11" s="58"/>
      <c r="P11" s="234" t="s">
        <v>1957</v>
      </c>
      <c r="Q11" s="241" t="s">
        <v>1954</v>
      </c>
      <c r="R11" s="70"/>
      <c r="S11" s="28"/>
    </row>
    <row r="12" spans="1:53" ht="15" customHeight="1" x14ac:dyDescent="0.25">
      <c r="A12" s="229">
        <v>9</v>
      </c>
      <c r="B12" s="71" t="s">
        <v>4</v>
      </c>
      <c r="C12" s="31">
        <v>9</v>
      </c>
      <c r="D12" s="34" t="s">
        <v>1958</v>
      </c>
      <c r="E12" s="49" t="s">
        <v>1958</v>
      </c>
      <c r="F12" s="34" t="s">
        <v>1959</v>
      </c>
      <c r="G12" s="55" t="s">
        <v>4</v>
      </c>
      <c r="H12" s="36" t="s">
        <v>4</v>
      </c>
      <c r="I12" s="37" t="s">
        <v>4</v>
      </c>
      <c r="J12" s="58" t="s">
        <v>1960</v>
      </c>
      <c r="K12" s="72" t="s">
        <v>1961</v>
      </c>
      <c r="L12" s="40" t="s">
        <v>1962</v>
      </c>
      <c r="M12" s="40" t="s">
        <v>1963</v>
      </c>
      <c r="O12" s="61" t="s">
        <v>20</v>
      </c>
      <c r="P12" s="221" t="s">
        <v>1964</v>
      </c>
      <c r="Q12" s="65" t="s">
        <v>1954</v>
      </c>
      <c r="R12" s="73"/>
      <c r="S12" s="74"/>
    </row>
    <row r="13" spans="1:53" x14ac:dyDescent="0.25">
      <c r="A13" s="229">
        <v>10</v>
      </c>
      <c r="B13" s="71" t="s">
        <v>4</v>
      </c>
      <c r="C13" s="31"/>
      <c r="F13" s="34" t="s">
        <v>1965</v>
      </c>
      <c r="G13" s="55" t="s">
        <v>1966</v>
      </c>
      <c r="H13" s="36"/>
      <c r="I13" s="37"/>
      <c r="P13" s="101" t="s">
        <v>1967</v>
      </c>
      <c r="Q13" s="68" t="s">
        <v>888</v>
      </c>
      <c r="R13" s="75" t="s">
        <v>1968</v>
      </c>
      <c r="S13" s="67" t="s">
        <v>1969</v>
      </c>
    </row>
    <row r="14" spans="1:53" x14ac:dyDescent="0.25">
      <c r="A14" s="229">
        <v>11</v>
      </c>
      <c r="B14" s="71" t="s">
        <v>4</v>
      </c>
      <c r="F14" s="34" t="s">
        <v>923</v>
      </c>
      <c r="P14" s="111" t="s">
        <v>1970</v>
      </c>
      <c r="Q14" s="68" t="s">
        <v>888</v>
      </c>
      <c r="R14" s="73" t="s">
        <v>1971</v>
      </c>
      <c r="S14" s="67" t="s">
        <v>1972</v>
      </c>
    </row>
    <row r="15" spans="1:53" ht="15.75" thickBot="1" x14ac:dyDescent="0.3">
      <c r="B15" s="71"/>
      <c r="P15" s="220" t="s">
        <v>1973</v>
      </c>
      <c r="Q15" s="241" t="s">
        <v>1954</v>
      </c>
      <c r="R15" s="70"/>
      <c r="S15" s="67"/>
    </row>
    <row r="16" spans="1:53" ht="15.75" thickBot="1" x14ac:dyDescent="0.3">
      <c r="A16" s="229">
        <v>12</v>
      </c>
      <c r="B16" s="76" t="s">
        <v>1974</v>
      </c>
      <c r="C16" s="31">
        <v>31</v>
      </c>
      <c r="D16" s="34" t="s">
        <v>1975</v>
      </c>
      <c r="H16" s="36"/>
      <c r="I16" s="63"/>
      <c r="L16" s="42"/>
      <c r="M16" s="42"/>
      <c r="P16" s="101" t="s">
        <v>1976</v>
      </c>
      <c r="Q16" s="65" t="s">
        <v>1954</v>
      </c>
      <c r="R16" s="77"/>
      <c r="S16" s="78" t="s">
        <v>5029</v>
      </c>
      <c r="T16" s="79" t="s">
        <v>8167</v>
      </c>
      <c r="U16" s="80"/>
      <c r="X16" s="81" t="str">
        <f>IF(S16="","",VLOOKUP(S16,ProMIS_activeProjects,2,FALSE))</f>
        <v>Next Generation Cassava Breeding</v>
      </c>
      <c r="Y16" s="82"/>
      <c r="Z16" s="82"/>
      <c r="AA16" s="82"/>
      <c r="AB16" s="82"/>
      <c r="AC16" s="82"/>
      <c r="AD16" s="82"/>
      <c r="AE16" s="82"/>
      <c r="AF16" s="82"/>
      <c r="AG16" s="82"/>
    </row>
    <row r="17" spans="1:70" x14ac:dyDescent="0.25">
      <c r="A17" s="229">
        <v>13</v>
      </c>
      <c r="B17" s="76" t="s">
        <v>1974</v>
      </c>
      <c r="C17" s="31">
        <v>32</v>
      </c>
      <c r="D17" s="34" t="s">
        <v>1977</v>
      </c>
      <c r="H17" s="36"/>
      <c r="I17" s="63"/>
      <c r="L17" s="42"/>
      <c r="M17" s="42"/>
      <c r="P17" s="101" t="s">
        <v>1978</v>
      </c>
      <c r="Q17" s="65" t="s">
        <v>1954</v>
      </c>
      <c r="R17" s="75"/>
    </row>
    <row r="18" spans="1:70" x14ac:dyDescent="0.25">
      <c r="B18" s="76"/>
      <c r="C18" s="31"/>
      <c r="H18" s="36"/>
      <c r="I18" s="63"/>
      <c r="L18" s="42"/>
      <c r="M18" s="42"/>
      <c r="P18" s="101"/>
      <c r="Q18" s="241" t="s">
        <v>1954</v>
      </c>
      <c r="R18" s="70"/>
      <c r="S18" s="45" t="s">
        <v>1979</v>
      </c>
      <c r="T18" s="45" t="s">
        <v>1980</v>
      </c>
      <c r="U18" s="45" t="s">
        <v>1981</v>
      </c>
      <c r="V18" s="45" t="s">
        <v>1982</v>
      </c>
      <c r="W18" s="45" t="s">
        <v>1983</v>
      </c>
      <c r="X18" s="45" t="s">
        <v>1984</v>
      </c>
      <c r="Y18" s="45" t="s">
        <v>1985</v>
      </c>
      <c r="Z18" s="45" t="s">
        <v>1986</v>
      </c>
      <c r="AA18" s="45" t="s">
        <v>1987</v>
      </c>
      <c r="AB18" s="45" t="s">
        <v>1988</v>
      </c>
      <c r="AC18" s="45" t="s">
        <v>1989</v>
      </c>
      <c r="AD18" s="45" t="s">
        <v>1990</v>
      </c>
      <c r="AE18" s="45" t="s">
        <v>1991</v>
      </c>
      <c r="AF18" s="45" t="s">
        <v>1992</v>
      </c>
      <c r="AG18" s="45" t="s">
        <v>1993</v>
      </c>
    </row>
    <row r="19" spans="1:70" x14ac:dyDescent="0.25">
      <c r="A19" s="229">
        <v>14</v>
      </c>
      <c r="B19" s="76" t="s">
        <v>1974</v>
      </c>
      <c r="C19" s="31">
        <v>29</v>
      </c>
      <c r="D19" s="34" t="s">
        <v>1994</v>
      </c>
      <c r="H19" s="36"/>
      <c r="I19" s="63"/>
      <c r="L19" s="42"/>
      <c r="M19" s="42"/>
      <c r="P19" s="221" t="s">
        <v>1995</v>
      </c>
      <c r="Q19" s="65" t="s">
        <v>1954</v>
      </c>
      <c r="R19" s="83" t="str">
        <f>S19&amp;BA43&amp;T19&amp;BB43&amp;U19&amp;BC43&amp;V19&amp;BD43&amp;W19&amp;BE43&amp;X19&amp;BF43&amp;Y19&amp;BG43&amp;Z19&amp;BH43&amp;AA19&amp;BI43&amp;AB19&amp;BJ43&amp;AC19&amp;BK43&amp;AD19&amp;BL43&amp;AE19&amp;BM43&amp;AF19&amp;BN43&amp;AG19&amp;BO43</f>
        <v/>
      </c>
      <c r="S19" s="84"/>
      <c r="T19" s="84"/>
      <c r="U19" s="84"/>
      <c r="V19" s="84"/>
      <c r="W19" s="84"/>
      <c r="X19" s="84"/>
      <c r="Y19" s="84"/>
      <c r="Z19" s="84"/>
      <c r="AA19" s="84"/>
      <c r="AB19" s="84"/>
      <c r="AC19" s="84"/>
      <c r="AD19" s="84"/>
      <c r="AE19" s="84"/>
      <c r="AF19" s="84"/>
      <c r="AG19" s="84"/>
    </row>
    <row r="20" spans="1:70" x14ac:dyDescent="0.25">
      <c r="A20" s="229">
        <v>15</v>
      </c>
      <c r="B20" s="85"/>
      <c r="C20" s="45"/>
      <c r="H20" s="36"/>
      <c r="P20" s="221"/>
      <c r="Q20" s="291" t="s">
        <v>885</v>
      </c>
      <c r="R20" s="70"/>
      <c r="S20" s="86"/>
      <c r="T20" s="86"/>
      <c r="U20" s="87"/>
      <c r="W20" s="250" t="s">
        <v>8168</v>
      </c>
      <c r="X20" s="88" t="str">
        <f>IF($S$16="","",VLOOKUP($S$16,ProMIS_activeProjects,6,FALSE))</f>
        <v>CORNELL UNIV</v>
      </c>
      <c r="Y20" s="74"/>
      <c r="Z20" s="74"/>
      <c r="AA20" s="74"/>
      <c r="AB20" s="74"/>
      <c r="AC20" s="74"/>
      <c r="AD20" s="74"/>
      <c r="AE20" s="74"/>
      <c r="AF20" s="74"/>
      <c r="AG20" s="74"/>
      <c r="BA20" s="89"/>
      <c r="BB20" s="89"/>
      <c r="BC20" s="90"/>
      <c r="BD20" s="90"/>
      <c r="BE20" s="90"/>
      <c r="BF20" s="90"/>
      <c r="BG20" s="90"/>
      <c r="BH20" s="90"/>
      <c r="BI20" s="90"/>
      <c r="BJ20" s="90"/>
      <c r="BK20" s="90"/>
      <c r="BL20" s="90"/>
      <c r="BM20" s="90"/>
      <c r="BN20" s="90"/>
      <c r="BO20" s="90"/>
    </row>
    <row r="21" spans="1:70" x14ac:dyDescent="0.25">
      <c r="B21" s="85"/>
      <c r="C21" s="45"/>
      <c r="H21" s="36"/>
      <c r="P21" s="221" t="s">
        <v>8251</v>
      </c>
      <c r="Q21" s="96" t="s">
        <v>885</v>
      </c>
      <c r="R21" s="290" t="s">
        <v>8252</v>
      </c>
      <c r="S21" s="67" t="s">
        <v>8253</v>
      </c>
      <c r="T21" s="86"/>
      <c r="U21" s="87"/>
      <c r="W21" s="250" t="s">
        <v>8254</v>
      </c>
      <c r="X21" s="292" t="s">
        <v>8255</v>
      </c>
      <c r="Y21" s="74"/>
      <c r="Z21" s="74"/>
      <c r="AA21" s="74"/>
      <c r="AB21" s="74"/>
      <c r="AC21" s="74"/>
      <c r="AD21" s="74"/>
      <c r="AE21" s="74"/>
      <c r="AF21" s="74"/>
      <c r="AG21" s="74"/>
      <c r="BA21" s="89"/>
      <c r="BB21" s="89"/>
      <c r="BC21" s="90"/>
      <c r="BD21" s="90"/>
      <c r="BE21" s="90"/>
      <c r="BF21" s="90"/>
      <c r="BG21" s="90"/>
      <c r="BH21" s="90"/>
      <c r="BI21" s="90"/>
      <c r="BJ21" s="90"/>
      <c r="BK21" s="90"/>
      <c r="BL21" s="90"/>
      <c r="BM21" s="90"/>
      <c r="BN21" s="90"/>
      <c r="BO21" s="90"/>
    </row>
    <row r="22" spans="1:70" ht="28.5" customHeight="1" x14ac:dyDescent="0.25">
      <c r="A22" s="229">
        <v>16</v>
      </c>
      <c r="B22" s="85" t="s">
        <v>1996</v>
      </c>
      <c r="C22" s="45"/>
      <c r="H22" s="36"/>
      <c r="P22" s="91" t="s">
        <v>1997</v>
      </c>
      <c r="Q22" s="241" t="s">
        <v>1954</v>
      </c>
      <c r="R22" s="70"/>
      <c r="S22" s="86" t="s">
        <v>1998</v>
      </c>
      <c r="T22" s="86" t="str">
        <f>+IF(T32="no","author2","primary author2")</f>
        <v>author2</v>
      </c>
      <c r="U22" s="86" t="str">
        <f>+IF(U32="no","author3","primary author3")</f>
        <v>author3</v>
      </c>
      <c r="V22" s="74" t="s">
        <v>1999</v>
      </c>
      <c r="W22" s="74" t="s">
        <v>2000</v>
      </c>
      <c r="X22" s="74" t="s">
        <v>2001</v>
      </c>
      <c r="Y22" s="74" t="s">
        <v>2002</v>
      </c>
      <c r="Z22" s="74" t="s">
        <v>2003</v>
      </c>
      <c r="AA22" s="74" t="s">
        <v>2004</v>
      </c>
      <c r="AB22" s="74" t="s">
        <v>2005</v>
      </c>
      <c r="AC22" s="74" t="s">
        <v>2006</v>
      </c>
      <c r="AD22" s="74" t="s">
        <v>2007</v>
      </c>
      <c r="AE22" s="74" t="s">
        <v>2008</v>
      </c>
      <c r="AF22" s="74" t="s">
        <v>2009</v>
      </c>
      <c r="AG22" s="74" t="s">
        <v>2010</v>
      </c>
      <c r="BA22" s="89" t="s">
        <v>2011</v>
      </c>
      <c r="BB22" s="89" t="s">
        <v>2012</v>
      </c>
      <c r="BC22" s="90" t="s">
        <v>2013</v>
      </c>
      <c r="BD22" s="90" t="s">
        <v>2014</v>
      </c>
      <c r="BE22" s="90" t="s">
        <v>2015</v>
      </c>
      <c r="BF22" s="90" t="s">
        <v>2016</v>
      </c>
      <c r="BG22" s="90" t="s">
        <v>2017</v>
      </c>
      <c r="BH22" s="90" t="s">
        <v>2018</v>
      </c>
      <c r="BI22" s="90" t="s">
        <v>2019</v>
      </c>
      <c r="BJ22" s="90" t="s">
        <v>2020</v>
      </c>
      <c r="BK22" s="90" t="s">
        <v>2021</v>
      </c>
      <c r="BL22" s="90" t="s">
        <v>2022</v>
      </c>
      <c r="BM22" s="90" t="s">
        <v>2023</v>
      </c>
      <c r="BN22" s="90" t="s">
        <v>2024</v>
      </c>
      <c r="BO22" s="90" t="s">
        <v>2025</v>
      </c>
    </row>
    <row r="23" spans="1:70" ht="15" customHeight="1" x14ac:dyDescent="0.25">
      <c r="A23" s="229">
        <v>17</v>
      </c>
      <c r="B23" s="85" t="s">
        <v>1996</v>
      </c>
      <c r="C23" s="31">
        <v>5</v>
      </c>
      <c r="G23" s="55"/>
      <c r="H23" s="36"/>
      <c r="J23" s="58"/>
      <c r="P23" s="92" t="s">
        <v>8196</v>
      </c>
      <c r="Q23" s="65" t="s">
        <v>1954</v>
      </c>
      <c r="R23" s="93"/>
      <c r="S23" s="94"/>
      <c r="T23" s="94"/>
      <c r="U23" s="94"/>
      <c r="V23" s="94"/>
      <c r="W23" s="94"/>
      <c r="X23" s="94"/>
      <c r="Y23" s="94"/>
      <c r="Z23" s="94"/>
      <c r="AA23" s="94"/>
      <c r="AB23" s="94"/>
      <c r="AC23" s="94"/>
      <c r="AD23" s="94"/>
      <c r="AE23" s="94"/>
      <c r="AF23" s="94"/>
      <c r="AG23" s="94"/>
      <c r="BC23" s="95"/>
      <c r="BD23" s="95"/>
      <c r="BE23" s="95"/>
      <c r="BF23" s="95"/>
      <c r="BG23" s="95"/>
      <c r="BH23" s="95"/>
      <c r="BI23" s="95"/>
      <c r="BJ23" s="95"/>
      <c r="BK23" s="95"/>
      <c r="BL23" s="95"/>
      <c r="BM23" s="95"/>
      <c r="BN23" s="95"/>
      <c r="BO23" s="95"/>
    </row>
    <row r="24" spans="1:70" x14ac:dyDescent="0.25">
      <c r="A24" s="229">
        <v>18</v>
      </c>
      <c r="B24" s="85" t="s">
        <v>1996</v>
      </c>
      <c r="C24" s="31"/>
      <c r="G24" s="55"/>
      <c r="H24" s="36"/>
      <c r="J24" s="58"/>
      <c r="P24" s="92" t="s">
        <v>8197</v>
      </c>
      <c r="Q24" s="65" t="s">
        <v>1954</v>
      </c>
      <c r="R24" s="93"/>
      <c r="S24" s="94"/>
      <c r="T24" s="94"/>
      <c r="U24" s="94"/>
      <c r="V24" s="94"/>
      <c r="W24" s="94"/>
      <c r="X24" s="94"/>
      <c r="Y24" s="94"/>
      <c r="Z24" s="94"/>
      <c r="AA24" s="94"/>
      <c r="AB24" s="94"/>
      <c r="AC24" s="94"/>
      <c r="AD24" s="94"/>
      <c r="AE24" s="94"/>
      <c r="AF24" s="94"/>
      <c r="AG24" s="94"/>
      <c r="BC24" s="95"/>
      <c r="BD24" s="95"/>
      <c r="BE24" s="95"/>
      <c r="BF24" s="95"/>
      <c r="BG24" s="95"/>
      <c r="BH24" s="95"/>
      <c r="BI24" s="95"/>
      <c r="BJ24" s="95"/>
      <c r="BK24" s="95"/>
      <c r="BL24" s="95"/>
      <c r="BM24" s="95"/>
      <c r="BN24" s="95"/>
      <c r="BO24" s="95"/>
    </row>
    <row r="25" spans="1:70" x14ac:dyDescent="0.25">
      <c r="A25" s="229">
        <v>19</v>
      </c>
      <c r="B25" s="85" t="s">
        <v>1996</v>
      </c>
      <c r="C25" s="31"/>
      <c r="H25" s="36"/>
      <c r="J25" s="58"/>
      <c r="P25" s="92" t="s">
        <v>8198</v>
      </c>
      <c r="Q25" s="96" t="s">
        <v>885</v>
      </c>
      <c r="R25" s="93"/>
      <c r="S25" s="94"/>
      <c r="T25" s="94"/>
      <c r="U25" s="94"/>
      <c r="V25" s="94"/>
      <c r="W25" s="94"/>
      <c r="X25" s="94"/>
      <c r="Y25" s="94"/>
      <c r="Z25" s="94"/>
      <c r="AA25" s="94"/>
      <c r="AB25" s="94"/>
      <c r="AC25" s="94"/>
      <c r="AD25" s="94"/>
      <c r="AE25" s="94"/>
      <c r="AF25" s="94"/>
      <c r="AG25" s="94"/>
      <c r="BC25" s="95"/>
      <c r="BD25" s="95"/>
      <c r="BE25" s="95"/>
      <c r="BF25" s="95"/>
      <c r="BG25" s="95"/>
      <c r="BH25" s="95"/>
      <c r="BI25" s="95"/>
      <c r="BJ25" s="95"/>
      <c r="BK25" s="95"/>
      <c r="BL25" s="95"/>
      <c r="BM25" s="95"/>
      <c r="BN25" s="95"/>
      <c r="BO25" s="95"/>
    </row>
    <row r="26" spans="1:70" ht="30" x14ac:dyDescent="0.25">
      <c r="A26" s="229">
        <v>20</v>
      </c>
      <c r="B26" s="85" t="s">
        <v>1996</v>
      </c>
      <c r="C26" s="31">
        <v>6</v>
      </c>
      <c r="D26" s="34" t="s">
        <v>2026</v>
      </c>
      <c r="E26" s="49" t="s">
        <v>2027</v>
      </c>
      <c r="F26" s="34" t="s">
        <v>2028</v>
      </c>
      <c r="G26" s="55" t="s">
        <v>2029</v>
      </c>
      <c r="H26" s="36" t="s">
        <v>2029</v>
      </c>
      <c r="J26" s="58" t="s">
        <v>2030</v>
      </c>
      <c r="L26" s="40" t="s">
        <v>2031</v>
      </c>
      <c r="M26" s="40" t="s">
        <v>2032</v>
      </c>
      <c r="O26" s="61" t="s">
        <v>2033</v>
      </c>
      <c r="P26" s="92" t="s">
        <v>2034</v>
      </c>
      <c r="Q26" s="97" t="s">
        <v>2035</v>
      </c>
      <c r="R26" s="93" t="str">
        <f t="shared" ref="R26:R31" si="0">S26&amp;BA26&amp;T26&amp;BB26&amp;U26&amp;BC26&amp;V26&amp;BD26&amp;W26&amp;BE26&amp;X26&amp;BF26&amp;Y26&amp;BG26&amp;Z26&amp;BH26&amp;AA26&amp;BI26&amp;AB26&amp;BJ26&amp;AC26&amp;BK26&amp;AD26&amp;BL26&amp;AE26&amp;BM26&amp;AF26&amp;BN26&amp;AG26&amp;BO26</f>
        <v/>
      </c>
      <c r="S26" s="98" t="str">
        <f>IF(S23="","",S23&amp;", "&amp;S24&amp;" "&amp;S25)</f>
        <v/>
      </c>
      <c r="T26" s="98" t="str">
        <f t="shared" ref="T26:AG26" si="1">IF(T23="","",T23&amp;", "&amp;T24&amp;" "&amp;T25)</f>
        <v/>
      </c>
      <c r="U26" s="98" t="str">
        <f t="shared" si="1"/>
        <v/>
      </c>
      <c r="V26" s="98" t="str">
        <f t="shared" si="1"/>
        <v/>
      </c>
      <c r="W26" s="98" t="str">
        <f t="shared" si="1"/>
        <v/>
      </c>
      <c r="X26" s="98" t="str">
        <f t="shared" si="1"/>
        <v/>
      </c>
      <c r="Y26" s="98" t="str">
        <f t="shared" si="1"/>
        <v/>
      </c>
      <c r="Z26" s="98" t="str">
        <f t="shared" si="1"/>
        <v/>
      </c>
      <c r="AA26" s="98" t="str">
        <f t="shared" si="1"/>
        <v/>
      </c>
      <c r="AB26" s="98" t="str">
        <f t="shared" si="1"/>
        <v/>
      </c>
      <c r="AC26" s="98" t="str">
        <f t="shared" si="1"/>
        <v/>
      </c>
      <c r="AD26" s="98" t="str">
        <f t="shared" si="1"/>
        <v/>
      </c>
      <c r="AE26" s="98" t="str">
        <f t="shared" si="1"/>
        <v/>
      </c>
      <c r="AF26" s="98" t="str">
        <f t="shared" si="1"/>
        <v/>
      </c>
      <c r="AG26" s="98" t="str">
        <f t="shared" si="1"/>
        <v/>
      </c>
      <c r="BA26" s="45" t="str">
        <f>IF(T26="","",keys!$G$2)</f>
        <v/>
      </c>
      <c r="BB26" s="45" t="str">
        <f>IF(U26="","",keys!$G$2)</f>
        <v/>
      </c>
      <c r="BC26" s="95" t="str">
        <f>IF(V26="","",keys!$G$2)</f>
        <v/>
      </c>
      <c r="BD26" s="95" t="str">
        <f>IF(W26="","",keys!$G$2)</f>
        <v/>
      </c>
      <c r="BE26" s="95" t="str">
        <f>IF(X26="","",keys!$G$2)</f>
        <v/>
      </c>
      <c r="BF26" s="95" t="str">
        <f>IF(Y26="","",keys!$G$2)</f>
        <v/>
      </c>
      <c r="BG26" s="95" t="str">
        <f>IF(Z26="","",keys!$G$2)</f>
        <v/>
      </c>
      <c r="BH26" s="95" t="str">
        <f>IF(AA26="","",keys!$G$2)</f>
        <v/>
      </c>
      <c r="BI26" s="95" t="str">
        <f>IF(AB26="","",keys!$G$2)</f>
        <v/>
      </c>
      <c r="BJ26" s="95" t="str">
        <f>IF(AC26="","",keys!$G$2)</f>
        <v/>
      </c>
      <c r="BK26" s="95" t="str">
        <f>IF(AD26="","",keys!$G$2)</f>
        <v/>
      </c>
      <c r="BL26" s="95" t="str">
        <f>IF(AE26="","",keys!$G$2)</f>
        <v/>
      </c>
      <c r="BM26" s="95" t="str">
        <f>IF(AF26="","",keys!$G$2)</f>
        <v/>
      </c>
      <c r="BN26" s="95" t="str">
        <f>IF(AG26="","",keys!$G$2)</f>
        <v/>
      </c>
      <c r="BO26" s="95"/>
    </row>
    <row r="27" spans="1:70" ht="30" x14ac:dyDescent="0.25">
      <c r="A27" s="229">
        <v>21</v>
      </c>
      <c r="B27" s="85" t="s">
        <v>1996</v>
      </c>
      <c r="C27" s="31"/>
      <c r="D27" s="34" t="s">
        <v>2036</v>
      </c>
      <c r="H27" s="36" t="s">
        <v>2037</v>
      </c>
      <c r="I27" s="37" t="s">
        <v>2038</v>
      </c>
      <c r="J27" s="58" t="s">
        <v>2039</v>
      </c>
      <c r="L27" s="42"/>
      <c r="M27" s="42"/>
      <c r="P27" s="92" t="s">
        <v>2040</v>
      </c>
      <c r="Q27" s="99" t="s">
        <v>2041</v>
      </c>
      <c r="R27" s="93" t="str">
        <f t="shared" si="0"/>
        <v/>
      </c>
      <c r="S27" s="100"/>
      <c r="T27" s="100"/>
      <c r="U27" s="100"/>
      <c r="V27" s="100"/>
      <c r="W27" s="100"/>
      <c r="X27" s="100"/>
      <c r="Y27" s="100"/>
      <c r="Z27" s="100"/>
      <c r="AA27" s="100"/>
      <c r="AB27" s="100"/>
      <c r="AC27" s="100"/>
      <c r="AD27" s="100"/>
      <c r="AE27" s="100"/>
      <c r="AF27" s="100"/>
      <c r="AG27" s="100"/>
      <c r="BA27" s="45" t="str">
        <f>IF(T27="","",keys!$G$2)</f>
        <v/>
      </c>
      <c r="BB27" s="45" t="str">
        <f>IF(U27="","",keys!$G$2)</f>
        <v/>
      </c>
      <c r="BC27" s="95" t="str">
        <f>IF(V27="","",keys!$G$2)</f>
        <v/>
      </c>
      <c r="BD27" s="95" t="str">
        <f>IF(W27="","",keys!$G$2)</f>
        <v/>
      </c>
      <c r="BE27" s="95" t="str">
        <f>IF(X27="","",keys!$G$2)</f>
        <v/>
      </c>
      <c r="BF27" s="95" t="str">
        <f>IF(Y27="","",keys!$G$2)</f>
        <v/>
      </c>
      <c r="BG27" s="95" t="str">
        <f>IF(Z27="","",keys!$G$2)</f>
        <v/>
      </c>
      <c r="BH27" s="95" t="str">
        <f>IF(AA27="","",keys!$G$2)</f>
        <v/>
      </c>
      <c r="BI27" s="95" t="str">
        <f>IF(AB27="","",keys!$G$2)</f>
        <v/>
      </c>
      <c r="BJ27" s="95" t="str">
        <f>IF(AC27="","",keys!$G$2)</f>
        <v/>
      </c>
      <c r="BK27" s="95" t="str">
        <f>IF(AD27="","",keys!$G$2)</f>
        <v/>
      </c>
      <c r="BL27" s="95" t="str">
        <f>IF(AE27="","",keys!$G$2)</f>
        <v/>
      </c>
      <c r="BM27" s="95" t="str">
        <f>IF(AF27="","",keys!$G$2)</f>
        <v/>
      </c>
      <c r="BN27" s="95" t="str">
        <f>IF(AG27="","",keys!$G$2)</f>
        <v/>
      </c>
      <c r="BO27" s="95"/>
    </row>
    <row r="28" spans="1:70" x14ac:dyDescent="0.25">
      <c r="A28" s="229">
        <v>22</v>
      </c>
      <c r="B28" s="85" t="s">
        <v>1996</v>
      </c>
      <c r="H28" s="36" t="s">
        <v>2042</v>
      </c>
      <c r="I28" s="37" t="s">
        <v>2042</v>
      </c>
      <c r="L28" s="40" t="s">
        <v>2043</v>
      </c>
      <c r="M28" s="40" t="s">
        <v>2044</v>
      </c>
      <c r="P28" s="101" t="s">
        <v>2045</v>
      </c>
      <c r="Q28" s="68" t="s">
        <v>888</v>
      </c>
      <c r="R28" s="102" t="str">
        <f t="shared" si="0"/>
        <v/>
      </c>
      <c r="S28" s="100"/>
      <c r="T28" s="100"/>
      <c r="U28" s="100"/>
      <c r="V28" s="100"/>
      <c r="W28" s="100"/>
      <c r="X28" s="100"/>
      <c r="Y28" s="100"/>
      <c r="Z28" s="100"/>
      <c r="AA28" s="100"/>
      <c r="AB28" s="100"/>
      <c r="AC28" s="100"/>
      <c r="AD28" s="100"/>
      <c r="AE28" s="100"/>
      <c r="AF28" s="100"/>
      <c r="AG28" s="100"/>
      <c r="BA28" s="45" t="str">
        <f>IF(T28="","",keys!$G$2)</f>
        <v/>
      </c>
      <c r="BB28" s="45" t="str">
        <f>IF(U28="","",keys!$G$2)</f>
        <v/>
      </c>
      <c r="BC28" s="95" t="str">
        <f>IF(V28="","",keys!$G$2)</f>
        <v/>
      </c>
      <c r="BD28" s="95" t="str">
        <f>IF(W28="","",keys!$G$2)</f>
        <v/>
      </c>
      <c r="BE28" s="95" t="str">
        <f>IF(X28="","",keys!$G$2)</f>
        <v/>
      </c>
      <c r="BF28" s="95" t="str">
        <f>IF(Y28="","",keys!$G$2)</f>
        <v/>
      </c>
      <c r="BG28" s="95" t="str">
        <f>IF(Z28="","",keys!$G$2)</f>
        <v/>
      </c>
      <c r="BH28" s="95" t="str">
        <f>IF(AA28="","",keys!$G$2)</f>
        <v/>
      </c>
      <c r="BI28" s="95" t="str">
        <f>IF(AB28="","",keys!$G$2)</f>
        <v/>
      </c>
      <c r="BJ28" s="95" t="str">
        <f>IF(AC28="","",keys!$G$2)</f>
        <v/>
      </c>
      <c r="BK28" s="95" t="str">
        <f>IF(AD28="","",keys!$G$2)</f>
        <v/>
      </c>
      <c r="BL28" s="95" t="str">
        <f>IF(AE28="","",keys!$G$2)</f>
        <v/>
      </c>
      <c r="BM28" s="95" t="str">
        <f>IF(AF28="","",keys!$G$2)</f>
        <v/>
      </c>
      <c r="BN28" s="95" t="str">
        <f>IF(AG28="","",keys!$G$2)</f>
        <v/>
      </c>
      <c r="BO28" s="95"/>
    </row>
    <row r="29" spans="1:70" x14ac:dyDescent="0.25">
      <c r="A29" s="229">
        <v>23</v>
      </c>
      <c r="B29" s="85" t="s">
        <v>1996</v>
      </c>
      <c r="C29" s="31">
        <v>27</v>
      </c>
      <c r="D29" s="34" t="s">
        <v>271</v>
      </c>
      <c r="E29" s="49" t="s">
        <v>2046</v>
      </c>
      <c r="F29" s="34" t="s">
        <v>2047</v>
      </c>
      <c r="H29" s="36"/>
      <c r="J29" s="58" t="s">
        <v>2048</v>
      </c>
      <c r="L29" s="42"/>
      <c r="M29" s="42"/>
      <c r="P29" s="101" t="s">
        <v>2049</v>
      </c>
      <c r="Q29" s="99" t="s">
        <v>2041</v>
      </c>
      <c r="R29" s="93" t="str">
        <f t="shared" si="0"/>
        <v/>
      </c>
      <c r="S29" s="248"/>
      <c r="T29" s="248"/>
      <c r="U29" s="248"/>
      <c r="V29" s="248"/>
      <c r="W29" s="248"/>
      <c r="X29" s="248"/>
      <c r="Y29" s="248"/>
      <c r="Z29" s="248"/>
      <c r="AA29" s="248"/>
      <c r="AB29" s="248"/>
      <c r="AC29" s="248"/>
      <c r="AD29" s="248"/>
      <c r="AE29" s="248"/>
      <c r="AF29" s="248"/>
      <c r="AG29" s="248"/>
      <c r="BA29" s="45" t="str">
        <f>IF(T29="","",keys!$G$2)</f>
        <v/>
      </c>
      <c r="BB29" s="45" t="str">
        <f>IF(U29="","",keys!$G$2)</f>
        <v/>
      </c>
      <c r="BC29" s="45" t="str">
        <f>IF(V29="","",keys!$G$2)</f>
        <v/>
      </c>
      <c r="BD29" s="45" t="str">
        <f>IF(W29="","",keys!$G$2)</f>
        <v/>
      </c>
      <c r="BE29" s="45" t="str">
        <f>IF(X29="","",keys!$G$2)</f>
        <v/>
      </c>
      <c r="BF29" s="45" t="str">
        <f>IF(Y29="","",keys!$G$2)</f>
        <v/>
      </c>
      <c r="BG29" s="45" t="str">
        <f>IF(Z29="","",keys!$G$2)</f>
        <v/>
      </c>
      <c r="BH29" s="45" t="str">
        <f>IF(AA29="","",keys!$G$2)</f>
        <v/>
      </c>
      <c r="BI29" s="45" t="str">
        <f>IF(AB29="","",keys!$G$2)</f>
        <v/>
      </c>
      <c r="BJ29" s="45" t="str">
        <f>IF(AC29="","",keys!$G$2)</f>
        <v/>
      </c>
      <c r="BK29" s="45" t="str">
        <f>IF(AD29="","",keys!$G$2)</f>
        <v/>
      </c>
      <c r="BL29" s="45" t="str">
        <f>IF(AE29="","",keys!$G$2)</f>
        <v/>
      </c>
      <c r="BM29" s="45" t="str">
        <f>IF(AF29="","",keys!$G$2)</f>
        <v/>
      </c>
      <c r="BN29" s="45" t="str">
        <f>IF(AG29="","",keys!$G$2)</f>
        <v/>
      </c>
    </row>
    <row r="30" spans="1:70" x14ac:dyDescent="0.25">
      <c r="A30" s="229">
        <v>24</v>
      </c>
      <c r="B30" s="76" t="s">
        <v>1974</v>
      </c>
      <c r="C30" s="31">
        <v>30</v>
      </c>
      <c r="D30" s="34" t="s">
        <v>2050</v>
      </c>
      <c r="H30" s="36"/>
      <c r="I30" s="63"/>
      <c r="L30" s="42"/>
      <c r="M30" s="42"/>
      <c r="P30" s="101" t="s">
        <v>2051</v>
      </c>
      <c r="Q30" s="99" t="s">
        <v>2041</v>
      </c>
      <c r="R30" s="93" t="str">
        <f t="shared" si="0"/>
        <v/>
      </c>
      <c r="S30" s="104"/>
      <c r="T30" s="104"/>
      <c r="U30" s="104"/>
      <c r="V30" s="104"/>
      <c r="W30" s="104"/>
      <c r="X30" s="104"/>
      <c r="Y30" s="104"/>
      <c r="Z30" s="104"/>
      <c r="AA30" s="104"/>
      <c r="AB30" s="104"/>
      <c r="AC30" s="104"/>
      <c r="AD30" s="104"/>
      <c r="AE30" s="104"/>
      <c r="AF30" s="104"/>
      <c r="AG30" s="104"/>
      <c r="BA30" s="45" t="str">
        <f>IF(T30="","",keys!$G$2)</f>
        <v/>
      </c>
      <c r="BB30" s="45" t="str">
        <f>IF(U30="","",keys!$G$2)</f>
        <v/>
      </c>
      <c r="BC30" s="45" t="str">
        <f>IF(V30="","",keys!$G$2)</f>
        <v/>
      </c>
      <c r="BD30" s="45" t="str">
        <f>IF(W30="","",keys!$G$2)</f>
        <v/>
      </c>
      <c r="BE30" s="45" t="str">
        <f>IF(X30="","",keys!$G$2)</f>
        <v/>
      </c>
      <c r="BF30" s="45" t="str">
        <f>IF(Y30="","",keys!$G$2)</f>
        <v/>
      </c>
      <c r="BG30" s="45" t="str">
        <f>IF(Z30="","",keys!$G$2)</f>
        <v/>
      </c>
      <c r="BH30" s="45" t="str">
        <f>IF(AA30="","",keys!$G$2)</f>
        <v/>
      </c>
      <c r="BI30" s="45" t="str">
        <f>IF(AB30="","",keys!$G$2)</f>
        <v/>
      </c>
      <c r="BJ30" s="45" t="str">
        <f>IF(AC30="","",keys!$G$2)</f>
        <v/>
      </c>
      <c r="BK30" s="45" t="str">
        <f>IF(AD30="","",keys!$G$2)</f>
        <v/>
      </c>
      <c r="BL30" s="45" t="str">
        <f>IF(AE30="","",keys!$G$2)</f>
        <v/>
      </c>
      <c r="BM30" s="45" t="str">
        <f>IF(AF30="","",keys!$G$2)</f>
        <v/>
      </c>
      <c r="BN30" s="45" t="str">
        <f>IF(AG30="","",keys!$G$2)</f>
        <v/>
      </c>
      <c r="BO30" s="45" t="str">
        <f>IF(AH30="","",keys!$G$2)</f>
        <v/>
      </c>
      <c r="BP30" s="45" t="str">
        <f>IF(AI30="","",keys!$G$2)</f>
        <v/>
      </c>
      <c r="BQ30" s="45" t="str">
        <f>IF(AJ30="","",keys!$G$2)</f>
        <v/>
      </c>
      <c r="BR30" s="45" t="str">
        <f>IF(AK30="","",keys!$G$2)</f>
        <v/>
      </c>
    </row>
    <row r="31" spans="1:70" x14ac:dyDescent="0.25">
      <c r="A31" s="229">
        <v>25</v>
      </c>
      <c r="B31" s="85" t="s">
        <v>1996</v>
      </c>
      <c r="C31" s="31">
        <v>28</v>
      </c>
      <c r="D31" s="34" t="s">
        <v>302</v>
      </c>
      <c r="H31" s="36" t="s">
        <v>2052</v>
      </c>
      <c r="L31" s="42"/>
      <c r="M31" s="42"/>
      <c r="P31" s="101" t="s">
        <v>2053</v>
      </c>
      <c r="Q31" s="99" t="s">
        <v>2041</v>
      </c>
      <c r="R31" s="93" t="str">
        <f t="shared" si="0"/>
        <v/>
      </c>
      <c r="S31" s="249"/>
      <c r="T31" s="249"/>
      <c r="U31" s="249"/>
      <c r="V31" s="249"/>
      <c r="W31" s="249"/>
      <c r="X31" s="249"/>
      <c r="Y31" s="249"/>
      <c r="Z31" s="249"/>
      <c r="AA31" s="249"/>
      <c r="AB31" s="249"/>
      <c r="AC31" s="249"/>
      <c r="AD31" s="249"/>
      <c r="AE31" s="249"/>
      <c r="AF31" s="249"/>
      <c r="AG31" s="249"/>
      <c r="BA31" s="45" t="str">
        <f>IF(T31="","",keys!$G$2)</f>
        <v/>
      </c>
      <c r="BB31" s="45" t="str">
        <f>IF(U31="","",keys!$G$2)</f>
        <v/>
      </c>
      <c r="BC31" s="45" t="str">
        <f>IF(V31="","",keys!$G$2)</f>
        <v/>
      </c>
      <c r="BD31" s="45" t="str">
        <f>IF(W31="","",keys!$G$2)</f>
        <v/>
      </c>
      <c r="BE31" s="45" t="str">
        <f>IF(X31="","",keys!$G$2)</f>
        <v/>
      </c>
      <c r="BF31" s="45" t="str">
        <f>IF(Y31="","",keys!$G$2)</f>
        <v/>
      </c>
      <c r="BG31" s="45" t="str">
        <f>IF(Z31="","",keys!$G$2)</f>
        <v/>
      </c>
      <c r="BH31" s="45" t="str">
        <f>IF(AA31="","",keys!$G$2)</f>
        <v/>
      </c>
      <c r="BI31" s="45" t="str">
        <f>IF(AB31="","",keys!$G$2)</f>
        <v/>
      </c>
      <c r="BJ31" s="45" t="str">
        <f>IF(AC31="","",keys!$G$2)</f>
        <v/>
      </c>
      <c r="BK31" s="45" t="str">
        <f>IF(AD31="","",keys!$G$2)</f>
        <v/>
      </c>
      <c r="BL31" s="45" t="str">
        <f>IF(AE31="","",keys!$G$2)</f>
        <v/>
      </c>
      <c r="BM31" s="45" t="str">
        <f>IF(AF31="","",keys!$G$2)</f>
        <v/>
      </c>
      <c r="BN31" s="45" t="str">
        <f>IF(AG31="","",keys!$G$2)</f>
        <v/>
      </c>
    </row>
    <row r="32" spans="1:70" x14ac:dyDescent="0.25">
      <c r="A32" s="229">
        <v>26</v>
      </c>
      <c r="B32" s="85" t="s">
        <v>1996</v>
      </c>
      <c r="C32" s="31"/>
      <c r="L32" s="40" t="s">
        <v>2054</v>
      </c>
      <c r="M32" s="40" t="s">
        <v>2055</v>
      </c>
      <c r="P32" s="92" t="s">
        <v>8205</v>
      </c>
      <c r="Q32" s="96" t="s">
        <v>885</v>
      </c>
      <c r="R32" s="93" t="str">
        <f>IF(T32="yes",IF(U32="yes",S26&amp;"||"&amp;T26&amp;"||"&amp;U26,S26&amp;"||"&amp;T26),S26)</f>
        <v/>
      </c>
      <c r="S32" s="107" t="s">
        <v>600</v>
      </c>
      <c r="T32" s="108" t="s">
        <v>601</v>
      </c>
      <c r="U32" s="108" t="s">
        <v>601</v>
      </c>
      <c r="V32" s="109"/>
      <c r="W32" s="109"/>
      <c r="X32" s="109"/>
      <c r="Y32" s="109"/>
      <c r="Z32" s="109"/>
      <c r="AA32" s="109"/>
      <c r="AB32" s="110"/>
      <c r="AC32" s="110"/>
      <c r="AD32" s="110"/>
      <c r="AE32" s="110"/>
      <c r="AF32" s="110"/>
      <c r="AG32" s="110"/>
      <c r="BC32" s="95"/>
      <c r="BD32" s="95"/>
      <c r="BE32" s="95"/>
      <c r="BF32" s="95"/>
      <c r="BG32" s="95"/>
      <c r="BH32" s="95"/>
      <c r="BI32" s="95"/>
      <c r="BJ32" s="95"/>
      <c r="BK32" s="95"/>
      <c r="BL32" s="95"/>
      <c r="BM32" s="95"/>
      <c r="BN32" s="95"/>
      <c r="BO32" s="95"/>
    </row>
    <row r="33" spans="1:67" x14ac:dyDescent="0.25">
      <c r="A33" s="229">
        <v>27</v>
      </c>
      <c r="B33" s="85" t="s">
        <v>1996</v>
      </c>
      <c r="C33" s="31">
        <v>51</v>
      </c>
      <c r="D33" s="34" t="s">
        <v>2056</v>
      </c>
      <c r="H33" s="36"/>
      <c r="P33" s="111" t="s">
        <v>2057</v>
      </c>
      <c r="Q33" s="96" t="s">
        <v>885</v>
      </c>
      <c r="R33" s="103"/>
    </row>
    <row r="34" spans="1:67" ht="15" customHeight="1" x14ac:dyDescent="0.25">
      <c r="A34" s="229">
        <v>28</v>
      </c>
      <c r="B34" s="76" t="s">
        <v>1974</v>
      </c>
      <c r="C34" s="31">
        <v>25</v>
      </c>
      <c r="G34" s="42"/>
      <c r="H34" s="36"/>
      <c r="I34" s="63"/>
      <c r="L34" s="42"/>
      <c r="M34" s="42"/>
      <c r="P34" s="91" t="s">
        <v>2058</v>
      </c>
      <c r="Q34" s="240" t="s">
        <v>2041</v>
      </c>
      <c r="R34" s="70"/>
      <c r="S34" s="74" t="s">
        <v>2059</v>
      </c>
      <c r="T34" s="74" t="s">
        <v>2060</v>
      </c>
      <c r="U34" s="74" t="s">
        <v>2061</v>
      </c>
      <c r="V34" s="74" t="s">
        <v>2062</v>
      </c>
      <c r="W34" s="74" t="s">
        <v>2063</v>
      </c>
      <c r="X34" s="74" t="s">
        <v>2064</v>
      </c>
      <c r="Y34" s="74" t="s">
        <v>2065</v>
      </c>
      <c r="Z34" s="74" t="s">
        <v>2066</v>
      </c>
      <c r="AA34" s="74" t="s">
        <v>2067</v>
      </c>
      <c r="AB34" s="74" t="s">
        <v>2068</v>
      </c>
      <c r="AC34" s="74" t="s">
        <v>2069</v>
      </c>
      <c r="AD34" s="74" t="s">
        <v>2070</v>
      </c>
      <c r="AE34" s="74" t="s">
        <v>2071</v>
      </c>
      <c r="AF34" s="74" t="s">
        <v>2072</v>
      </c>
      <c r="AG34" s="74" t="s">
        <v>2073</v>
      </c>
      <c r="BA34" s="45" t="str">
        <f>IF(T35="","",keys!$G$2)</f>
        <v/>
      </c>
      <c r="BB34" s="45" t="str">
        <f>IF(U35="","",keys!$G$2)</f>
        <v/>
      </c>
      <c r="BC34" s="45" t="str">
        <f>IF(V35="","",keys!$G$2)</f>
        <v/>
      </c>
      <c r="BD34" s="45" t="str">
        <f>IF(W35="","",keys!$G$2)</f>
        <v/>
      </c>
      <c r="BE34" s="45" t="str">
        <f>IF(X35="","",keys!$G$2)</f>
        <v/>
      </c>
      <c r="BF34" s="45" t="str">
        <f>IF(Y35="","",keys!$G$2)</f>
        <v/>
      </c>
      <c r="BG34" s="45" t="str">
        <f>IF(Z35="","",keys!$G$2)</f>
        <v/>
      </c>
      <c r="BH34" s="45" t="str">
        <f>IF(AA35="","",keys!$G$2)</f>
        <v/>
      </c>
      <c r="BI34" s="45" t="str">
        <f>IF(AB35="","",keys!$G$2)</f>
        <v/>
      </c>
      <c r="BJ34" s="45" t="str">
        <f>IF(AC35="","",keys!$G$2)</f>
        <v/>
      </c>
      <c r="BK34" s="45" t="str">
        <f>IF(AD35="","",keys!$G$2)</f>
        <v/>
      </c>
      <c r="BL34" s="45" t="str">
        <f>IF(AE35="","",keys!$G$2)</f>
        <v/>
      </c>
      <c r="BM34" s="45" t="str">
        <f>IF(AF35="","",keys!$G$2)</f>
        <v/>
      </c>
      <c r="BN34" s="45" t="str">
        <f>IF(AG35="","",keys!$G$2)</f>
        <v/>
      </c>
    </row>
    <row r="35" spans="1:67" x14ac:dyDescent="0.25">
      <c r="A35" s="229">
        <v>29</v>
      </c>
      <c r="B35" s="76" t="s">
        <v>1974</v>
      </c>
      <c r="C35" s="31">
        <v>26</v>
      </c>
      <c r="D35" s="34" t="s">
        <v>2074</v>
      </c>
      <c r="F35" s="34" t="s">
        <v>2075</v>
      </c>
      <c r="H35" s="36"/>
      <c r="I35" s="63"/>
      <c r="J35" s="58" t="s">
        <v>2076</v>
      </c>
      <c r="K35" s="72" t="s">
        <v>2077</v>
      </c>
      <c r="L35" s="42"/>
      <c r="M35" s="42"/>
      <c r="O35" s="61" t="s">
        <v>2078</v>
      </c>
      <c r="P35" s="221" t="s">
        <v>8171</v>
      </c>
      <c r="Q35" s="99" t="s">
        <v>2041</v>
      </c>
      <c r="R35" s="112" t="str">
        <f>S35&amp;BA34&amp;T35&amp;BB34&amp;U35&amp;BC34&amp;V35&amp;BD34&amp;W35&amp;BE34&amp;X35&amp;BF34&amp;Y35&amp;BG34&amp;Z35&amp;BH34&amp;AA35&amp;BI34&amp;AB35&amp;BJ34&amp;AC35&amp;BK34&amp;AD35&amp;BL34&amp;AE35&amp;BM34&amp;AF35&amp;BN34&amp;AG35&amp;BO34</f>
        <v/>
      </c>
      <c r="S35" s="113"/>
      <c r="T35" s="113"/>
      <c r="U35" s="113"/>
      <c r="V35" s="113"/>
      <c r="W35" s="113"/>
      <c r="X35" s="113"/>
      <c r="Y35" s="113"/>
      <c r="Z35" s="113"/>
      <c r="AA35" s="113"/>
      <c r="AB35" s="113"/>
      <c r="AC35" s="113"/>
      <c r="AD35" s="113"/>
      <c r="AE35" s="113"/>
      <c r="AF35" s="113"/>
      <c r="AG35" s="113"/>
      <c r="BA35" s="45" t="str">
        <f>IF(T40="","",keys!$G$2)</f>
        <v/>
      </c>
      <c r="BB35" s="45" t="str">
        <f>IF(U40="","",keys!$G$2)</f>
        <v/>
      </c>
      <c r="BC35" s="45" t="str">
        <f>IF(V40="","",keys!$G$2)</f>
        <v/>
      </c>
      <c r="BD35" s="45" t="str">
        <f>IF(W40="","",keys!$G$2)</f>
        <v/>
      </c>
      <c r="BE35" s="45" t="str">
        <f>IF(X40="","",keys!$G$2)</f>
        <v/>
      </c>
      <c r="BF35" s="45" t="str">
        <f>IF(Y40="","",keys!$G$2)</f>
        <v/>
      </c>
      <c r="BG35" s="45" t="str">
        <f>IF(Z40="","",keys!$G$2)</f>
        <v/>
      </c>
      <c r="BH35" s="45" t="str">
        <f>IF(AA40="","",keys!$G$2)</f>
        <v/>
      </c>
      <c r="BI35" s="45" t="str">
        <f>IF(AB40="","",keys!$G$2)</f>
        <v/>
      </c>
      <c r="BJ35" s="45" t="str">
        <f>IF(AC40="","",keys!$G$2)</f>
        <v/>
      </c>
      <c r="BK35" s="45" t="str">
        <f>IF(AD40="","",keys!$G$2)</f>
        <v/>
      </c>
      <c r="BL35" s="45" t="str">
        <f>IF(AE40="","",keys!$G$2)</f>
        <v/>
      </c>
      <c r="BM35" s="45" t="str">
        <f>IF(AF40="","",keys!$G$2)</f>
        <v/>
      </c>
      <c r="BN35" s="45" t="str">
        <f>IF(AG40="","",keys!$G$2)</f>
        <v/>
      </c>
    </row>
    <row r="36" spans="1:67" x14ac:dyDescent="0.25">
      <c r="A36" s="229">
        <v>30</v>
      </c>
      <c r="B36" s="76"/>
      <c r="C36" s="31"/>
      <c r="H36" s="36"/>
      <c r="I36" s="63"/>
      <c r="J36" s="58"/>
      <c r="K36" s="72"/>
      <c r="L36" s="42"/>
      <c r="M36" s="42"/>
      <c r="O36" s="61"/>
      <c r="P36" s="221" t="s">
        <v>8170</v>
      </c>
      <c r="Q36" s="99" t="s">
        <v>2041</v>
      </c>
      <c r="R36" s="114"/>
      <c r="S36" s="113"/>
      <c r="T36" s="113"/>
      <c r="U36" s="113"/>
      <c r="V36" s="113"/>
      <c r="W36" s="113"/>
      <c r="X36" s="113"/>
      <c r="Y36" s="113"/>
      <c r="Z36" s="113"/>
      <c r="AA36" s="113"/>
      <c r="AB36" s="113"/>
      <c r="AC36" s="113"/>
      <c r="AD36" s="113"/>
      <c r="AE36" s="113"/>
      <c r="AF36" s="113"/>
      <c r="AG36" s="113"/>
    </row>
    <row r="37" spans="1:67" x14ac:dyDescent="0.25">
      <c r="A37" s="229">
        <v>31</v>
      </c>
      <c r="B37" s="85" t="s">
        <v>1996</v>
      </c>
      <c r="C37" s="31"/>
      <c r="H37" s="36"/>
      <c r="J37" s="58"/>
      <c r="P37" s="92" t="s">
        <v>8169</v>
      </c>
      <c r="Q37" s="96" t="s">
        <v>885</v>
      </c>
      <c r="R37" s="93"/>
      <c r="S37" s="94"/>
      <c r="T37" s="94"/>
      <c r="U37" s="94"/>
      <c r="V37" s="94"/>
      <c r="W37" s="94"/>
      <c r="X37" s="94"/>
      <c r="Y37" s="94"/>
      <c r="Z37" s="94"/>
      <c r="AA37" s="94"/>
      <c r="AB37" s="94"/>
      <c r="AC37" s="94"/>
      <c r="AD37" s="94"/>
      <c r="AE37" s="94"/>
      <c r="AF37" s="94"/>
      <c r="AG37" s="94"/>
      <c r="BC37" s="95"/>
      <c r="BD37" s="95"/>
      <c r="BE37" s="95"/>
      <c r="BF37" s="95"/>
      <c r="BG37" s="95"/>
      <c r="BH37" s="95"/>
      <c r="BI37" s="95"/>
      <c r="BJ37" s="95"/>
      <c r="BK37" s="95"/>
      <c r="BL37" s="95"/>
      <c r="BM37" s="95"/>
      <c r="BN37" s="95"/>
      <c r="BO37" s="95"/>
    </row>
    <row r="38" spans="1:67" x14ac:dyDescent="0.25">
      <c r="A38" s="229">
        <v>32</v>
      </c>
      <c r="B38" s="85" t="s">
        <v>1996</v>
      </c>
      <c r="C38" s="31">
        <v>6</v>
      </c>
      <c r="D38" s="34" t="s">
        <v>2026</v>
      </c>
      <c r="E38" s="49" t="s">
        <v>2027</v>
      </c>
      <c r="F38" s="34" t="s">
        <v>2028</v>
      </c>
      <c r="G38" s="55" t="s">
        <v>2029</v>
      </c>
      <c r="H38" s="36" t="s">
        <v>2029</v>
      </c>
      <c r="J38" s="58" t="s">
        <v>2030</v>
      </c>
      <c r="L38" s="40" t="s">
        <v>2031</v>
      </c>
      <c r="M38" s="40" t="s">
        <v>2032</v>
      </c>
      <c r="O38" s="61" t="s">
        <v>2033</v>
      </c>
      <c r="P38" s="92" t="s">
        <v>8172</v>
      </c>
      <c r="Q38" s="97" t="s">
        <v>2035</v>
      </c>
      <c r="R38" s="93" t="str">
        <f>S38&amp;BA38&amp;T38&amp;BB38&amp;U38&amp;BC38&amp;V38&amp;BD38&amp;W38&amp;BE38&amp;X38&amp;BF38&amp;Y38&amp;BG38&amp;Z38&amp;BH38&amp;AA38&amp;BI38&amp;AB38&amp;BJ38&amp;AC38&amp;BK38&amp;AD38&amp;BL38&amp;AE38&amp;BM38&amp;AF38&amp;BN38&amp;AG38&amp;BO38</f>
        <v/>
      </c>
      <c r="S38" s="98" t="str">
        <f>IF(S35="","",S35&amp;", "&amp;S36&amp;" "&amp;S37)</f>
        <v/>
      </c>
      <c r="T38" s="98" t="str">
        <f t="shared" ref="T38:AG38" si="2">IF(T35="","",T35&amp;", "&amp;T36&amp;" "&amp;T37)</f>
        <v/>
      </c>
      <c r="U38" s="98" t="str">
        <f t="shared" si="2"/>
        <v/>
      </c>
      <c r="V38" s="98" t="str">
        <f t="shared" si="2"/>
        <v/>
      </c>
      <c r="W38" s="98" t="str">
        <f t="shared" si="2"/>
        <v/>
      </c>
      <c r="X38" s="98" t="str">
        <f t="shared" si="2"/>
        <v/>
      </c>
      <c r="Y38" s="98" t="str">
        <f t="shared" si="2"/>
        <v/>
      </c>
      <c r="Z38" s="98" t="str">
        <f t="shared" si="2"/>
        <v/>
      </c>
      <c r="AA38" s="98" t="str">
        <f t="shared" si="2"/>
        <v/>
      </c>
      <c r="AB38" s="98" t="str">
        <f t="shared" si="2"/>
        <v/>
      </c>
      <c r="AC38" s="98" t="str">
        <f t="shared" si="2"/>
        <v/>
      </c>
      <c r="AD38" s="98" t="str">
        <f t="shared" si="2"/>
        <v/>
      </c>
      <c r="AE38" s="98" t="str">
        <f t="shared" si="2"/>
        <v/>
      </c>
      <c r="AF38" s="98" t="str">
        <f t="shared" si="2"/>
        <v/>
      </c>
      <c r="AG38" s="98" t="str">
        <f t="shared" si="2"/>
        <v/>
      </c>
      <c r="BA38" s="45" t="str">
        <f>IF(T38="","",keys!$G$2)</f>
        <v/>
      </c>
      <c r="BB38" s="45" t="str">
        <f>IF(U38="","",keys!$G$2)</f>
        <v/>
      </c>
      <c r="BC38" s="95" t="str">
        <f>IF(V38="","",keys!$G$2)</f>
        <v/>
      </c>
      <c r="BD38" s="95" t="str">
        <f>IF(W38="","",keys!$G$2)</f>
        <v/>
      </c>
      <c r="BE38" s="95" t="str">
        <f>IF(X38="","",keys!$G$2)</f>
        <v/>
      </c>
      <c r="BF38" s="95" t="str">
        <f>IF(Y38="","",keys!$G$2)</f>
        <v/>
      </c>
      <c r="BG38" s="95" t="str">
        <f>IF(Z38="","",keys!$G$2)</f>
        <v/>
      </c>
      <c r="BH38" s="95" t="str">
        <f>IF(AA38="","",keys!$G$2)</f>
        <v/>
      </c>
      <c r="BI38" s="95" t="str">
        <f>IF(AB38="","",keys!$G$2)</f>
        <v/>
      </c>
      <c r="BJ38" s="95" t="str">
        <f>IF(AC38="","",keys!$G$2)</f>
        <v/>
      </c>
      <c r="BK38" s="95" t="str">
        <f>IF(AD38="","",keys!$G$2)</f>
        <v/>
      </c>
      <c r="BL38" s="95" t="str">
        <f>IF(AE38="","",keys!$G$2)</f>
        <v/>
      </c>
      <c r="BM38" s="95" t="str">
        <f>IF(AF38="","",keys!$G$2)</f>
        <v/>
      </c>
      <c r="BN38" s="95" t="str">
        <f>IF(AG38="","",keys!$G$2)</f>
        <v/>
      </c>
      <c r="BO38" s="95"/>
    </row>
    <row r="39" spans="1:67" x14ac:dyDescent="0.25">
      <c r="A39" s="229">
        <v>33</v>
      </c>
      <c r="B39" s="76" t="s">
        <v>1974</v>
      </c>
      <c r="C39" s="31"/>
      <c r="H39" s="36"/>
      <c r="I39" s="63"/>
      <c r="J39" s="58" t="s">
        <v>2039</v>
      </c>
      <c r="K39" s="72" t="s">
        <v>2079</v>
      </c>
      <c r="L39" s="42"/>
      <c r="M39" s="42"/>
      <c r="P39" s="221" t="s">
        <v>8173</v>
      </c>
      <c r="Q39" s="96" t="s">
        <v>885</v>
      </c>
      <c r="R39" s="83"/>
      <c r="S39" s="115"/>
      <c r="T39" s="116"/>
      <c r="U39" s="116"/>
      <c r="V39" s="116"/>
      <c r="W39" s="116"/>
      <c r="X39" s="116"/>
      <c r="Y39" s="116"/>
      <c r="Z39" s="116"/>
      <c r="AA39" s="116"/>
      <c r="AB39" s="116"/>
      <c r="AC39" s="116"/>
      <c r="AD39" s="116"/>
      <c r="AE39" s="116"/>
      <c r="AF39" s="116"/>
      <c r="AG39" s="116"/>
    </row>
    <row r="40" spans="1:67" x14ac:dyDescent="0.25">
      <c r="A40" s="229">
        <v>34</v>
      </c>
      <c r="B40" s="76" t="s">
        <v>1974</v>
      </c>
      <c r="C40" s="31"/>
      <c r="H40" s="36"/>
      <c r="I40" s="63"/>
      <c r="J40" s="58" t="s">
        <v>2080</v>
      </c>
      <c r="L40" s="42"/>
      <c r="M40" s="42"/>
      <c r="P40" s="221" t="s">
        <v>2081</v>
      </c>
      <c r="Q40" s="68" t="s">
        <v>888</v>
      </c>
      <c r="R40" s="83" t="str">
        <f>S40&amp;BA35&amp;T40&amp;BB35&amp;U40&amp;BC35&amp;V40&amp;BD35&amp;W40&amp;BE35&amp;X40&amp;BF35&amp;Y40&amp;BG35&amp;Z40&amp;BH35&amp;AA40&amp;BI35&amp;AB40&amp;BJ35&amp;AC40&amp;BK35&amp;AD40&amp;BL35&amp;AE40&amp;BM35&amp;AF40&amp;BN35&amp;AG40&amp;BO35</f>
        <v/>
      </c>
      <c r="S40" s="117"/>
      <c r="T40" s="117"/>
      <c r="U40" s="117"/>
      <c r="V40" s="117"/>
      <c r="W40" s="117"/>
      <c r="X40" s="117"/>
      <c r="Y40" s="117"/>
      <c r="Z40" s="117"/>
      <c r="AA40" s="117"/>
      <c r="AB40" s="117"/>
      <c r="AC40" s="117"/>
      <c r="AD40" s="117"/>
      <c r="AE40" s="117"/>
      <c r="AF40" s="117"/>
      <c r="AG40" s="117"/>
      <c r="BA40" s="45" t="str">
        <f>IF(T41="","",keys!$G$2)</f>
        <v/>
      </c>
      <c r="BB40" s="45" t="str">
        <f>IF(U41="","",keys!$G$2)</f>
        <v/>
      </c>
      <c r="BC40" s="45" t="str">
        <f>IF(V41="","",keys!$G$2)</f>
        <v/>
      </c>
      <c r="BD40" s="45" t="str">
        <f>IF(W41="","",keys!$G$2)</f>
        <v/>
      </c>
      <c r="BE40" s="45" t="str">
        <f>IF(X41="","",keys!$G$2)</f>
        <v/>
      </c>
      <c r="BF40" s="45" t="str">
        <f>IF(Y41="","",keys!$G$2)</f>
        <v/>
      </c>
      <c r="BG40" s="45" t="str">
        <f>IF(Z41="","",keys!$G$2)</f>
        <v/>
      </c>
      <c r="BH40" s="45" t="str">
        <f>IF(AA41="","",keys!$G$2)</f>
        <v/>
      </c>
      <c r="BI40" s="45" t="str">
        <f>IF(AB41="","",keys!$G$2)</f>
        <v/>
      </c>
      <c r="BJ40" s="45" t="str">
        <f>IF(AC41="","",keys!$G$2)</f>
        <v/>
      </c>
      <c r="BK40" s="45" t="str">
        <f>IF(AD41="","",keys!$G$2)</f>
        <v/>
      </c>
      <c r="BL40" s="45" t="str">
        <f>IF(AE41="","",keys!$G$2)</f>
        <v/>
      </c>
      <c r="BM40" s="45" t="str">
        <f>IF(AF41="","",keys!$G$2)</f>
        <v/>
      </c>
      <c r="BN40" s="45" t="str">
        <f>IF(AG41="","",keys!$G$2)</f>
        <v/>
      </c>
    </row>
    <row r="41" spans="1:67" x14ac:dyDescent="0.25">
      <c r="A41" s="229">
        <v>35</v>
      </c>
      <c r="B41" s="76" t="s">
        <v>1974</v>
      </c>
      <c r="C41" s="31">
        <v>27</v>
      </c>
      <c r="D41" s="34" t="s">
        <v>271</v>
      </c>
      <c r="H41" s="36"/>
      <c r="I41" s="63"/>
      <c r="J41" s="58" t="s">
        <v>2048</v>
      </c>
      <c r="L41" s="42"/>
      <c r="M41" s="42"/>
      <c r="P41" s="101" t="s">
        <v>2082</v>
      </c>
      <c r="Q41" s="99" t="s">
        <v>2041</v>
      </c>
      <c r="R41" s="83" t="str">
        <f>S41&amp;BA40&amp;T41&amp;BB40&amp;U41&amp;BC40&amp;V41&amp;BD40&amp;W41&amp;BE40&amp;X41&amp;BF40&amp;Y41&amp;BG40&amp;Z41&amp;BH40&amp;AA41&amp;BI40&amp;AB41&amp;BJ40&amp;AC41&amp;BK40&amp;AD41&amp;BL40&amp;AE41&amp;BM40&amp;AF41&amp;BN40&amp;AG41&amp;BO40</f>
        <v/>
      </c>
      <c r="S41" s="248"/>
      <c r="T41" s="248"/>
      <c r="U41" s="248"/>
      <c r="V41" s="248"/>
      <c r="W41" s="248"/>
      <c r="X41" s="248"/>
      <c r="Y41" s="248"/>
      <c r="Z41" s="248"/>
      <c r="AA41" s="248"/>
      <c r="AB41" s="248"/>
      <c r="AC41" s="248"/>
      <c r="AD41" s="248"/>
      <c r="AE41" s="248"/>
      <c r="AF41" s="248"/>
      <c r="AG41" s="248"/>
      <c r="BA41" s="45" t="str">
        <f>IF(T42="","",keys!$G$2)</f>
        <v/>
      </c>
      <c r="BB41" s="45" t="str">
        <f>IF(U42="","",keys!$G$2)</f>
        <v/>
      </c>
      <c r="BC41" s="45" t="str">
        <f>IF(V42="","",keys!$G$2)</f>
        <v/>
      </c>
      <c r="BD41" s="45" t="str">
        <f>IF(W42="","",keys!$G$2)</f>
        <v/>
      </c>
      <c r="BE41" s="45" t="str">
        <f>IF(X42="","",keys!$G$2)</f>
        <v/>
      </c>
      <c r="BF41" s="45" t="str">
        <f>IF(Y42="","",keys!$G$2)</f>
        <v/>
      </c>
      <c r="BG41" s="45" t="str">
        <f>IF(Z42="","",keys!$G$2)</f>
        <v/>
      </c>
      <c r="BH41" s="45" t="str">
        <f>IF(AA42="","",keys!$G$2)</f>
        <v/>
      </c>
      <c r="BI41" s="45" t="str">
        <f>IF(AB42="","",keys!$G$2)</f>
        <v/>
      </c>
      <c r="BJ41" s="45" t="str">
        <f>IF(AC42="","",keys!$G$2)</f>
        <v/>
      </c>
      <c r="BK41" s="45" t="str">
        <f>IF(AD42="","",keys!$G$2)</f>
        <v/>
      </c>
      <c r="BL41" s="45" t="str">
        <f>IF(AE42="","",keys!$G$2)</f>
        <v/>
      </c>
      <c r="BM41" s="45" t="str">
        <f>IF(AF42="","",keys!$G$2)</f>
        <v/>
      </c>
      <c r="BN41" s="45" t="str">
        <f>IF(AG42="","",keys!$G$2)</f>
        <v/>
      </c>
    </row>
    <row r="42" spans="1:67" x14ac:dyDescent="0.25">
      <c r="A42" s="229">
        <v>24</v>
      </c>
      <c r="B42" s="76" t="s">
        <v>1974</v>
      </c>
      <c r="C42" s="31">
        <v>30</v>
      </c>
      <c r="D42" s="34" t="s">
        <v>2050</v>
      </c>
      <c r="H42" s="36"/>
      <c r="I42" s="63"/>
      <c r="L42" s="42"/>
      <c r="M42" s="42"/>
      <c r="P42" s="101" t="s">
        <v>8165</v>
      </c>
      <c r="Q42" s="99" t="s">
        <v>2041</v>
      </c>
      <c r="R42" s="93" t="str">
        <f>S42&amp;BA42&amp;T42&amp;BB42&amp;U42&amp;BC42&amp;V42&amp;BD42&amp;W42&amp;BE42&amp;X42&amp;BF42&amp;Y42&amp;BG42&amp;Z42&amp;BH42&amp;AA42&amp;BI42&amp;AB42&amp;BJ42&amp;AC42&amp;BK42&amp;AD42&amp;BL42&amp;AE42&amp;BM42&amp;AF42&amp;BN42&amp;AG42&amp;BO42</f>
        <v/>
      </c>
      <c r="S42" s="104"/>
      <c r="T42" s="105"/>
      <c r="U42" s="105"/>
      <c r="V42" s="105"/>
      <c r="W42" s="105"/>
      <c r="X42" s="105"/>
      <c r="Y42" s="105"/>
      <c r="Z42" s="105"/>
      <c r="AA42" s="105"/>
      <c r="AB42" s="105"/>
      <c r="AC42" s="105"/>
      <c r="AD42" s="105"/>
      <c r="AE42" s="105"/>
      <c r="AF42" s="105"/>
      <c r="AG42" s="105"/>
      <c r="BA42" s="45" t="str">
        <f>IF(T43="","",keys!$G$2)</f>
        <v/>
      </c>
      <c r="BB42" s="45" t="str">
        <f>IF(U43="","",keys!$G$2)</f>
        <v/>
      </c>
      <c r="BC42" s="45" t="str">
        <f>IF(V43="","",keys!$G$2)</f>
        <v/>
      </c>
      <c r="BD42" s="45" t="str">
        <f>IF(W43="","",keys!$G$2)</f>
        <v/>
      </c>
      <c r="BE42" s="45" t="str">
        <f>IF(X43="","",keys!$G$2)</f>
        <v/>
      </c>
      <c r="BF42" s="45" t="str">
        <f>IF(Y43="","",keys!$G$2)</f>
        <v/>
      </c>
      <c r="BG42" s="45" t="str">
        <f>IF(Z43="","",keys!$G$2)</f>
        <v/>
      </c>
      <c r="BH42" s="45" t="str">
        <f>IF(AA43="","",keys!$G$2)</f>
        <v/>
      </c>
      <c r="BI42" s="45" t="str">
        <f>IF(AB43="","",keys!$G$2)</f>
        <v/>
      </c>
      <c r="BJ42" s="45" t="str">
        <f>IF(AC43="","",keys!$G$2)</f>
        <v/>
      </c>
      <c r="BK42" s="45" t="str">
        <f>IF(AD43="","",keys!$G$2)</f>
        <v/>
      </c>
      <c r="BL42" s="45" t="str">
        <f>IF(AE43="","",keys!$G$2)</f>
        <v/>
      </c>
      <c r="BM42" s="45" t="str">
        <f>IF(AF43="","",keys!$G$2)</f>
        <v/>
      </c>
      <c r="BN42" s="45" t="str">
        <f>IF(AG43="","",keys!$G$2)</f>
        <v/>
      </c>
    </row>
    <row r="43" spans="1:67" x14ac:dyDescent="0.25">
      <c r="A43" s="229">
        <v>36</v>
      </c>
      <c r="B43" s="76" t="s">
        <v>1974</v>
      </c>
      <c r="C43" s="31">
        <v>28</v>
      </c>
      <c r="D43" s="34" t="s">
        <v>302</v>
      </c>
      <c r="H43" s="36"/>
      <c r="I43" s="63"/>
      <c r="L43" s="42"/>
      <c r="M43" s="42"/>
      <c r="P43" s="101" t="s">
        <v>2083</v>
      </c>
      <c r="Q43" s="99" t="s">
        <v>2041</v>
      </c>
      <c r="R43" s="83" t="str">
        <f>S43&amp;BA41&amp;T43&amp;BB41&amp;U43&amp;BC41&amp;V43&amp;BD41&amp;W43&amp;BE41&amp;X43&amp;BF41&amp;Y43&amp;BG41&amp;Z43&amp;BH41&amp;AA43&amp;BI41&amp;AB43&amp;BJ41&amp;AC43&amp;BK41&amp;AD43&amp;BL41&amp;AE43&amp;BM41&amp;AF43&amp;BN41&amp;AG43&amp;BO41</f>
        <v/>
      </c>
      <c r="S43" s="247"/>
      <c r="T43" s="247"/>
      <c r="U43" s="247"/>
      <c r="V43" s="247"/>
      <c r="W43" s="247"/>
      <c r="X43" s="247"/>
      <c r="Y43" s="247"/>
      <c r="Z43" s="247"/>
      <c r="AA43" s="247"/>
      <c r="AB43" s="247"/>
      <c r="AC43" s="247"/>
      <c r="AD43" s="247"/>
      <c r="AE43" s="247"/>
      <c r="AF43" s="247"/>
      <c r="AG43" s="247"/>
      <c r="BA43" s="45" t="str">
        <f>IF(T19="","",keys!$G$2)</f>
        <v/>
      </c>
      <c r="BB43" s="45" t="str">
        <f>IF(U19="","",keys!$G$2)</f>
        <v/>
      </c>
      <c r="BC43" s="45" t="str">
        <f>IF(V19="","",keys!$G$2)</f>
        <v/>
      </c>
      <c r="BD43" s="45" t="str">
        <f>IF(W19="","",keys!$G$2)</f>
        <v/>
      </c>
      <c r="BE43" s="45" t="str">
        <f>IF(X19="","",keys!$G$2)</f>
        <v/>
      </c>
      <c r="BF43" s="45" t="str">
        <f>IF(Y19="","",keys!$G$2)</f>
        <v/>
      </c>
      <c r="BG43" s="45" t="str">
        <f>IF(Z19="","",keys!$G$2)</f>
        <v/>
      </c>
      <c r="BH43" s="45" t="str">
        <f>IF(AA19="","",keys!$G$2)</f>
        <v/>
      </c>
      <c r="BI43" s="45" t="str">
        <f>IF(AB19="","",keys!$G$2)</f>
        <v/>
      </c>
      <c r="BJ43" s="45" t="str">
        <f>IF(AC19="","",keys!$G$2)</f>
        <v/>
      </c>
      <c r="BK43" s="45" t="str">
        <f>IF(AD19="","",keys!$G$2)</f>
        <v/>
      </c>
      <c r="BL43" s="45" t="str">
        <f>IF(AE19="","",keys!$G$2)</f>
        <v/>
      </c>
      <c r="BM43" s="45" t="str">
        <f>IF(AF19="","",keys!$G$2)</f>
        <v/>
      </c>
      <c r="BN43" s="45" t="str">
        <f>IF(AG19="","",keys!$G$2)</f>
        <v/>
      </c>
      <c r="BO43" s="45" t="str">
        <f>IF(AH19="","",keys!$G$2)</f>
        <v/>
      </c>
    </row>
    <row r="44" spans="1:67" x14ac:dyDescent="0.25">
      <c r="A44" s="229">
        <v>37</v>
      </c>
      <c r="B44" s="76" t="s">
        <v>1974</v>
      </c>
      <c r="C44" s="31"/>
      <c r="H44" s="36"/>
      <c r="I44" s="63"/>
      <c r="L44" s="42"/>
      <c r="M44" s="42"/>
      <c r="P44" s="221"/>
      <c r="Q44" s="240" t="s">
        <v>2041</v>
      </c>
      <c r="R44" s="70"/>
      <c r="S44" s="74" t="s">
        <v>2084</v>
      </c>
      <c r="T44" s="74" t="s">
        <v>2085</v>
      </c>
      <c r="U44" s="74" t="s">
        <v>2086</v>
      </c>
      <c r="V44" s="74" t="s">
        <v>2087</v>
      </c>
      <c r="W44" s="74" t="s">
        <v>2088</v>
      </c>
      <c r="X44" s="74" t="s">
        <v>2089</v>
      </c>
      <c r="Y44" s="74" t="s">
        <v>2090</v>
      </c>
      <c r="Z44" s="74" t="s">
        <v>2091</v>
      </c>
      <c r="AA44" s="74" t="s">
        <v>2092</v>
      </c>
      <c r="AB44" s="74" t="s">
        <v>2093</v>
      </c>
      <c r="AC44" s="74" t="s">
        <v>2094</v>
      </c>
      <c r="AD44" s="74" t="s">
        <v>2095</v>
      </c>
      <c r="AE44" s="74" t="s">
        <v>2096</v>
      </c>
      <c r="AF44" s="74" t="s">
        <v>2097</v>
      </c>
      <c r="AG44" s="74" t="s">
        <v>2098</v>
      </c>
      <c r="BA44" s="45" t="str">
        <f>IF(T45="","",keys!$G$2)</f>
        <v/>
      </c>
      <c r="BB44" s="45" t="str">
        <f>IF(U45="","",keys!$G$2)</f>
        <v/>
      </c>
      <c r="BC44" s="45" t="str">
        <f>IF(V45="","",keys!$G$2)</f>
        <v/>
      </c>
      <c r="BD44" s="45" t="str">
        <f>IF(W45="","",keys!$G$2)</f>
        <v/>
      </c>
      <c r="BE44" s="45" t="str">
        <f>IF(X45="","",keys!$G$2)</f>
        <v/>
      </c>
      <c r="BF44" s="45" t="str">
        <f>IF(Y45="","",keys!$G$2)</f>
        <v/>
      </c>
      <c r="BG44" s="45" t="str">
        <f>IF(Z45="","",keys!$G$2)</f>
        <v/>
      </c>
      <c r="BH44" s="45" t="str">
        <f>IF(AA45="","",keys!$G$2)</f>
        <v/>
      </c>
      <c r="BI44" s="45" t="str">
        <f>IF(AB45="","",keys!$G$2)</f>
        <v/>
      </c>
      <c r="BJ44" s="45" t="str">
        <f>IF(AC45="","",keys!$G$2)</f>
        <v/>
      </c>
      <c r="BK44" s="45" t="str">
        <f>IF(AD45="","",keys!$G$2)</f>
        <v/>
      </c>
      <c r="BL44" s="45" t="str">
        <f>IF(AE45="","",keys!$G$2)</f>
        <v/>
      </c>
      <c r="BM44" s="45" t="str">
        <f>IF(AF45="","",keys!$G$2)</f>
        <v/>
      </c>
      <c r="BN44" s="45" t="str">
        <f>IF(AG45="","",keys!$G$2)</f>
        <v/>
      </c>
    </row>
    <row r="45" spans="1:67" x14ac:dyDescent="0.25">
      <c r="A45" s="229">
        <v>38</v>
      </c>
      <c r="B45" s="76" t="s">
        <v>1974</v>
      </c>
      <c r="C45" s="31">
        <v>30</v>
      </c>
      <c r="D45" s="34" t="s">
        <v>2050</v>
      </c>
      <c r="H45" s="36"/>
      <c r="I45" s="63"/>
      <c r="L45" s="42"/>
      <c r="M45" s="42"/>
      <c r="P45" s="101" t="s">
        <v>8166</v>
      </c>
      <c r="Q45" s="99" t="s">
        <v>2041</v>
      </c>
      <c r="R45" s="83" t="str">
        <f>S45&amp;BA44&amp;T45&amp;BB44&amp;U45&amp;BC44&amp;V45&amp;BD44&amp;W45&amp;BE44&amp;X45&amp;BF44&amp;Y45&amp;BG44&amp;Z45&amp;BH44&amp;AA45&amp;BI44&amp;AB45&amp;BJ44&amp;AC45&amp;BK44&amp;AD45&amp;BL44&amp;AE45&amp;BM44&amp;AF45&amp;BN44&amp;AG45&amp;BO44</f>
        <v/>
      </c>
      <c r="S45" s="119"/>
      <c r="T45" s="119"/>
      <c r="U45" s="119"/>
      <c r="V45" s="119"/>
      <c r="W45" s="119"/>
      <c r="X45" s="119"/>
      <c r="Y45" s="119"/>
      <c r="Z45" s="119"/>
      <c r="AA45" s="119"/>
      <c r="AB45" s="119"/>
      <c r="AC45" s="119"/>
      <c r="AD45" s="119"/>
      <c r="AE45" s="119"/>
      <c r="AF45" s="119"/>
      <c r="AG45" s="119"/>
    </row>
    <row r="46" spans="1:67" x14ac:dyDescent="0.25">
      <c r="A46" s="229">
        <v>39</v>
      </c>
      <c r="B46" s="120" t="s">
        <v>8</v>
      </c>
      <c r="G46" s="55" t="s">
        <v>2099</v>
      </c>
      <c r="H46" s="36"/>
      <c r="J46" s="58" t="s">
        <v>2077</v>
      </c>
      <c r="K46" s="72" t="s">
        <v>2080</v>
      </c>
      <c r="L46" s="40" t="s">
        <v>2100</v>
      </c>
      <c r="M46" s="40" t="s">
        <v>2101</v>
      </c>
      <c r="P46" s="111" t="s">
        <v>2102</v>
      </c>
      <c r="Q46" s="68" t="s">
        <v>888</v>
      </c>
      <c r="R46" s="131"/>
    </row>
    <row r="47" spans="1:67" x14ac:dyDescent="0.25">
      <c r="B47" s="120"/>
      <c r="G47" s="55"/>
      <c r="H47" s="36"/>
      <c r="J47" s="58"/>
      <c r="K47" s="72"/>
      <c r="P47" s="220" t="s">
        <v>2103</v>
      </c>
      <c r="Q47" s="51"/>
      <c r="R47" s="70"/>
    </row>
    <row r="48" spans="1:67" ht="15.75" thickBot="1" x14ac:dyDescent="0.3">
      <c r="A48" s="229">
        <v>40</v>
      </c>
      <c r="B48" s="48" t="s">
        <v>5</v>
      </c>
      <c r="C48" s="31">
        <v>8</v>
      </c>
      <c r="D48" s="34" t="s">
        <v>2104</v>
      </c>
      <c r="E48" s="121" t="s">
        <v>2105</v>
      </c>
      <c r="F48" s="34" t="s">
        <v>2106</v>
      </c>
      <c r="G48" s="45"/>
      <c r="H48" s="36"/>
      <c r="J48" s="58" t="s">
        <v>2107</v>
      </c>
      <c r="K48" s="72" t="s">
        <v>2108</v>
      </c>
      <c r="L48" s="40" t="s">
        <v>2109</v>
      </c>
      <c r="M48" s="40" t="s">
        <v>2110</v>
      </c>
      <c r="O48" s="61" t="s">
        <v>2106</v>
      </c>
      <c r="P48" s="221" t="s">
        <v>2111</v>
      </c>
      <c r="Q48" s="65" t="s">
        <v>1954</v>
      </c>
      <c r="R48" s="288">
        <v>42791</v>
      </c>
    </row>
    <row r="49" spans="1:67" ht="15.75" thickBot="1" x14ac:dyDescent="0.3">
      <c r="A49" s="229">
        <v>41</v>
      </c>
      <c r="B49" s="48" t="s">
        <v>5</v>
      </c>
      <c r="C49" s="31"/>
      <c r="D49" s="34" t="s">
        <v>2112</v>
      </c>
      <c r="E49" s="49" t="s">
        <v>2113</v>
      </c>
      <c r="F49" s="34" t="s">
        <v>2114</v>
      </c>
      <c r="G49" s="55" t="s">
        <v>2115</v>
      </c>
      <c r="H49" s="36"/>
      <c r="J49" s="58"/>
      <c r="K49" s="72"/>
      <c r="P49" s="221" t="s">
        <v>2116</v>
      </c>
      <c r="Q49" s="65" t="s">
        <v>1954</v>
      </c>
      <c r="R49" s="122"/>
      <c r="S49" s="289">
        <f>IF(R48="","",IF(WEEKDAY(R48+365)=7,(R48+364),IF(WEEKDAY(R48+365)=1,(R48+363),R48+365)))</f>
        <v>43154</v>
      </c>
      <c r="T49" s="172" t="s">
        <v>8250</v>
      </c>
    </row>
    <row r="50" spans="1:67" x14ac:dyDescent="0.25">
      <c r="A50" s="229">
        <v>42</v>
      </c>
      <c r="B50" s="48" t="s">
        <v>2117</v>
      </c>
      <c r="C50" s="31">
        <v>44</v>
      </c>
      <c r="H50" s="36"/>
      <c r="I50" s="63"/>
      <c r="L50" s="42"/>
      <c r="M50" s="42"/>
      <c r="P50" s="101" t="s">
        <v>2118</v>
      </c>
      <c r="Q50" s="99" t="s">
        <v>2041</v>
      </c>
      <c r="R50" s="75" t="s">
        <v>600</v>
      </c>
      <c r="S50" s="123"/>
      <c r="T50" s="124"/>
    </row>
    <row r="51" spans="1:67" ht="15.75" thickBot="1" x14ac:dyDescent="0.3">
      <c r="A51" s="229">
        <v>43</v>
      </c>
      <c r="B51" s="48" t="s">
        <v>2117</v>
      </c>
      <c r="C51" s="31">
        <v>12</v>
      </c>
      <c r="D51" s="34" t="s">
        <v>2119</v>
      </c>
      <c r="E51" s="49" t="s">
        <v>2119</v>
      </c>
      <c r="F51" s="34" t="s">
        <v>2120</v>
      </c>
      <c r="G51" s="55" t="s">
        <v>10</v>
      </c>
      <c r="H51" s="36" t="s">
        <v>10</v>
      </c>
      <c r="I51" s="37" t="s">
        <v>10</v>
      </c>
      <c r="J51" s="58" t="s">
        <v>2121</v>
      </c>
      <c r="L51" s="40" t="s">
        <v>2122</v>
      </c>
      <c r="M51" s="40" t="s">
        <v>2120</v>
      </c>
      <c r="O51" s="61" t="s">
        <v>2120</v>
      </c>
      <c r="P51" s="221" t="s">
        <v>2120</v>
      </c>
      <c r="Q51" s="97" t="s">
        <v>2035</v>
      </c>
      <c r="R51" s="125" t="str">
        <f>IF(R$50="yes","International Institute of Tropical Agriculture","")</f>
        <v>International Institute of Tropical Agriculture</v>
      </c>
      <c r="S51" s="126"/>
      <c r="T51" s="124"/>
    </row>
    <row r="52" spans="1:67" ht="15.75" thickBot="1" x14ac:dyDescent="0.3">
      <c r="A52" s="229">
        <v>44</v>
      </c>
      <c r="B52" s="48" t="s">
        <v>2117</v>
      </c>
      <c r="C52" s="31"/>
      <c r="E52" s="49" t="s">
        <v>2123</v>
      </c>
      <c r="F52" s="34" t="s">
        <v>2124</v>
      </c>
      <c r="G52" s="55" t="s">
        <v>2125</v>
      </c>
      <c r="H52" s="36"/>
      <c r="I52" s="37" t="s">
        <v>2126</v>
      </c>
      <c r="L52" s="40" t="s">
        <v>2127</v>
      </c>
      <c r="M52" s="40" t="s">
        <v>2128</v>
      </c>
      <c r="P52" s="101" t="s">
        <v>2128</v>
      </c>
      <c r="Q52" s="97" t="s">
        <v>2035</v>
      </c>
      <c r="R52" s="125" t="str">
        <f>IF(R$50="yes","Ibadan","")</f>
        <v>Ibadan</v>
      </c>
      <c r="S52" s="126"/>
      <c r="T52" s="250" t="s">
        <v>2129</v>
      </c>
      <c r="U52" s="258" t="s">
        <v>2130</v>
      </c>
      <c r="Z52" s="128" t="str">
        <f>SUBSTITUTE(R26,"||",U52)</f>
        <v/>
      </c>
    </row>
    <row r="53" spans="1:67" ht="15.75" thickBot="1" x14ac:dyDescent="0.3">
      <c r="A53" s="229">
        <v>45</v>
      </c>
      <c r="B53" s="129" t="s">
        <v>2131</v>
      </c>
      <c r="C53" s="31">
        <v>22</v>
      </c>
      <c r="D53" s="34" t="s">
        <v>2132</v>
      </c>
      <c r="E53" s="49" t="s">
        <v>2133</v>
      </c>
      <c r="H53" s="36"/>
      <c r="I53" s="63"/>
      <c r="L53" s="42"/>
      <c r="M53" s="42"/>
      <c r="P53" s="221" t="s">
        <v>2134</v>
      </c>
      <c r="Q53" s="65" t="s">
        <v>1954</v>
      </c>
      <c r="R53" s="75"/>
      <c r="T53" s="250" t="s">
        <v>2135</v>
      </c>
      <c r="U53" s="259" t="str">
        <f>Z52&amp;" ("&amp;R137&amp;") "&amp;R12&amp;U52&amp;"; accessible through http://data.iita.org"</f>
        <v xml:space="preserve"> (2017) ; ; accessible through http://data.iita.org</v>
      </c>
      <c r="V53" s="130"/>
      <c r="BA53" s="45" t="str">
        <f>IF(T103="","",keys!$G$2)</f>
        <v/>
      </c>
      <c r="BB53" s="45" t="str">
        <f>IF(U103="","",keys!$G$2)</f>
        <v/>
      </c>
      <c r="BC53" s="45" t="str">
        <f>IF(V103="","",keys!$G$2)</f>
        <v/>
      </c>
      <c r="BD53" s="45" t="str">
        <f>IF(W103="","",keys!$G$2)</f>
        <v/>
      </c>
      <c r="BE53" s="45" t="str">
        <f>IF(X103="","",keys!$G$2)</f>
        <v/>
      </c>
      <c r="BF53" s="45" t="str">
        <f>IF(Y103="","",keys!$G$2)</f>
        <v/>
      </c>
      <c r="BG53" s="45" t="str">
        <f>IF(Z103="","",keys!$G$2)</f>
        <v/>
      </c>
      <c r="BH53" s="45" t="str">
        <f>IF(AA103="","",keys!$G$2)</f>
        <v/>
      </c>
      <c r="BI53" s="45" t="str">
        <f>IF(AB103="","",keys!$G$2)</f>
        <v/>
      </c>
      <c r="BJ53" s="45" t="str">
        <f>IF(AC103="","",keys!$G$2)</f>
        <v/>
      </c>
      <c r="BK53" s="45" t="str">
        <f>IF(AD103="","",keys!$G$2)</f>
        <v/>
      </c>
      <c r="BL53" s="45" t="str">
        <f>IF(AE103="","",keys!$G$2)</f>
        <v/>
      </c>
      <c r="BM53" s="45" t="str">
        <f>IF(AF103="","",keys!$G$2)</f>
        <v/>
      </c>
      <c r="BN53" s="45" t="str">
        <f>IF(AG103="","",keys!$G$2)</f>
        <v/>
      </c>
    </row>
    <row r="54" spans="1:67" x14ac:dyDescent="0.25">
      <c r="A54" s="229">
        <v>46</v>
      </c>
      <c r="B54" s="48" t="s">
        <v>2117</v>
      </c>
      <c r="G54" s="55" t="s">
        <v>2136</v>
      </c>
      <c r="H54" s="55"/>
      <c r="J54" s="58" t="s">
        <v>2137</v>
      </c>
      <c r="K54" s="39" t="s">
        <v>2138</v>
      </c>
      <c r="P54" s="101" t="s">
        <v>2139</v>
      </c>
      <c r="Q54" s="68" t="s">
        <v>888</v>
      </c>
      <c r="R54" s="131">
        <v>1</v>
      </c>
      <c r="S54" s="67" t="s">
        <v>8206</v>
      </c>
    </row>
    <row r="55" spans="1:67" x14ac:dyDescent="0.25">
      <c r="A55" s="229">
        <v>47</v>
      </c>
      <c r="B55" s="120" t="s">
        <v>8</v>
      </c>
      <c r="C55" s="31">
        <v>11</v>
      </c>
      <c r="D55" s="34" t="s">
        <v>194</v>
      </c>
      <c r="E55" s="49" t="s">
        <v>2140</v>
      </c>
      <c r="F55" s="34" t="s">
        <v>2141</v>
      </c>
      <c r="G55" s="55" t="s">
        <v>8</v>
      </c>
      <c r="H55" s="36"/>
      <c r="I55" s="63"/>
      <c r="J55" s="58" t="s">
        <v>2142</v>
      </c>
      <c r="O55" s="61" t="s">
        <v>2143</v>
      </c>
      <c r="P55" s="221" t="s">
        <v>2144</v>
      </c>
      <c r="Q55" s="65" t="s">
        <v>1954</v>
      </c>
      <c r="R55" s="75" t="s">
        <v>195</v>
      </c>
      <c r="S55" s="67" t="s">
        <v>2145</v>
      </c>
    </row>
    <row r="56" spans="1:67" x14ac:dyDescent="0.25">
      <c r="A56" s="229">
        <v>48</v>
      </c>
      <c r="B56" s="132" t="s">
        <v>2146</v>
      </c>
      <c r="C56" s="31"/>
      <c r="E56" s="49" t="s">
        <v>194</v>
      </c>
      <c r="G56" s="55"/>
      <c r="H56" s="36"/>
      <c r="I56" s="63"/>
      <c r="J56" s="58" t="s">
        <v>2142</v>
      </c>
      <c r="O56" s="61"/>
      <c r="P56" s="222" t="s">
        <v>2147</v>
      </c>
      <c r="Q56" s="68" t="s">
        <v>888</v>
      </c>
      <c r="R56" s="75"/>
      <c r="S56" s="50"/>
    </row>
    <row r="57" spans="1:67" x14ac:dyDescent="0.25">
      <c r="B57" s="132"/>
      <c r="C57" s="31"/>
      <c r="G57" s="55"/>
      <c r="H57" s="36"/>
      <c r="I57" s="63"/>
      <c r="J57" s="58"/>
      <c r="O57" s="61"/>
      <c r="P57" s="223" t="s">
        <v>2148</v>
      </c>
      <c r="Q57" s="240" t="s">
        <v>1954</v>
      </c>
      <c r="R57" s="70"/>
      <c r="S57" s="50"/>
    </row>
    <row r="58" spans="1:67" ht="59.25" customHeight="1" x14ac:dyDescent="0.25">
      <c r="A58" s="229">
        <v>49</v>
      </c>
      <c r="B58" s="132" t="s">
        <v>2146</v>
      </c>
      <c r="C58" s="31">
        <v>10</v>
      </c>
      <c r="D58" s="34" t="s">
        <v>2149</v>
      </c>
      <c r="F58" s="34" t="s">
        <v>2150</v>
      </c>
      <c r="G58" s="55" t="s">
        <v>2151</v>
      </c>
      <c r="H58" s="36"/>
      <c r="I58" s="37" t="s">
        <v>2151</v>
      </c>
      <c r="J58" s="58" t="s">
        <v>2152</v>
      </c>
      <c r="K58" s="72" t="s">
        <v>2153</v>
      </c>
      <c r="L58" s="40" t="s">
        <v>2154</v>
      </c>
      <c r="M58" s="40" t="s">
        <v>604</v>
      </c>
      <c r="P58" s="221" t="s">
        <v>2155</v>
      </c>
      <c r="Q58" s="96" t="s">
        <v>885</v>
      </c>
      <c r="R58" s="133"/>
      <c r="S58" s="123"/>
    </row>
    <row r="59" spans="1:67" x14ac:dyDescent="0.25">
      <c r="A59" s="229">
        <v>50</v>
      </c>
      <c r="B59" s="48" t="s">
        <v>2156</v>
      </c>
      <c r="C59" s="31">
        <v>56</v>
      </c>
      <c r="H59" s="36"/>
      <c r="P59" s="224"/>
      <c r="Q59" s="246" t="s">
        <v>2041</v>
      </c>
      <c r="R59" s="134" t="str">
        <f>UPPER(R60)</f>
        <v/>
      </c>
      <c r="S59" s="45" t="s">
        <v>2157</v>
      </c>
      <c r="T59" s="45" t="s">
        <v>2158</v>
      </c>
      <c r="U59" s="45" t="s">
        <v>2159</v>
      </c>
      <c r="V59" s="45" t="s">
        <v>2160</v>
      </c>
      <c r="W59" s="45" t="s">
        <v>2161</v>
      </c>
      <c r="X59" s="45" t="s">
        <v>2162</v>
      </c>
      <c r="Y59" s="45" t="s">
        <v>2163</v>
      </c>
      <c r="Z59" s="45" t="s">
        <v>2164</v>
      </c>
      <c r="AA59" s="45" t="s">
        <v>2165</v>
      </c>
      <c r="AB59" s="2" t="s">
        <v>2166</v>
      </c>
    </row>
    <row r="60" spans="1:67" x14ac:dyDescent="0.25">
      <c r="A60" s="229">
        <v>51</v>
      </c>
      <c r="B60" s="135" t="s">
        <v>6</v>
      </c>
      <c r="C60" s="31">
        <v>57</v>
      </c>
      <c r="D60" s="34" t="s">
        <v>2167</v>
      </c>
      <c r="E60" s="49" t="s">
        <v>1699</v>
      </c>
      <c r="F60" s="34" t="s">
        <v>2168</v>
      </c>
      <c r="H60" s="36"/>
      <c r="P60" s="101" t="s">
        <v>2169</v>
      </c>
      <c r="Q60" s="99" t="s">
        <v>2041</v>
      </c>
      <c r="R60" s="136" t="str">
        <f>IF(AB60="yes","Banana||Plantain||Cassava||Cocoa||Cowpea||Grain Legumes||Maize||Soybean||Yam",S60&amp;BA60&amp;T60&amp;BB60&amp;U60&amp;BC60&amp;V60&amp;BD60&amp;W60&amp;BE60&amp;X60&amp;BF60&amp;Y60&amp;BG60&amp;Z60&amp;BH60&amp;AA60)</f>
        <v/>
      </c>
      <c r="S60" s="94"/>
      <c r="T60" s="94"/>
      <c r="U60" s="94"/>
      <c r="V60" s="94"/>
      <c r="W60" s="94"/>
      <c r="X60" s="94"/>
      <c r="Y60" s="94"/>
      <c r="Z60" s="94"/>
      <c r="AA60" s="77"/>
      <c r="AB60" s="137" t="s">
        <v>601</v>
      </c>
      <c r="BA60" s="45" t="str">
        <f>IF(T60="","",keys!$G$2)</f>
        <v/>
      </c>
      <c r="BB60" s="45" t="str">
        <f>IF(U60="","",keys!$G$2)</f>
        <v/>
      </c>
      <c r="BC60" s="95" t="str">
        <f>IF(V60="","",keys!$G$2)</f>
        <v/>
      </c>
      <c r="BD60" s="95" t="str">
        <f>IF(W60="","",keys!$G$2)</f>
        <v/>
      </c>
      <c r="BE60" s="95" t="str">
        <f>IF(X60="","",keys!$G$2)</f>
        <v/>
      </c>
      <c r="BF60" s="95" t="str">
        <f>IF(Y60="","",keys!$G$2)</f>
        <v/>
      </c>
      <c r="BG60" s="95" t="str">
        <f>IF(Z60="","",keys!$G$2)</f>
        <v/>
      </c>
      <c r="BH60" s="95" t="str">
        <f>IF(AA60="","",keys!$G$2)</f>
        <v/>
      </c>
      <c r="BI60" s="95" t="str">
        <f>IF(AB60="","",keys!$G$2)</f>
        <v>||</v>
      </c>
      <c r="BJ60" s="95" t="str">
        <f>IF(AC60="","",keys!$G$2)</f>
        <v/>
      </c>
      <c r="BK60" s="95" t="str">
        <f>IF(AD60="","",keys!$G$2)</f>
        <v/>
      </c>
      <c r="BL60" s="95" t="str">
        <f>IF(AE60="","",keys!$G$2)</f>
        <v/>
      </c>
      <c r="BM60" s="95" t="str">
        <f>IF(AF60="","",keys!$G$2)</f>
        <v/>
      </c>
      <c r="BN60" s="95" t="str">
        <f>IF(AG60="","",keys!$G$2)</f>
        <v/>
      </c>
      <c r="BO60" s="95"/>
    </row>
    <row r="61" spans="1:67" hidden="1" x14ac:dyDescent="0.25">
      <c r="A61" s="229">
        <v>52</v>
      </c>
      <c r="B61" s="135" t="s">
        <v>6</v>
      </c>
      <c r="C61" s="31"/>
      <c r="H61" s="36"/>
      <c r="P61" s="101"/>
      <c r="Q61" s="240" t="s">
        <v>885</v>
      </c>
      <c r="R61" s="138" t="str">
        <f>UPPER(R62)</f>
        <v/>
      </c>
      <c r="S61" s="45" t="s">
        <v>2170</v>
      </c>
      <c r="T61" s="45" t="s">
        <v>2171</v>
      </c>
      <c r="U61" s="45" t="s">
        <v>2172</v>
      </c>
      <c r="V61" s="45" t="s">
        <v>2173</v>
      </c>
      <c r="W61" s="45" t="s">
        <v>2174</v>
      </c>
      <c r="X61" s="45" t="s">
        <v>2175</v>
      </c>
      <c r="Y61" s="45" t="s">
        <v>2176</v>
      </c>
      <c r="Z61" s="45" t="s">
        <v>2177</v>
      </c>
      <c r="AA61" s="45" t="s">
        <v>2178</v>
      </c>
      <c r="AB61" s="45" t="s">
        <v>2179</v>
      </c>
      <c r="AC61" s="45" t="s">
        <v>2180</v>
      </c>
      <c r="AD61" s="45" t="s">
        <v>2181</v>
      </c>
      <c r="AE61" s="45" t="s">
        <v>2182</v>
      </c>
      <c r="AF61" s="45" t="s">
        <v>2183</v>
      </c>
      <c r="AG61" s="45" t="s">
        <v>2184</v>
      </c>
      <c r="BC61" s="95"/>
      <c r="BD61" s="95"/>
      <c r="BE61" s="95"/>
      <c r="BF61" s="95"/>
      <c r="BG61" s="95"/>
      <c r="BH61" s="95"/>
      <c r="BI61" s="95"/>
      <c r="BJ61" s="95"/>
      <c r="BK61" s="95"/>
      <c r="BL61" s="95"/>
      <c r="BM61" s="95"/>
      <c r="BN61" s="95"/>
      <c r="BO61" s="95"/>
    </row>
    <row r="62" spans="1:67" hidden="1" x14ac:dyDescent="0.25">
      <c r="A62" s="229">
        <v>53</v>
      </c>
      <c r="B62" s="135" t="s">
        <v>6</v>
      </c>
      <c r="C62" s="31"/>
      <c r="E62" s="49" t="s">
        <v>2185</v>
      </c>
      <c r="H62" s="36"/>
      <c r="P62" s="101" t="s">
        <v>2186</v>
      </c>
      <c r="Q62" s="96" t="s">
        <v>885</v>
      </c>
      <c r="R62" s="56" t="str">
        <f>S62&amp;BA62&amp;T62&amp;BB62&amp;U62&amp;BC62&amp;V62&amp;BD62&amp;W62&amp;BE62&amp;X62&amp;BF62&amp;Y62&amp;BG62&amp;Z62&amp;BH62&amp;AA62&amp;BI62&amp;AB62&amp;BJ62&amp;AC62&amp;BK62&amp;AD62&amp;BL62&amp;AE62&amp;BM62&amp;AF62&amp;BN62&amp;AG62&amp;BO62</f>
        <v/>
      </c>
      <c r="S62" s="106"/>
      <c r="T62" s="106"/>
      <c r="U62" s="106"/>
      <c r="V62" s="106"/>
      <c r="W62" s="106"/>
      <c r="X62" s="106"/>
      <c r="Y62" s="106"/>
      <c r="Z62" s="106"/>
      <c r="AA62" s="106"/>
      <c r="AB62" s="106"/>
      <c r="AC62" s="106"/>
      <c r="AD62" s="106"/>
      <c r="AE62" s="106"/>
      <c r="AF62" s="106"/>
      <c r="AG62" s="106"/>
      <c r="BA62" s="45" t="str">
        <f>IF(T62="","",keys!$G$2)</f>
        <v/>
      </c>
      <c r="BB62" s="45" t="str">
        <f>IF(U62="","",keys!$G$2)</f>
        <v/>
      </c>
      <c r="BC62" s="45" t="str">
        <f>IF(V62="","",keys!$G$2)</f>
        <v/>
      </c>
      <c r="BD62" s="45" t="str">
        <f>IF(W62="","",keys!$G$2)</f>
        <v/>
      </c>
      <c r="BE62" s="45" t="str">
        <f>IF(X62="","",keys!$G$2)</f>
        <v/>
      </c>
      <c r="BF62" s="45" t="str">
        <f>IF(Y62="","",keys!$G$2)</f>
        <v/>
      </c>
      <c r="BG62" s="45" t="str">
        <f>IF(Z62="","",keys!$G$2)</f>
        <v/>
      </c>
      <c r="BH62" s="45" t="str">
        <f>IF(AA62="","",keys!$G$2)</f>
        <v/>
      </c>
      <c r="BI62" s="45" t="str">
        <f>IF(AB62="","",keys!$G$2)</f>
        <v/>
      </c>
      <c r="BJ62" s="45" t="str">
        <f>IF(AC62="","",keys!$G$2)</f>
        <v/>
      </c>
      <c r="BK62" s="45" t="str">
        <f>IF(AD62="","",keys!$G$2)</f>
        <v/>
      </c>
      <c r="BL62" s="45" t="str">
        <f>IF(AE62="","",keys!$G$2)</f>
        <v/>
      </c>
      <c r="BM62" s="45" t="str">
        <f>IF(AF62="","",keys!$G$2)</f>
        <v/>
      </c>
      <c r="BN62" s="45" t="str">
        <f>IF(AG62="","",keys!$G$2)</f>
        <v/>
      </c>
    </row>
    <row r="63" spans="1:67" x14ac:dyDescent="0.25">
      <c r="A63" s="229">
        <v>54</v>
      </c>
      <c r="B63" s="135" t="s">
        <v>6</v>
      </c>
      <c r="C63" s="31"/>
      <c r="H63" s="36"/>
      <c r="P63" s="101"/>
      <c r="Q63" s="240" t="s">
        <v>888</v>
      </c>
      <c r="R63" s="138" t="str">
        <f>UPPER(R64)</f>
        <v/>
      </c>
      <c r="S63" s="45" t="s">
        <v>2187</v>
      </c>
      <c r="T63" s="45" t="s">
        <v>2188</v>
      </c>
      <c r="U63" s="45" t="s">
        <v>2189</v>
      </c>
      <c r="V63" s="45" t="s">
        <v>2190</v>
      </c>
      <c r="W63" s="45" t="s">
        <v>2191</v>
      </c>
      <c r="X63" s="45" t="s">
        <v>2192</v>
      </c>
      <c r="Y63" s="45" t="s">
        <v>2193</v>
      </c>
      <c r="Z63" s="45" t="s">
        <v>2194</v>
      </c>
      <c r="AA63" s="45" t="s">
        <v>2195</v>
      </c>
      <c r="AB63" s="45" t="s">
        <v>2196</v>
      </c>
      <c r="AC63" s="45" t="s">
        <v>2197</v>
      </c>
      <c r="AD63" s="45" t="s">
        <v>2198</v>
      </c>
      <c r="AE63" s="45" t="s">
        <v>2199</v>
      </c>
      <c r="AF63" s="45" t="s">
        <v>2200</v>
      </c>
      <c r="AG63" s="45" t="s">
        <v>2201</v>
      </c>
      <c r="BC63" s="95"/>
      <c r="BD63" s="95"/>
      <c r="BE63" s="95"/>
      <c r="BF63" s="95"/>
      <c r="BG63" s="95"/>
      <c r="BH63" s="95"/>
      <c r="BI63" s="95"/>
      <c r="BJ63" s="95"/>
      <c r="BK63" s="95"/>
      <c r="BL63" s="95"/>
      <c r="BM63" s="95"/>
      <c r="BN63" s="95"/>
      <c r="BO63" s="95"/>
    </row>
    <row r="64" spans="1:67" x14ac:dyDescent="0.25">
      <c r="A64" s="229">
        <v>55</v>
      </c>
      <c r="B64" s="135" t="s">
        <v>6</v>
      </c>
      <c r="C64" s="31"/>
      <c r="E64" s="49" t="s">
        <v>2185</v>
      </c>
      <c r="H64" s="36"/>
      <c r="P64" s="101" t="s">
        <v>8217</v>
      </c>
      <c r="Q64" s="68" t="s">
        <v>888</v>
      </c>
      <c r="R64" s="56" t="str">
        <f>S64&amp;BA64&amp;T64&amp;BB64&amp;U64&amp;BC64&amp;V64&amp;BD64&amp;W64&amp;BE64&amp;X64&amp;BF64&amp;Y64&amp;BG64&amp;Z64&amp;BH64&amp;AA64&amp;BI64&amp;AB64&amp;BJ64&amp;AC64&amp;BK64&amp;AD64&amp;BL64&amp;AE64&amp;BM64&amp;AF64&amp;BN64&amp;AG64&amp;BO64</f>
        <v/>
      </c>
      <c r="S64" s="106"/>
      <c r="T64" s="100"/>
      <c r="U64" s="100"/>
      <c r="V64" s="100"/>
      <c r="W64" s="100"/>
      <c r="X64" s="100"/>
      <c r="Y64" s="100"/>
      <c r="Z64" s="100"/>
      <c r="AA64" s="100"/>
      <c r="AB64" s="100"/>
      <c r="AC64" s="100"/>
      <c r="AD64" s="100"/>
      <c r="AE64" s="100"/>
      <c r="AF64" s="100"/>
      <c r="AG64" s="100"/>
      <c r="BA64" s="45" t="str">
        <f>IF(T64="","",keys!$G$2)</f>
        <v/>
      </c>
      <c r="BB64" s="45" t="str">
        <f>IF(U64="","",keys!$G$2)</f>
        <v/>
      </c>
      <c r="BC64" s="45" t="str">
        <f>IF(V64="","",keys!$G$2)</f>
        <v/>
      </c>
      <c r="BD64" s="45" t="str">
        <f>IF(W64="","",keys!$G$2)</f>
        <v/>
      </c>
      <c r="BE64" s="45" t="str">
        <f>IF(X64="","",keys!$G$2)</f>
        <v/>
      </c>
      <c r="BF64" s="45" t="str">
        <f>IF(Y64="","",keys!$G$2)</f>
        <v/>
      </c>
      <c r="BG64" s="45" t="str">
        <f>IF(Z64="","",keys!$G$2)</f>
        <v/>
      </c>
      <c r="BH64" s="45" t="str">
        <f>IF(AA64="","",keys!$G$2)</f>
        <v/>
      </c>
      <c r="BI64" s="45" t="str">
        <f>IF(AB64="","",keys!$G$2)</f>
        <v/>
      </c>
      <c r="BJ64" s="45" t="str">
        <f>IF(AC64="","",keys!$G$2)</f>
        <v/>
      </c>
      <c r="BK64" s="45" t="str">
        <f>IF(AD64="","",keys!$G$2)</f>
        <v/>
      </c>
      <c r="BL64" s="45" t="str">
        <f>IF(AE64="","",keys!$G$2)</f>
        <v/>
      </c>
      <c r="BM64" s="45" t="str">
        <f>IF(AF64="","",keys!$G$2)</f>
        <v/>
      </c>
      <c r="BN64" s="45" t="str">
        <f>IF(AG64="","",keys!$G$2)</f>
        <v/>
      </c>
    </row>
    <row r="65" spans="1:70" x14ac:dyDescent="0.25">
      <c r="A65" s="229">
        <v>56</v>
      </c>
      <c r="B65" s="135" t="s">
        <v>6</v>
      </c>
      <c r="C65" s="31">
        <v>56</v>
      </c>
      <c r="G65" s="42"/>
      <c r="H65" s="42"/>
      <c r="J65" s="139"/>
      <c r="K65" s="42"/>
      <c r="L65" s="42"/>
      <c r="M65" s="42"/>
      <c r="P65" s="224"/>
      <c r="Q65" s="246" t="s">
        <v>1954</v>
      </c>
      <c r="R65" s="140" t="str">
        <f>IF(R67="",UPPER(R66)&amp;"||"&amp;R59,UPPER(R67)&amp;"||"&amp;R59)</f>
        <v>||</v>
      </c>
      <c r="S65" s="45" t="s">
        <v>2202</v>
      </c>
      <c r="T65" s="45" t="s">
        <v>2203</v>
      </c>
      <c r="U65" s="45" t="s">
        <v>2204</v>
      </c>
      <c r="V65" s="45" t="s">
        <v>2205</v>
      </c>
      <c r="W65" s="45" t="s">
        <v>2206</v>
      </c>
      <c r="X65" s="45" t="s">
        <v>2207</v>
      </c>
      <c r="Y65" s="45" t="s">
        <v>2208</v>
      </c>
      <c r="Z65" s="45" t="s">
        <v>2209</v>
      </c>
      <c r="AA65" s="45" t="s">
        <v>2210</v>
      </c>
      <c r="AB65" s="45" t="s">
        <v>2211</v>
      </c>
      <c r="AC65" s="45" t="s">
        <v>2212</v>
      </c>
      <c r="AD65" s="45" t="s">
        <v>2213</v>
      </c>
      <c r="AE65" s="45" t="s">
        <v>2214</v>
      </c>
      <c r="AF65" s="45" t="s">
        <v>2215</v>
      </c>
      <c r="AG65" s="45" t="s">
        <v>2216</v>
      </c>
      <c r="BC65" s="95"/>
      <c r="BD65" s="95"/>
      <c r="BE65" s="95"/>
      <c r="BF65" s="95"/>
      <c r="BG65" s="95"/>
      <c r="BH65" s="95"/>
      <c r="BI65" s="95"/>
      <c r="BJ65" s="95"/>
      <c r="BK65" s="95"/>
      <c r="BL65" s="95"/>
      <c r="BM65" s="95"/>
      <c r="BN65" s="95"/>
      <c r="BO65" s="95"/>
    </row>
    <row r="66" spans="1:70" x14ac:dyDescent="0.25">
      <c r="A66" s="229">
        <v>57</v>
      </c>
      <c r="B66" s="135" t="s">
        <v>6</v>
      </c>
      <c r="C66" s="31">
        <v>57</v>
      </c>
      <c r="D66" s="34" t="s">
        <v>2167</v>
      </c>
      <c r="F66" s="34" t="s">
        <v>2168</v>
      </c>
      <c r="H66" s="36"/>
      <c r="J66" s="58" t="s">
        <v>2217</v>
      </c>
      <c r="K66" s="72" t="s">
        <v>2218</v>
      </c>
      <c r="O66" s="61" t="s">
        <v>2219</v>
      </c>
      <c r="P66" s="101" t="s">
        <v>2220</v>
      </c>
      <c r="Q66" s="65" t="s">
        <v>1954</v>
      </c>
      <c r="R66" s="141" t="str">
        <f>S66&amp;BA66&amp;T66&amp;BB66&amp;U66&amp;BC66&amp;V66&amp;BD66&amp;W66&amp;BE66&amp;X66&amp;BF66&amp;Y66&amp;BG66&amp;Z66&amp;BH66&amp;AA66&amp;BI66&amp;AB66&amp;BJ66&amp;AC66&amp;BK66&amp;AD66&amp;BL66&amp;AE66&amp;BM66&amp;AF66&amp;BN66&amp;AG66&amp;BO66</f>
        <v/>
      </c>
      <c r="S66" s="106"/>
      <c r="T66" s="106"/>
      <c r="U66" s="106"/>
      <c r="V66" s="106"/>
      <c r="W66" s="106"/>
      <c r="X66" s="106"/>
      <c r="Y66" s="106"/>
      <c r="Z66" s="106"/>
      <c r="AA66" s="106"/>
      <c r="AB66" s="106"/>
      <c r="AC66" s="106"/>
      <c r="AD66" s="106"/>
      <c r="AE66" s="106"/>
      <c r="AF66" s="106"/>
      <c r="AG66" s="106"/>
      <c r="BA66" s="45" t="str">
        <f>IF(T66="","",keys!$G$2)</f>
        <v/>
      </c>
      <c r="BB66" s="45" t="str">
        <f>IF(U66="","",keys!$G$2)</f>
        <v/>
      </c>
      <c r="BC66" s="95" t="str">
        <f>IF(V66="","",keys!$G$2)</f>
        <v/>
      </c>
      <c r="BD66" s="95" t="str">
        <f>IF(W66="","",keys!$G$2)</f>
        <v/>
      </c>
      <c r="BE66" s="95" t="str">
        <f>IF(X66="","",keys!$G$2)</f>
        <v/>
      </c>
      <c r="BF66" s="95" t="str">
        <f>IF(Y66="","",keys!$G$2)</f>
        <v/>
      </c>
      <c r="BG66" s="95" t="str">
        <f>IF(Z66="","",keys!$G$2)</f>
        <v/>
      </c>
      <c r="BH66" s="95" t="str">
        <f>IF(AA66="","",keys!$G$2)</f>
        <v/>
      </c>
      <c r="BI66" s="95" t="str">
        <f>IF(AB66="","",keys!$G$2)</f>
        <v/>
      </c>
      <c r="BJ66" s="95" t="str">
        <f>IF(AC66="","",keys!$G$2)</f>
        <v/>
      </c>
      <c r="BK66" s="95" t="str">
        <f>IF(AD66="","",keys!$G$2)</f>
        <v/>
      </c>
      <c r="BL66" s="95" t="str">
        <f>IF(AE66="","",keys!$G$2)</f>
        <v/>
      </c>
      <c r="BM66" s="95" t="str">
        <f>IF(AF66="","",keys!$G$2)</f>
        <v/>
      </c>
      <c r="BN66" s="95" t="str">
        <f>IF(AG66="","",keys!$G$2)</f>
        <v/>
      </c>
      <c r="BO66" s="95"/>
    </row>
    <row r="67" spans="1:70" hidden="1" x14ac:dyDescent="0.25">
      <c r="A67" s="229">
        <v>58</v>
      </c>
      <c r="B67" s="135" t="s">
        <v>6</v>
      </c>
      <c r="C67" s="31"/>
      <c r="D67" s="34" t="s">
        <v>2167</v>
      </c>
      <c r="E67" s="49" t="s">
        <v>1699</v>
      </c>
      <c r="G67" s="42"/>
      <c r="H67" s="42"/>
      <c r="J67" s="139"/>
      <c r="K67" s="42"/>
      <c r="L67" s="42"/>
      <c r="M67" s="42"/>
      <c r="P67" s="101" t="s">
        <v>2221</v>
      </c>
      <c r="Q67" s="68" t="s">
        <v>888</v>
      </c>
      <c r="R67" s="141" t="str">
        <f>S67&amp;BA67&amp;T67&amp;BB67&amp;U67&amp;BC67&amp;V67&amp;BD67&amp;W67&amp;BE67&amp;X67&amp;BF67&amp;Y67&amp;BG67&amp;Z67&amp;BH67&amp;AA67&amp;BI67&amp;AB67&amp;BJ67&amp;AC67&amp;BK67&amp;AD67&amp;BL67&amp;AE67&amp;BM67&amp;AF67&amp;BN67&amp;AG67&amp;BO67</f>
        <v/>
      </c>
      <c r="S67" s="106"/>
      <c r="T67" s="106"/>
      <c r="U67" s="106"/>
      <c r="V67" s="106"/>
      <c r="W67" s="106"/>
      <c r="X67" s="106"/>
      <c r="Y67" s="106"/>
      <c r="Z67" s="106"/>
      <c r="AA67" s="106"/>
      <c r="AB67" s="106"/>
      <c r="AC67" s="106"/>
      <c r="AD67" s="106"/>
      <c r="AE67" s="106"/>
      <c r="AF67" s="106"/>
      <c r="AG67" s="106"/>
      <c r="BA67" s="45" t="str">
        <f>IF(T67="","",keys!$G$2)</f>
        <v/>
      </c>
      <c r="BB67" s="45" t="str">
        <f>IF(U67="","",keys!$G$2)</f>
        <v/>
      </c>
      <c r="BC67" s="95" t="str">
        <f>IF(V67="","",keys!$G$2)</f>
        <v/>
      </c>
      <c r="BD67" s="95" t="str">
        <f>IF(W67="","",keys!$G$2)</f>
        <v/>
      </c>
      <c r="BE67" s="95" t="str">
        <f>IF(X67="","",keys!$G$2)</f>
        <v/>
      </c>
      <c r="BF67" s="95" t="str">
        <f>IF(Y67="","",keys!$G$2)</f>
        <v/>
      </c>
      <c r="BG67" s="95" t="str">
        <f>IF(Z67="","",keys!$G$2)</f>
        <v/>
      </c>
      <c r="BH67" s="95" t="str">
        <f>IF(AA67="","",keys!$G$2)</f>
        <v/>
      </c>
      <c r="BI67" s="95" t="str">
        <f>IF(AB67="","",keys!$G$2)</f>
        <v/>
      </c>
      <c r="BJ67" s="95" t="str">
        <f>IF(AC67="","",keys!$G$2)</f>
        <v/>
      </c>
      <c r="BK67" s="95" t="str">
        <f>IF(AD67="","",keys!$G$2)</f>
        <v/>
      </c>
      <c r="BL67" s="95" t="str">
        <f>IF(AE67="","",keys!$G$2)</f>
        <v/>
      </c>
      <c r="BM67" s="95" t="str">
        <f>IF(AF67="","",keys!$G$2)</f>
        <v/>
      </c>
      <c r="BN67" s="95" t="str">
        <f>IF(AG67="","",keys!$G$2)</f>
        <v/>
      </c>
      <c r="BO67" s="95"/>
    </row>
    <row r="68" spans="1:70" hidden="1" x14ac:dyDescent="0.25">
      <c r="A68" s="229">
        <v>59</v>
      </c>
      <c r="B68" s="135" t="s">
        <v>6</v>
      </c>
      <c r="C68" s="31">
        <v>55</v>
      </c>
      <c r="D68" s="34" t="s">
        <v>2167</v>
      </c>
      <c r="E68" s="49" t="s">
        <v>2222</v>
      </c>
      <c r="F68" s="34" t="s">
        <v>2223</v>
      </c>
      <c r="H68" s="36"/>
      <c r="J68" s="58" t="s">
        <v>2217</v>
      </c>
      <c r="K68" s="72" t="s">
        <v>2218</v>
      </c>
      <c r="P68" s="101" t="s">
        <v>2224</v>
      </c>
      <c r="Q68" s="99" t="s">
        <v>2041</v>
      </c>
      <c r="R68" s="141" t="str">
        <f>S68&amp;BA68&amp;T68&amp;BB68&amp;U68&amp;BC68&amp;V68&amp;BD68&amp;W68&amp;BE68&amp;X68&amp;BF68&amp;Y68&amp;BG68&amp;Z68&amp;BH68&amp;AA68&amp;BI68&amp;AB68&amp;BJ68&amp;AC68&amp;BK68&amp;AD68&amp;BL68&amp;AE68&amp;BM68&amp;AF68&amp;BN68&amp;AG68&amp;BO68</f>
        <v/>
      </c>
      <c r="S68" s="186"/>
      <c r="T68" s="187"/>
      <c r="U68" s="187"/>
      <c r="V68" s="187"/>
      <c r="W68" s="187"/>
      <c r="X68" s="187"/>
      <c r="Y68" s="187"/>
      <c r="Z68" s="187"/>
      <c r="AA68" s="187"/>
      <c r="AB68" s="187"/>
      <c r="AC68" s="187"/>
      <c r="AD68" s="187"/>
      <c r="AE68" s="187"/>
      <c r="AF68" s="187"/>
      <c r="AG68" s="187"/>
      <c r="BA68" s="45" t="str">
        <f>IF(T68="","",keys!$G$2)</f>
        <v/>
      </c>
      <c r="BB68" s="45" t="str">
        <f>IF(U68="","",keys!$G$2)</f>
        <v/>
      </c>
      <c r="BC68" s="95" t="str">
        <f>IF(V68="","",keys!$G$2)</f>
        <v/>
      </c>
      <c r="BD68" s="95" t="str">
        <f>IF(W68="","",keys!$G$2)</f>
        <v/>
      </c>
      <c r="BE68" s="95" t="str">
        <f>IF(X68="","",keys!$G$2)</f>
        <v/>
      </c>
      <c r="BF68" s="95" t="str">
        <f>IF(Y68="","",keys!$G$2)</f>
        <v/>
      </c>
      <c r="BG68" s="95" t="str">
        <f>IF(Z68="","",keys!$G$2)</f>
        <v/>
      </c>
      <c r="BH68" s="95" t="str">
        <f>IF(AA68="","",keys!$G$2)</f>
        <v/>
      </c>
      <c r="BI68" s="95" t="str">
        <f>IF(AB68="","",keys!$G$2)</f>
        <v/>
      </c>
      <c r="BJ68" s="95" t="str">
        <f>IF(AC68="","",keys!$G$2)</f>
        <v/>
      </c>
      <c r="BK68" s="95" t="str">
        <f>IF(AD68="","",keys!$G$2)</f>
        <v/>
      </c>
      <c r="BL68" s="95" t="str">
        <f>IF(AE68="","",keys!$G$2)</f>
        <v/>
      </c>
      <c r="BM68" s="95" t="str">
        <f>IF(AF68="","",keys!$G$2)</f>
        <v/>
      </c>
      <c r="BN68" s="95" t="str">
        <f>IF(AG68="","",keys!$G$2)</f>
        <v/>
      </c>
      <c r="BO68" s="95"/>
    </row>
    <row r="69" spans="1:70" x14ac:dyDescent="0.25">
      <c r="A69" s="229">
        <v>60</v>
      </c>
      <c r="B69" s="135" t="s">
        <v>6</v>
      </c>
      <c r="C69" s="31"/>
      <c r="D69" s="34" t="s">
        <v>2225</v>
      </c>
      <c r="E69" s="49" t="s">
        <v>2226</v>
      </c>
      <c r="F69" s="34" t="s">
        <v>2223</v>
      </c>
      <c r="H69" s="36"/>
      <c r="J69" s="58" t="s">
        <v>2217</v>
      </c>
      <c r="K69" s="72" t="s">
        <v>2218</v>
      </c>
      <c r="L69" s="40" t="s">
        <v>2227</v>
      </c>
      <c r="M69" s="40" t="s">
        <v>2228</v>
      </c>
      <c r="P69" s="101" t="s">
        <v>2229</v>
      </c>
      <c r="Q69" s="99" t="s">
        <v>2041</v>
      </c>
      <c r="R69" s="286" t="str">
        <f>S69&amp;BA69&amp;T69&amp;BB69&amp;U69&amp;BC69&amp;V69&amp;BD69&amp;W69&amp;BE69&amp;X69&amp;BF69&amp;Y69&amp;BG69&amp;Z69&amp;BH69&amp;AA69&amp;BI69&amp;AB69&amp;BJ69&amp;AC69&amp;BK69&amp;AD69&amp;BL69&amp;AE69&amp;BM69&amp;AF69&amp;BN69&amp;AG69&amp;BO69&amp;S70&amp;BA70&amp;T70&amp;BB70&amp;U70&amp;BC70&amp;V70&amp;BD70&amp;W70&amp;BE70&amp;X70&amp;BF70&amp;Y70&amp;BG70&amp;Z70&amp;BH70&amp;AA70&amp;BI70&amp;AB70&amp;BJ70&amp;AC70&amp;BK70&amp;AD70&amp;BL70&amp;AE70&amp;BM70&amp;AF70&amp;BN70&amp;AG70&amp;BO70</f>
        <v/>
      </c>
      <c r="S69" s="279"/>
      <c r="T69" s="280"/>
      <c r="U69" s="280"/>
      <c r="V69" s="280"/>
      <c r="W69" s="280"/>
      <c r="X69" s="280"/>
      <c r="Y69" s="280"/>
      <c r="Z69" s="280"/>
      <c r="AA69" s="280"/>
      <c r="AB69" s="280"/>
      <c r="AC69" s="280"/>
      <c r="AD69" s="280"/>
      <c r="AE69" s="280"/>
      <c r="AF69" s="280"/>
      <c r="AG69" s="281"/>
      <c r="BA69" s="45" t="str">
        <f>IF(T69="","",keys!$G$2)</f>
        <v/>
      </c>
      <c r="BB69" s="45" t="str">
        <f>IF(U69="","",keys!$G$2)</f>
        <v/>
      </c>
      <c r="BC69" s="95" t="str">
        <f>IF(V69="","",keys!$G$2)</f>
        <v/>
      </c>
      <c r="BD69" s="95" t="str">
        <f>IF(W69="","",keys!$G$2)</f>
        <v/>
      </c>
      <c r="BE69" s="95" t="str">
        <f>IF(X69="","",keys!$G$2)</f>
        <v/>
      </c>
      <c r="BF69" s="95" t="str">
        <f>IF(Y69="","",keys!$G$2)</f>
        <v/>
      </c>
      <c r="BG69" s="95" t="str">
        <f>IF(Z69="","",keys!$G$2)</f>
        <v/>
      </c>
      <c r="BH69" s="95" t="str">
        <f>IF(AA69="","",keys!$G$2)</f>
        <v/>
      </c>
      <c r="BI69" s="95" t="str">
        <f>IF(AB69="","",keys!$G$2)</f>
        <v/>
      </c>
      <c r="BJ69" s="95" t="str">
        <f>IF(AC69="","",keys!$G$2)</f>
        <v/>
      </c>
      <c r="BK69" s="95" t="str">
        <f>IF(AD69="","",keys!$G$2)</f>
        <v/>
      </c>
      <c r="BL69" s="95" t="str">
        <f>IF(AE69="","",keys!$G$2)</f>
        <v/>
      </c>
      <c r="BM69" s="95" t="str">
        <f>IF(AF69="","",keys!$G$2)</f>
        <v/>
      </c>
      <c r="BN69" s="95" t="str">
        <f>IF(AG69="","",keys!$G$2)</f>
        <v/>
      </c>
      <c r="BO69" s="95"/>
    </row>
    <row r="70" spans="1:70" x14ac:dyDescent="0.25">
      <c r="B70" s="135"/>
      <c r="C70" s="31"/>
      <c r="H70" s="36"/>
      <c r="J70" s="58"/>
      <c r="K70" s="72"/>
      <c r="P70" s="276" t="s">
        <v>8213</v>
      </c>
      <c r="Q70" s="246" t="s">
        <v>2041</v>
      </c>
      <c r="R70" s="287"/>
      <c r="S70" s="282"/>
      <c r="T70" s="283"/>
      <c r="U70" s="283"/>
      <c r="V70" s="283"/>
      <c r="W70" s="283"/>
      <c r="X70" s="283"/>
      <c r="Y70" s="283"/>
      <c r="Z70" s="283"/>
      <c r="AA70" s="283"/>
      <c r="AB70" s="283"/>
      <c r="AC70" s="283"/>
      <c r="AD70" s="283"/>
      <c r="AE70" s="283"/>
      <c r="AF70" s="283"/>
      <c r="AG70" s="284"/>
      <c r="BA70" s="45" t="str">
        <f>IF(T70="","",keys!$G$2)</f>
        <v/>
      </c>
      <c r="BB70" s="45" t="str">
        <f>IF(U70="","",keys!$G$2)</f>
        <v/>
      </c>
      <c r="BC70" s="95" t="str">
        <f>IF(V70="","",keys!$G$2)</f>
        <v/>
      </c>
      <c r="BD70" s="95" t="str">
        <f>IF(W70="","",keys!$G$2)</f>
        <v/>
      </c>
      <c r="BE70" s="95" t="str">
        <f>IF(X70="","",keys!$G$2)</f>
        <v/>
      </c>
      <c r="BF70" s="95" t="str">
        <f>IF(Y70="","",keys!$G$2)</f>
        <v/>
      </c>
      <c r="BG70" s="95" t="str">
        <f>IF(Z70="","",keys!$G$2)</f>
        <v/>
      </c>
      <c r="BH70" s="95" t="str">
        <f>IF(AA70="","",keys!$G$2)</f>
        <v/>
      </c>
      <c r="BI70" s="95" t="str">
        <f>IF(AB70="","",keys!$G$2)</f>
        <v/>
      </c>
      <c r="BJ70" s="95" t="str">
        <f>IF(AC70="","",keys!$G$2)</f>
        <v/>
      </c>
      <c r="BK70" s="95" t="str">
        <f>IF(AD70="","",keys!$G$2)</f>
        <v/>
      </c>
      <c r="BL70" s="95" t="str">
        <f>IF(AE70="","",keys!$G$2)</f>
        <v/>
      </c>
      <c r="BM70" s="95" t="str">
        <f>IF(AF70="","",keys!$G$2)</f>
        <v/>
      </c>
      <c r="BN70" s="95" t="str">
        <f>IF(AG70="","",keys!$G$2)</f>
        <v/>
      </c>
      <c r="BO70" s="95"/>
    </row>
    <row r="71" spans="1:70" x14ac:dyDescent="0.25">
      <c r="A71" s="229">
        <v>61</v>
      </c>
      <c r="B71" s="135" t="s">
        <v>6</v>
      </c>
      <c r="C71" s="31">
        <v>58</v>
      </c>
      <c r="D71" s="34" t="s">
        <v>2226</v>
      </c>
      <c r="F71" s="34" t="s">
        <v>2223</v>
      </c>
      <c r="G71" s="55" t="s">
        <v>2230</v>
      </c>
      <c r="H71" s="36"/>
      <c r="I71" s="37" t="s">
        <v>2231</v>
      </c>
      <c r="L71" s="40" t="s">
        <v>2227</v>
      </c>
      <c r="M71" s="40" t="s">
        <v>2228</v>
      </c>
      <c r="O71" s="61" t="s">
        <v>2232</v>
      </c>
      <c r="P71" s="101" t="s">
        <v>2233</v>
      </c>
      <c r="Q71" s="65" t="s">
        <v>1954</v>
      </c>
      <c r="R71" s="143" t="str">
        <f>S71&amp;BA71&amp;T71&amp;BB71&amp;U71&amp;BC71&amp;V71&amp;BD71&amp;W71&amp;BE71&amp;X71&amp;BF71&amp;Y71&amp;BG71&amp;Z71&amp;BH71&amp;AA71&amp;BI71&amp;AB71&amp;BJ71&amp;AC71&amp;BK71&amp;AD71&amp;BL71&amp;AE71&amp;BM71&amp;AF71&amp;BN71&amp;AG71&amp;BO71</f>
        <v/>
      </c>
      <c r="S71" s="277"/>
      <c r="T71" s="278"/>
      <c r="U71" s="278"/>
      <c r="V71" s="278"/>
      <c r="W71" s="278"/>
      <c r="X71" s="278"/>
      <c r="Y71" s="278"/>
      <c r="Z71" s="278"/>
      <c r="AA71" s="278"/>
      <c r="AB71" s="278"/>
      <c r="AC71" s="278"/>
      <c r="AD71" s="278"/>
      <c r="AE71" s="278"/>
      <c r="AF71" s="278"/>
      <c r="AG71" s="278"/>
      <c r="BA71" s="45" t="str">
        <f>IF(T71="","",keys!$G$2)</f>
        <v/>
      </c>
      <c r="BB71" s="45" t="str">
        <f>IF(U71="","",keys!$G$2)</f>
        <v/>
      </c>
      <c r="BC71" s="95" t="str">
        <f>IF(V71="","",keys!$G$2)</f>
        <v/>
      </c>
      <c r="BD71" s="95" t="str">
        <f>IF(W71="","",keys!$G$2)</f>
        <v/>
      </c>
      <c r="BE71" s="95" t="str">
        <f>IF(X71="","",keys!$G$2)</f>
        <v/>
      </c>
      <c r="BF71" s="95" t="str">
        <f>IF(Y71="","",keys!$G$2)</f>
        <v/>
      </c>
      <c r="BG71" s="95" t="str">
        <f>IF(Z71="","",keys!$G$2)</f>
        <v/>
      </c>
      <c r="BH71" s="95" t="str">
        <f>IF(AA71="","",keys!$G$2)</f>
        <v/>
      </c>
      <c r="BI71" s="95" t="str">
        <f>IF(AB71="","",keys!$G$2)</f>
        <v/>
      </c>
      <c r="BJ71" s="95" t="str">
        <f>IF(AC71="","",keys!$G$2)</f>
        <v/>
      </c>
      <c r="BK71" s="95" t="str">
        <f>IF(AD71="","",keys!$G$2)</f>
        <v/>
      </c>
      <c r="BL71" s="95" t="str">
        <f>IF(AE71="","",keys!$G$2)</f>
        <v/>
      </c>
      <c r="BM71" s="95" t="str">
        <f>IF(AF71="","",keys!$G$2)</f>
        <v/>
      </c>
      <c r="BN71" s="95" t="str">
        <f>IF(AG71="","",keys!$G$2)</f>
        <v/>
      </c>
      <c r="BO71" s="95"/>
    </row>
    <row r="72" spans="1:70" x14ac:dyDescent="0.25">
      <c r="B72" s="135"/>
      <c r="C72" s="31"/>
      <c r="G72" s="55"/>
      <c r="H72" s="36"/>
      <c r="I72" s="37"/>
      <c r="O72" s="61"/>
      <c r="P72" s="223" t="s">
        <v>8216</v>
      </c>
      <c r="Q72" s="246" t="s">
        <v>1954</v>
      </c>
      <c r="R72" s="140"/>
      <c r="BC72" s="95"/>
      <c r="BD72" s="95"/>
      <c r="BE72" s="95"/>
      <c r="BF72" s="95"/>
      <c r="BG72" s="95"/>
      <c r="BH72" s="95"/>
      <c r="BI72" s="95"/>
      <c r="BJ72" s="95"/>
      <c r="BK72" s="95"/>
      <c r="BL72" s="95"/>
      <c r="BM72" s="95"/>
      <c r="BN72" s="95"/>
      <c r="BO72" s="95"/>
    </row>
    <row r="73" spans="1:70" x14ac:dyDescent="0.25">
      <c r="A73" s="229">
        <v>62</v>
      </c>
      <c r="B73" s="144" t="s">
        <v>103</v>
      </c>
      <c r="C73" s="31">
        <v>33</v>
      </c>
      <c r="D73" s="34" t="s">
        <v>2234</v>
      </c>
      <c r="F73" s="34" t="s">
        <v>2235</v>
      </c>
      <c r="H73" s="36"/>
      <c r="I73" s="63"/>
      <c r="J73" s="58"/>
      <c r="L73" s="42"/>
      <c r="M73" s="42"/>
      <c r="O73" s="61" t="s">
        <v>2236</v>
      </c>
      <c r="P73" s="101" t="s">
        <v>2237</v>
      </c>
      <c r="Q73" s="65" t="s">
        <v>1954</v>
      </c>
      <c r="R73" s="75"/>
    </row>
    <row r="74" spans="1:70" x14ac:dyDescent="0.25">
      <c r="A74" s="229">
        <v>63</v>
      </c>
      <c r="B74" s="144" t="s">
        <v>103</v>
      </c>
      <c r="C74" s="31"/>
      <c r="H74" s="36"/>
      <c r="I74" s="63"/>
      <c r="J74" s="58" t="s">
        <v>2239</v>
      </c>
      <c r="L74" s="42"/>
      <c r="M74" s="42"/>
      <c r="P74" s="101"/>
      <c r="Q74" s="240" t="s">
        <v>885</v>
      </c>
      <c r="R74" s="70"/>
      <c r="S74" s="45" t="s">
        <v>2240</v>
      </c>
      <c r="T74" s="45" t="s">
        <v>2241</v>
      </c>
      <c r="U74" s="45" t="s">
        <v>2242</v>
      </c>
      <c r="V74" s="45" t="s">
        <v>2243</v>
      </c>
      <c r="W74" s="45" t="s">
        <v>2244</v>
      </c>
      <c r="X74" s="45" t="s">
        <v>2245</v>
      </c>
      <c r="Y74" s="45" t="s">
        <v>2246</v>
      </c>
      <c r="Z74" s="45" t="s">
        <v>2247</v>
      </c>
      <c r="AA74" s="45" t="s">
        <v>2248</v>
      </c>
      <c r="AB74" s="45" t="s">
        <v>2249</v>
      </c>
      <c r="AC74" s="45" t="s">
        <v>2250</v>
      </c>
      <c r="AD74" s="45" t="s">
        <v>2251</v>
      </c>
      <c r="AE74" s="45" t="s">
        <v>2252</v>
      </c>
      <c r="AF74" s="45" t="s">
        <v>2253</v>
      </c>
      <c r="AG74" s="45" t="s">
        <v>2254</v>
      </c>
    </row>
    <row r="75" spans="1:70" x14ac:dyDescent="0.25">
      <c r="A75" s="229">
        <v>64</v>
      </c>
      <c r="B75" s="144" t="s">
        <v>103</v>
      </c>
      <c r="C75" s="31">
        <v>34</v>
      </c>
      <c r="D75" s="34" t="s">
        <v>102</v>
      </c>
      <c r="E75" s="49" t="s">
        <v>2255</v>
      </c>
      <c r="H75" s="36"/>
      <c r="I75" s="63"/>
      <c r="L75" s="42"/>
      <c r="M75" s="42"/>
      <c r="P75" s="101" t="s">
        <v>2256</v>
      </c>
      <c r="Q75" s="96" t="s">
        <v>885</v>
      </c>
      <c r="R75" s="56" t="str">
        <f>S75&amp;BA75&amp;T75&amp;BB75&amp;U75&amp;BC75&amp;V75&amp;BD75&amp;W75&amp;BE75&amp;X75&amp;BF75&amp;Y75&amp;BG75&amp;Z75&amp;BH75&amp;AA75&amp;BI75&amp;AB75&amp;BJ75&amp;AC75&amp;BK75&amp;AD75&amp;BL75&amp;AE75&amp;BM75&amp;AF75&amp;BN75&amp;AG75&amp;BO75</f>
        <v/>
      </c>
      <c r="S75" s="94"/>
      <c r="T75" s="94"/>
      <c r="U75" s="94"/>
      <c r="V75" s="94"/>
      <c r="W75" s="94"/>
      <c r="X75" s="94"/>
      <c r="Y75" s="94"/>
      <c r="Z75" s="94"/>
      <c r="AA75" s="94"/>
      <c r="AB75" s="94"/>
      <c r="AC75" s="94"/>
      <c r="AD75" s="94"/>
      <c r="AE75" s="94"/>
      <c r="AF75" s="94"/>
      <c r="AG75" s="94"/>
      <c r="BA75" s="45" t="str">
        <f>IF(T75="","",keys!$G$2)</f>
        <v/>
      </c>
      <c r="BB75" s="45" t="str">
        <f>IF(U75="","",keys!$G$2)</f>
        <v/>
      </c>
      <c r="BC75" s="95" t="str">
        <f>IF(V75="","",keys!$G$2)</f>
        <v/>
      </c>
      <c r="BD75" s="95" t="str">
        <f>IF(W75="","",keys!$G$2)</f>
        <v/>
      </c>
      <c r="BE75" s="95" t="str">
        <f>IF(X75="","",keys!$G$2)</f>
        <v/>
      </c>
      <c r="BF75" s="95" t="str">
        <f>IF(Y75="","",keys!$G$2)</f>
        <v/>
      </c>
      <c r="BG75" s="95" t="str">
        <f>IF(Z75="","",keys!$G$2)</f>
        <v/>
      </c>
      <c r="BH75" s="95" t="str">
        <f>IF(AA75="","",keys!$G$2)</f>
        <v/>
      </c>
      <c r="BI75" s="95" t="str">
        <f>IF(AB75="","",keys!$G$2)</f>
        <v/>
      </c>
      <c r="BJ75" s="95" t="str">
        <f>IF(AC75="","",keys!$G$2)</f>
        <v/>
      </c>
      <c r="BK75" s="95" t="str">
        <f>IF(AD75="","",keys!$G$2)</f>
        <v/>
      </c>
      <c r="BL75" s="95" t="str">
        <f>IF(AE75="","",keys!$G$2)</f>
        <v/>
      </c>
      <c r="BM75" s="95" t="str">
        <f>IF(AF75="","",keys!$G$2)</f>
        <v/>
      </c>
      <c r="BN75" s="95" t="str">
        <f>IF(AG75="","",keys!$G$2)</f>
        <v/>
      </c>
      <c r="BO75" s="95"/>
    </row>
    <row r="76" spans="1:70" x14ac:dyDescent="0.25">
      <c r="A76" s="229">
        <v>65</v>
      </c>
      <c r="B76" s="144" t="s">
        <v>103</v>
      </c>
      <c r="C76" s="31">
        <v>35</v>
      </c>
      <c r="E76" s="42"/>
      <c r="H76" s="36"/>
      <c r="I76" s="63"/>
      <c r="L76" s="42"/>
      <c r="M76" s="42"/>
      <c r="P76" s="101"/>
      <c r="Q76" s="246" t="s">
        <v>1954</v>
      </c>
      <c r="R76" s="138" t="str">
        <f>UPPER(R77)</f>
        <v/>
      </c>
      <c r="S76" s="45" t="s">
        <v>2257</v>
      </c>
      <c r="T76" s="45" t="s">
        <v>2258</v>
      </c>
      <c r="U76" s="45" t="s">
        <v>2259</v>
      </c>
      <c r="V76" s="45" t="s">
        <v>2260</v>
      </c>
      <c r="W76" s="45" t="s">
        <v>2261</v>
      </c>
      <c r="X76" s="45" t="s">
        <v>2262</v>
      </c>
      <c r="Y76" s="45" t="s">
        <v>2263</v>
      </c>
      <c r="Z76" s="45" t="s">
        <v>2264</v>
      </c>
      <c r="AA76" s="45" t="s">
        <v>2265</v>
      </c>
      <c r="AB76" s="45" t="s">
        <v>2266</v>
      </c>
      <c r="AC76" s="45" t="s">
        <v>2267</v>
      </c>
      <c r="AD76" s="45" t="s">
        <v>2268</v>
      </c>
      <c r="AE76" s="45" t="s">
        <v>2269</v>
      </c>
      <c r="AF76" s="45" t="s">
        <v>2270</v>
      </c>
      <c r="AG76" s="45" t="s">
        <v>2271</v>
      </c>
      <c r="BA76" s="45" t="str">
        <f>IF(T77="","",keys!$G$2)</f>
        <v/>
      </c>
      <c r="BB76" s="45" t="str">
        <f>IF(U77="","",keys!$G$2)</f>
        <v/>
      </c>
      <c r="BC76" s="45" t="str">
        <f>IF(V77="","",keys!$G$2)</f>
        <v/>
      </c>
      <c r="BD76" s="45" t="str">
        <f>IF(W77="","",keys!$G$2)</f>
        <v/>
      </c>
      <c r="BE76" s="45" t="str">
        <f>IF(X77="","",keys!$G$2)</f>
        <v/>
      </c>
      <c r="BF76" s="45" t="str">
        <f>IF(Y77="","",keys!$G$2)</f>
        <v/>
      </c>
      <c r="BG76" s="45" t="str">
        <f>IF(Z77="","",keys!$G$2)</f>
        <v/>
      </c>
      <c r="BH76" s="45" t="str">
        <f>IF(AA77="","",keys!$G$2)</f>
        <v/>
      </c>
      <c r="BI76" s="45" t="str">
        <f>IF(AB77="","",keys!$G$2)</f>
        <v/>
      </c>
      <c r="BJ76" s="45" t="str">
        <f>IF(AC77="","",keys!$G$2)</f>
        <v/>
      </c>
      <c r="BK76" s="45" t="str">
        <f>IF(AD77="","",keys!$G$2)</f>
        <v/>
      </c>
      <c r="BL76" s="45" t="str">
        <f>IF(AE77="","",keys!$G$2)</f>
        <v/>
      </c>
      <c r="BM76" s="45" t="str">
        <f>IF(AF77="","",keys!$G$2)</f>
        <v/>
      </c>
      <c r="BN76" s="45" t="str">
        <f>IF(AG77="","",keys!$G$2)</f>
        <v/>
      </c>
    </row>
    <row r="77" spans="1:70" x14ac:dyDescent="0.25">
      <c r="A77" s="229">
        <v>66</v>
      </c>
      <c r="B77" s="144" t="s">
        <v>103</v>
      </c>
      <c r="C77" s="31">
        <v>36</v>
      </c>
      <c r="D77" s="34" t="s">
        <v>104</v>
      </c>
      <c r="E77" s="49" t="s">
        <v>2272</v>
      </c>
      <c r="H77" s="36"/>
      <c r="I77" s="63"/>
      <c r="L77" s="42"/>
      <c r="M77" s="42"/>
      <c r="P77" s="101" t="s">
        <v>2273</v>
      </c>
      <c r="Q77" s="65" t="s">
        <v>1954</v>
      </c>
      <c r="R77" s="56" t="str">
        <f>S77&amp;BA76&amp;T77&amp;BB76&amp;U77&amp;BC76&amp;V77&amp;BD76&amp;W77&amp;BE76&amp;X77&amp;BF76&amp;Y77&amp;BG76&amp;Z77&amp;BH76&amp;AA77&amp;BI76&amp;AB77&amp;BJ76&amp;AC77&amp;BK76&amp;AD77&amp;BL76&amp;AE77&amp;BM76&amp;AF77&amp;BN76&amp;AG77&amp;BO76</f>
        <v/>
      </c>
      <c r="S77" s="94"/>
      <c r="T77" s="94"/>
      <c r="U77" s="94"/>
      <c r="V77" s="94"/>
      <c r="W77" s="94"/>
      <c r="X77" s="94"/>
      <c r="Y77" s="94"/>
      <c r="Z77" s="94"/>
      <c r="AA77" s="94"/>
      <c r="AB77" s="94"/>
      <c r="AC77" s="94"/>
      <c r="AD77" s="94"/>
      <c r="AE77" s="94"/>
      <c r="AF77" s="94"/>
      <c r="AG77" s="94"/>
      <c r="BC77" s="95"/>
      <c r="BD77" s="95"/>
      <c r="BE77" s="95"/>
      <c r="BF77" s="95"/>
      <c r="BG77" s="95"/>
      <c r="BH77" s="95"/>
      <c r="BI77" s="95"/>
      <c r="BJ77" s="95"/>
      <c r="BK77" s="95"/>
      <c r="BL77" s="95"/>
      <c r="BM77" s="95"/>
      <c r="BN77" s="95"/>
      <c r="BO77" s="95"/>
    </row>
    <row r="78" spans="1:70" x14ac:dyDescent="0.25">
      <c r="B78" s="144"/>
      <c r="C78" s="31"/>
      <c r="H78" s="36"/>
      <c r="I78" s="63"/>
      <c r="L78" s="42"/>
      <c r="M78" s="42"/>
      <c r="P78" s="101"/>
      <c r="Q78" s="240" t="s">
        <v>885</v>
      </c>
      <c r="R78" s="70"/>
      <c r="U78" s="87" t="s">
        <v>2238</v>
      </c>
      <c r="V78" s="145" t="str">
        <f>IF($S$16="","",VLOOKUP($S$16,ProMIS_activeProjects,29,FALSE))</f>
        <v xml:space="preserve">Nigeria, Uganda, </v>
      </c>
      <c r="BC78" s="95"/>
      <c r="BD78" s="95"/>
      <c r="BE78" s="95"/>
      <c r="BF78" s="95"/>
      <c r="BG78" s="95"/>
      <c r="BH78" s="95"/>
      <c r="BI78" s="95"/>
      <c r="BJ78" s="95"/>
      <c r="BK78" s="95"/>
      <c r="BL78" s="95"/>
      <c r="BM78" s="95"/>
      <c r="BN78" s="95"/>
      <c r="BO78" s="95"/>
    </row>
    <row r="79" spans="1:70" x14ac:dyDescent="0.25">
      <c r="A79" s="229">
        <v>67</v>
      </c>
      <c r="B79" s="144"/>
      <c r="C79" s="31"/>
      <c r="H79" s="36"/>
      <c r="I79" s="63"/>
      <c r="L79" s="42"/>
      <c r="M79" s="42"/>
      <c r="P79" s="101"/>
      <c r="Q79" s="246" t="s">
        <v>2041</v>
      </c>
      <c r="R79" s="138" t="str">
        <f>UPPER(R80)</f>
        <v/>
      </c>
      <c r="S79" s="45" t="s">
        <v>2274</v>
      </c>
      <c r="T79" s="146" t="s">
        <v>2275</v>
      </c>
      <c r="U79" s="146" t="s">
        <v>2276</v>
      </c>
      <c r="V79" s="146" t="s">
        <v>2277</v>
      </c>
      <c r="W79" s="146" t="s">
        <v>2278</v>
      </c>
      <c r="X79" s="146" t="s">
        <v>2279</v>
      </c>
      <c r="Y79" s="146" t="s">
        <v>2280</v>
      </c>
      <c r="Z79" s="146" t="s">
        <v>2281</v>
      </c>
      <c r="AA79" s="146" t="s">
        <v>2282</v>
      </c>
      <c r="AB79" s="146" t="s">
        <v>2283</v>
      </c>
      <c r="AC79" s="146" t="s">
        <v>2284</v>
      </c>
      <c r="AD79" s="146" t="s">
        <v>2285</v>
      </c>
      <c r="AE79" s="146" t="s">
        <v>2286</v>
      </c>
      <c r="AF79" s="146" t="s">
        <v>2287</v>
      </c>
      <c r="AG79" s="146" t="s">
        <v>2288</v>
      </c>
      <c r="BA79" s="45" t="str">
        <f>IF(T80="","",keys!$G$2)</f>
        <v/>
      </c>
      <c r="BB79" s="45" t="str">
        <f>IF(U80="","",keys!$G$2)</f>
        <v/>
      </c>
      <c r="BC79" s="45" t="str">
        <f>IF(V80="","",keys!$G$2)</f>
        <v/>
      </c>
      <c r="BD79" s="45" t="str">
        <f>IF(W80="","",keys!$G$2)</f>
        <v/>
      </c>
      <c r="BE79" s="45" t="str">
        <f>IF(X80="","",keys!$G$2)</f>
        <v/>
      </c>
      <c r="BF79" s="45" t="str">
        <f>IF(Y80="","",keys!$G$2)</f>
        <v/>
      </c>
      <c r="BG79" s="45" t="str">
        <f>IF(Z80="","",keys!$G$2)</f>
        <v/>
      </c>
      <c r="BH79" s="45" t="str">
        <f>IF(AA80="","",keys!$G$2)</f>
        <v/>
      </c>
      <c r="BI79" s="45" t="str">
        <f>IF(AB80="","",keys!$G$2)</f>
        <v/>
      </c>
      <c r="BJ79" s="45" t="str">
        <f>IF(AC80="","",keys!$G$2)</f>
        <v/>
      </c>
      <c r="BK79" s="45" t="str">
        <f>IF(AD80="","",keys!$G$2)</f>
        <v/>
      </c>
      <c r="BL79" s="45" t="str">
        <f>IF(AE80="","",keys!$G$2)</f>
        <v/>
      </c>
      <c r="BM79" s="45" t="str">
        <f>IF(AF80="","",keys!$G$2)</f>
        <v/>
      </c>
      <c r="BN79" s="45" t="str">
        <f>IF(AG80="","",keys!$G$2)</f>
        <v/>
      </c>
      <c r="BO79" s="45" t="str">
        <f>IF(AH80="","",keys!$G$2)</f>
        <v/>
      </c>
      <c r="BP79" s="45" t="str">
        <f>IF(AI80="","",keys!$G$2)</f>
        <v/>
      </c>
      <c r="BQ79" s="45" t="str">
        <f>IF(AJ80="","",keys!$G$2)</f>
        <v/>
      </c>
      <c r="BR79" s="45" t="str">
        <f>IF(AK80="","",keys!$G$2)</f>
        <v/>
      </c>
    </row>
    <row r="80" spans="1:70" x14ac:dyDescent="0.25">
      <c r="A80" s="229">
        <v>68</v>
      </c>
      <c r="B80" s="144" t="s">
        <v>103</v>
      </c>
      <c r="C80" s="31"/>
      <c r="E80" s="49" t="s">
        <v>2289</v>
      </c>
      <c r="H80" s="36"/>
      <c r="I80" s="63"/>
      <c r="L80" s="42"/>
      <c r="M80" s="42"/>
      <c r="P80" s="101" t="s">
        <v>2290</v>
      </c>
      <c r="Q80" s="99" t="s">
        <v>2041</v>
      </c>
      <c r="R80" s="56" t="str">
        <f>S80&amp;BA79&amp;T80&amp;BB79&amp;U80&amp;BC79&amp;V80&amp;BD79&amp;W80&amp;BE79&amp;X80&amp;BF79&amp;Y80&amp;BG79&amp;Z80&amp;BH79&amp;AA80&amp;BI79&amp;AB80&amp;BJ79&amp;AC80&amp;BK79&amp;AD80&amp;BL79&amp;AE80&amp;BM79&amp;AF80&amp;BN79&amp;AG80&amp;BO79</f>
        <v/>
      </c>
      <c r="S80" s="147"/>
      <c r="T80" s="94"/>
      <c r="U80" s="94"/>
      <c r="V80" s="94"/>
      <c r="W80" s="94"/>
      <c r="X80" s="94"/>
      <c r="Y80" s="94"/>
      <c r="Z80" s="94"/>
      <c r="AA80" s="94"/>
      <c r="AB80" s="94"/>
      <c r="AC80" s="94"/>
      <c r="AD80" s="94"/>
      <c r="AE80" s="94"/>
      <c r="AF80" s="94"/>
      <c r="AG80" s="94"/>
      <c r="BA80" s="45" t="str">
        <f>IF(T80="","",keys!$G$2)</f>
        <v/>
      </c>
      <c r="BB80" s="45" t="str">
        <f>IF(U80="","",keys!$G$2)</f>
        <v/>
      </c>
      <c r="BC80" s="45" t="str">
        <f>IF(V80="","",keys!$G$2)</f>
        <v/>
      </c>
      <c r="BD80" s="45" t="str">
        <f>IF(W80="","",keys!$G$2)</f>
        <v/>
      </c>
      <c r="BE80" s="45" t="str">
        <f>IF(X80="","",keys!$G$2)</f>
        <v/>
      </c>
      <c r="BF80" s="45" t="str">
        <f>IF(Y80="","",keys!$G$2)</f>
        <v/>
      </c>
      <c r="BG80" s="45" t="str">
        <f>IF(Z80="","",keys!$G$2)</f>
        <v/>
      </c>
      <c r="BH80" s="45" t="str">
        <f>IF(AA80="","",keys!$G$2)</f>
        <v/>
      </c>
      <c r="BI80" s="45" t="str">
        <f>IF(AB80="","",keys!$G$2)</f>
        <v/>
      </c>
      <c r="BJ80" s="45" t="str">
        <f>IF(AC80="","",keys!$G$2)</f>
        <v/>
      </c>
      <c r="BK80" s="45" t="str">
        <f>IF(AD80="","",keys!$G$2)</f>
        <v/>
      </c>
      <c r="BL80" s="45" t="str">
        <f>IF(AE80="","",keys!$G$2)</f>
        <v/>
      </c>
      <c r="BM80" s="45" t="str">
        <f>IF(AF80="","",keys!$G$2)</f>
        <v/>
      </c>
      <c r="BN80" s="45" t="str">
        <f>IF(AG80="","",keys!$G$2)</f>
        <v/>
      </c>
      <c r="BO80" s="45" t="str">
        <f>IF(AH80="","",keys!$G$2)</f>
        <v/>
      </c>
      <c r="BP80" s="45" t="str">
        <f>IF(AI80="","",keys!$G$2)</f>
        <v/>
      </c>
      <c r="BQ80" s="45" t="str">
        <f>IF(AJ80="","",keys!$G$2)</f>
        <v/>
      </c>
      <c r="BR80" s="45" t="str">
        <f>IF(AK80="","",keys!$G$2)</f>
        <v/>
      </c>
    </row>
    <row r="81" spans="1:67" x14ac:dyDescent="0.25">
      <c r="A81" s="229">
        <v>69</v>
      </c>
      <c r="B81" s="144" t="s">
        <v>103</v>
      </c>
      <c r="C81" s="31">
        <v>35</v>
      </c>
      <c r="E81" s="42"/>
      <c r="H81" s="36"/>
      <c r="I81" s="63"/>
      <c r="L81" s="42"/>
      <c r="M81" s="42"/>
      <c r="P81" s="101"/>
      <c r="Q81" s="51"/>
      <c r="R81" s="138" t="str">
        <f>UPPER(R82)</f>
        <v/>
      </c>
      <c r="S81" s="45" t="s">
        <v>2291</v>
      </c>
      <c r="T81" s="45" t="s">
        <v>2292</v>
      </c>
      <c r="U81" s="45" t="s">
        <v>2293</v>
      </c>
      <c r="V81" s="45" t="s">
        <v>2294</v>
      </c>
      <c r="W81" s="45" t="s">
        <v>2295</v>
      </c>
      <c r="X81" s="45" t="s">
        <v>2296</v>
      </c>
      <c r="Y81" s="45" t="s">
        <v>2297</v>
      </c>
      <c r="Z81" s="45" t="s">
        <v>2298</v>
      </c>
      <c r="AA81" s="45" t="s">
        <v>2299</v>
      </c>
      <c r="AB81" s="45" t="s">
        <v>2300</v>
      </c>
      <c r="AC81" s="45" t="s">
        <v>2301</v>
      </c>
      <c r="AD81" s="45" t="s">
        <v>2302</v>
      </c>
      <c r="AE81" s="45" t="s">
        <v>2303</v>
      </c>
      <c r="AF81" s="45" t="s">
        <v>2304</v>
      </c>
      <c r="AG81" s="45" t="s">
        <v>2305</v>
      </c>
      <c r="BA81" s="45" t="str">
        <f>IF(T82="","",keys!$G$2)</f>
        <v/>
      </c>
      <c r="BB81" s="45" t="str">
        <f>IF(U82="","",keys!$G$2)</f>
        <v/>
      </c>
      <c r="BC81" s="45" t="str">
        <f>IF(V82="","",keys!$G$2)</f>
        <v/>
      </c>
      <c r="BD81" s="45" t="str">
        <f>IF(W82="","",keys!$G$2)</f>
        <v/>
      </c>
      <c r="BE81" s="45" t="str">
        <f>IF(X82="","",keys!$G$2)</f>
        <v/>
      </c>
      <c r="BF81" s="45" t="str">
        <f>IF(Y82="","",keys!$G$2)</f>
        <v/>
      </c>
      <c r="BG81" s="45" t="str">
        <f>IF(Z82="","",keys!$G$2)</f>
        <v/>
      </c>
      <c r="BH81" s="45" t="str">
        <f>IF(AA82="","",keys!$G$2)</f>
        <v/>
      </c>
      <c r="BI81" s="45" t="str">
        <f>IF(AB82="","",keys!$G$2)</f>
        <v/>
      </c>
      <c r="BJ81" s="45" t="str">
        <f>IF(AC82="","",keys!$G$2)</f>
        <v/>
      </c>
      <c r="BK81" s="45" t="str">
        <f>IF(AD82="","",keys!$G$2)</f>
        <v/>
      </c>
      <c r="BL81" s="45" t="str">
        <f>IF(AE82="","",keys!$G$2)</f>
        <v/>
      </c>
      <c r="BM81" s="45" t="str">
        <f>IF(AF82="","",keys!$G$2)</f>
        <v/>
      </c>
      <c r="BN81" s="45" t="str">
        <f>IF(AG82="","",keys!$G$2)</f>
        <v/>
      </c>
    </row>
    <row r="82" spans="1:67" x14ac:dyDescent="0.25">
      <c r="A82" s="229">
        <v>70</v>
      </c>
      <c r="B82" s="144" t="s">
        <v>103</v>
      </c>
      <c r="C82" s="31">
        <v>36</v>
      </c>
      <c r="D82" s="34" t="s">
        <v>104</v>
      </c>
      <c r="E82" s="49" t="s">
        <v>2272</v>
      </c>
      <c r="H82" s="36"/>
      <c r="I82" s="63"/>
      <c r="L82" s="42"/>
      <c r="M82" s="42"/>
      <c r="P82" s="101" t="s">
        <v>2306</v>
      </c>
      <c r="Q82" s="68" t="s">
        <v>888</v>
      </c>
      <c r="R82" s="56" t="str">
        <f>S82&amp;BA81&amp;T82&amp;BB81&amp;U82&amp;BC81&amp;V82&amp;BD81&amp;W82&amp;BE81&amp;X82&amp;BF81&amp;Y82&amp;BG81&amp;Z82&amp;BH81&amp;AA82&amp;BI81&amp;AB82&amp;BJ81&amp;AC82&amp;BK81&amp;AD82&amp;BL81&amp;AE82&amp;BM81&amp;AF82&amp;BN81&amp;AG82&amp;BO81</f>
        <v/>
      </c>
      <c r="S82" s="94"/>
      <c r="T82" s="94"/>
      <c r="U82" s="94"/>
      <c r="V82" s="94"/>
      <c r="W82" s="94"/>
      <c r="X82" s="94"/>
      <c r="Y82" s="94"/>
      <c r="Z82" s="94"/>
      <c r="AA82" s="94"/>
      <c r="AB82" s="94"/>
      <c r="AC82" s="94"/>
      <c r="AD82" s="94"/>
      <c r="AE82" s="94"/>
      <c r="AF82" s="94"/>
      <c r="AG82" s="94"/>
      <c r="BA82" s="45" t="str">
        <f>IF(T82="","",keys!$G$2)</f>
        <v/>
      </c>
      <c r="BB82" s="45" t="str">
        <f>IF(U82="","",keys!$G$2)</f>
        <v/>
      </c>
      <c r="BC82" s="95" t="str">
        <f>IF(V82="","",keys!$G$2)</f>
        <v/>
      </c>
      <c r="BD82" s="95" t="str">
        <f>IF(W82="","",keys!$G$2)</f>
        <v/>
      </c>
      <c r="BE82" s="95" t="str">
        <f>IF(X82="","",keys!$G$2)</f>
        <v/>
      </c>
      <c r="BF82" s="95" t="str">
        <f>IF(Y82="","",keys!$G$2)</f>
        <v/>
      </c>
      <c r="BG82" s="95" t="str">
        <f>IF(Z82="","",keys!$G$2)</f>
        <v/>
      </c>
      <c r="BH82" s="95" t="str">
        <f>IF(AA82="","",keys!$G$2)</f>
        <v/>
      </c>
      <c r="BI82" s="95" t="str">
        <f>IF(AB82="","",keys!$G$2)</f>
        <v/>
      </c>
      <c r="BJ82" s="95" t="str">
        <f>IF(AC82="","",keys!$G$2)</f>
        <v/>
      </c>
      <c r="BK82" s="95" t="str">
        <f>IF(AD82="","",keys!$G$2)</f>
        <v/>
      </c>
      <c r="BL82" s="95" t="str">
        <f>IF(AE82="","",keys!$G$2)</f>
        <v/>
      </c>
      <c r="BM82" s="95" t="str">
        <f>IF(AF82="","",keys!$G$2)</f>
        <v/>
      </c>
      <c r="BN82" s="95" t="str">
        <f>IF(AG82="","",keys!$G$2)</f>
        <v/>
      </c>
      <c r="BO82" s="95"/>
    </row>
    <row r="83" spans="1:67" x14ac:dyDescent="0.25">
      <c r="A83" s="229">
        <v>71</v>
      </c>
      <c r="B83" s="144" t="s">
        <v>103</v>
      </c>
      <c r="C83" s="31">
        <v>35</v>
      </c>
      <c r="H83" s="36"/>
      <c r="I83" s="63"/>
      <c r="L83" s="42"/>
      <c r="M83" s="42"/>
      <c r="P83" s="101"/>
      <c r="Q83" s="97" t="s">
        <v>2035</v>
      </c>
      <c r="R83" s="138" t="str">
        <f>UPPER(R84)</f>
        <v/>
      </c>
      <c r="S83" s="45" t="s">
        <v>2307</v>
      </c>
      <c r="T83" s="45" t="s">
        <v>2308</v>
      </c>
      <c r="U83" s="45" t="s">
        <v>2309</v>
      </c>
      <c r="V83" s="45" t="s">
        <v>2310</v>
      </c>
      <c r="W83" s="45" t="s">
        <v>2311</v>
      </c>
      <c r="X83" s="45" t="s">
        <v>2312</v>
      </c>
      <c r="Y83" s="45" t="s">
        <v>2313</v>
      </c>
      <c r="Z83" s="45" t="s">
        <v>2314</v>
      </c>
      <c r="AA83" s="45" t="s">
        <v>2315</v>
      </c>
      <c r="AB83" s="45" t="s">
        <v>2316</v>
      </c>
      <c r="AC83" s="45" t="s">
        <v>2317</v>
      </c>
      <c r="AD83" s="45" t="s">
        <v>2318</v>
      </c>
      <c r="AE83" s="45" t="s">
        <v>2319</v>
      </c>
      <c r="AF83" s="45" t="s">
        <v>2320</v>
      </c>
      <c r="AG83" s="45" t="s">
        <v>2321</v>
      </c>
      <c r="BA83" s="45" t="str">
        <f>IF(T84="","",keys!$G$2)</f>
        <v/>
      </c>
      <c r="BB83" s="45" t="str">
        <f>IF(U84="","",keys!$G$2)</f>
        <v/>
      </c>
      <c r="BC83" s="45" t="str">
        <f>IF(V84="","",keys!$G$2)</f>
        <v/>
      </c>
      <c r="BD83" s="45" t="str">
        <f>IF(W84="","",keys!$G$2)</f>
        <v/>
      </c>
      <c r="BE83" s="45" t="str">
        <f>IF(X84="","",keys!$G$2)</f>
        <v/>
      </c>
      <c r="BF83" s="45" t="str">
        <f>IF(Y84="","",keys!$G$2)</f>
        <v/>
      </c>
      <c r="BG83" s="45" t="str">
        <f>IF(Z84="","",keys!$G$2)</f>
        <v/>
      </c>
      <c r="BH83" s="45" t="str">
        <f>IF(AA84="","",keys!$G$2)</f>
        <v/>
      </c>
      <c r="BI83" s="45" t="str">
        <f>IF(AB84="","",keys!$G$2)</f>
        <v/>
      </c>
      <c r="BJ83" s="45" t="str">
        <f>IF(AC84="","",keys!$G$2)</f>
        <v/>
      </c>
      <c r="BK83" s="45" t="str">
        <f>IF(AD84="","",keys!$G$2)</f>
        <v/>
      </c>
      <c r="BL83" s="45" t="str">
        <f>IF(AE84="","",keys!$G$2)</f>
        <v/>
      </c>
      <c r="BM83" s="45" t="str">
        <f>IF(AF84="","",keys!$G$2)</f>
        <v/>
      </c>
      <c r="BN83" s="45" t="str">
        <f>IF(AG84="","",keys!$G$2)</f>
        <v/>
      </c>
    </row>
    <row r="84" spans="1:67" x14ac:dyDescent="0.25">
      <c r="A84" s="229">
        <v>72</v>
      </c>
      <c r="B84" s="144" t="s">
        <v>103</v>
      </c>
      <c r="C84" s="31">
        <v>36</v>
      </c>
      <c r="D84" s="34" t="s">
        <v>2322</v>
      </c>
      <c r="H84" s="36"/>
      <c r="I84" s="63"/>
      <c r="L84" s="42"/>
      <c r="M84" s="42"/>
      <c r="P84" s="101" t="s">
        <v>2323</v>
      </c>
      <c r="Q84" s="96" t="s">
        <v>885</v>
      </c>
      <c r="R84" s="56" t="str">
        <f>S84&amp;BA83&amp;T84&amp;BB83&amp;U84&amp;BC83&amp;V84&amp;BD83&amp;W84&amp;BE83&amp;X84&amp;BF83&amp;Y84&amp;BG83&amp;Z84&amp;BH83&amp;AA84&amp;BI83&amp;AB84&amp;BJ83&amp;AC84&amp;BK83&amp;AD84&amp;BL83&amp;AE84&amp;BM83&amp;AF84&amp;BN83&amp;AG84&amp;BO83</f>
        <v/>
      </c>
      <c r="S84" s="106"/>
      <c r="T84" s="106"/>
      <c r="U84" s="106"/>
      <c r="V84" s="106"/>
      <c r="W84" s="106"/>
      <c r="X84" s="106"/>
      <c r="Y84" s="106"/>
      <c r="Z84" s="106"/>
      <c r="AA84" s="106"/>
      <c r="AB84" s="106"/>
      <c r="AC84" s="106"/>
      <c r="AD84" s="106"/>
      <c r="AE84" s="106"/>
      <c r="AF84" s="106"/>
      <c r="AG84" s="106"/>
      <c r="BA84" s="45" t="str">
        <f>IF(T84="","",keys!$G$2)</f>
        <v/>
      </c>
      <c r="BB84" s="45" t="str">
        <f>IF(U84="","",keys!$G$2)</f>
        <v/>
      </c>
      <c r="BC84" s="95" t="str">
        <f>IF(V84="","",keys!$G$2)</f>
        <v/>
      </c>
      <c r="BD84" s="95" t="str">
        <f>IF(W84="","",keys!$G$2)</f>
        <v/>
      </c>
      <c r="BE84" s="95" t="str">
        <f>IF(X84="","",keys!$G$2)</f>
        <v/>
      </c>
      <c r="BF84" s="95" t="str">
        <f>IF(Y84="","",keys!$G$2)</f>
        <v/>
      </c>
      <c r="BG84" s="95" t="str">
        <f>IF(Z84="","",keys!$G$2)</f>
        <v/>
      </c>
      <c r="BH84" s="95" t="str">
        <f>IF(AA84="","",keys!$G$2)</f>
        <v/>
      </c>
      <c r="BI84" s="95" t="str">
        <f>IF(AB84="","",keys!$G$2)</f>
        <v/>
      </c>
      <c r="BJ84" s="95" t="str">
        <f>IF(AC84="","",keys!$G$2)</f>
        <v/>
      </c>
      <c r="BK84" s="95" t="str">
        <f>IF(AD84="","",keys!$G$2)</f>
        <v/>
      </c>
      <c r="BL84" s="95" t="str">
        <f>IF(AE84="","",keys!$G$2)</f>
        <v/>
      </c>
      <c r="BM84" s="95" t="str">
        <f>IF(AF84="","",keys!$G$2)</f>
        <v/>
      </c>
      <c r="BN84" s="95" t="str">
        <f>IF(AG84="","",keys!$G$2)</f>
        <v/>
      </c>
      <c r="BO84" s="95"/>
    </row>
    <row r="85" spans="1:67" x14ac:dyDescent="0.25">
      <c r="B85" s="144"/>
      <c r="C85" s="31"/>
      <c r="H85" s="36"/>
      <c r="I85" s="63"/>
      <c r="L85" s="42"/>
      <c r="M85" s="42"/>
      <c r="P85" s="276" t="s">
        <v>8214</v>
      </c>
      <c r="Q85" s="240" t="s">
        <v>885</v>
      </c>
      <c r="R85" s="70"/>
      <c r="BC85" s="95"/>
      <c r="BD85" s="95"/>
      <c r="BE85" s="95"/>
      <c r="BF85" s="95"/>
      <c r="BG85" s="95"/>
      <c r="BH85" s="95"/>
      <c r="BI85" s="95"/>
      <c r="BJ85" s="95"/>
      <c r="BK85" s="95"/>
      <c r="BL85" s="95"/>
      <c r="BM85" s="95"/>
      <c r="BN85" s="95"/>
      <c r="BO85" s="95"/>
    </row>
    <row r="86" spans="1:67" x14ac:dyDescent="0.25">
      <c r="A86" s="229">
        <v>73</v>
      </c>
      <c r="B86" s="144" t="s">
        <v>103</v>
      </c>
      <c r="C86" s="31"/>
      <c r="D86" s="34" t="s">
        <v>2322</v>
      </c>
      <c r="H86" s="36"/>
      <c r="I86" s="63"/>
      <c r="L86" s="42"/>
      <c r="M86" s="42"/>
      <c r="P86" s="101" t="s">
        <v>2324</v>
      </c>
      <c r="Q86" s="68" t="s">
        <v>888</v>
      </c>
      <c r="R86" s="56" t="str">
        <f>S86&amp;BA86&amp;T86&amp;BB86&amp;U86&amp;BC86&amp;V86&amp;BD86&amp;W86&amp;BE86&amp;X86&amp;BF86&amp;Y86&amp;BG86&amp;Z86&amp;BH86&amp;AA86&amp;BI86&amp;AB86&amp;BJ86&amp;AC86&amp;BK86&amp;AD86&amp;BL86&amp;AE86&amp;BM86&amp;AF86&amp;BN86&amp;AG86&amp;BO86</f>
        <v/>
      </c>
      <c r="S86" s="106"/>
      <c r="T86" s="118"/>
      <c r="U86" s="118"/>
      <c r="V86" s="148"/>
      <c r="W86" s="148"/>
      <c r="X86" s="148"/>
      <c r="Y86" s="148"/>
      <c r="Z86" s="118"/>
      <c r="AA86" s="118"/>
      <c r="AB86" s="118"/>
      <c r="AC86" s="118"/>
      <c r="AD86" s="118"/>
      <c r="AE86" s="118"/>
      <c r="AF86" s="118"/>
      <c r="AG86" s="118"/>
      <c r="BA86" s="45" t="str">
        <f>IF(T86="","",keys!$G$2)</f>
        <v/>
      </c>
      <c r="BB86" s="45" t="str">
        <f>IF(U86="","",keys!$G$2)</f>
        <v/>
      </c>
      <c r="BC86" s="95" t="str">
        <f>IF(V86="","",keys!$G$2)</f>
        <v/>
      </c>
      <c r="BD86" s="95" t="str">
        <f>IF(W86="","",keys!$G$2)</f>
        <v/>
      </c>
      <c r="BE86" s="95" t="str">
        <f>IF(X86="","",keys!$G$2)</f>
        <v/>
      </c>
      <c r="BF86" s="95" t="str">
        <f>IF(Y86="","",keys!$G$2)</f>
        <v/>
      </c>
      <c r="BG86" s="95" t="str">
        <f>IF(Z86="","",keys!$G$2)</f>
        <v/>
      </c>
      <c r="BH86" s="95" t="str">
        <f>IF(AA86="","",keys!$G$2)</f>
        <v/>
      </c>
      <c r="BI86" s="95" t="str">
        <f>IF(AB86="","",keys!$G$2)</f>
        <v/>
      </c>
      <c r="BJ86" s="95" t="str">
        <f>IF(AC86="","",keys!$G$2)</f>
        <v/>
      </c>
      <c r="BK86" s="95" t="str">
        <f>IF(AD86="","",keys!$G$2)</f>
        <v/>
      </c>
      <c r="BL86" s="95" t="str">
        <f>IF(AE86="","",keys!$G$2)</f>
        <v/>
      </c>
      <c r="BM86" s="95" t="str">
        <f>IF(AF86="","",keys!$G$2)</f>
        <v/>
      </c>
      <c r="BN86" s="95" t="str">
        <f>IF(AG86="","",keys!$G$2)</f>
        <v/>
      </c>
      <c r="BO86" s="95"/>
    </row>
    <row r="87" spans="1:67" hidden="1" x14ac:dyDescent="0.25">
      <c r="A87" s="229">
        <v>74</v>
      </c>
      <c r="B87" s="144" t="s">
        <v>103</v>
      </c>
      <c r="E87" s="49" t="s">
        <v>2325</v>
      </c>
      <c r="M87" s="149"/>
      <c r="O87" s="45"/>
      <c r="P87" s="225" t="s">
        <v>2326</v>
      </c>
      <c r="Q87" s="68" t="s">
        <v>888</v>
      </c>
      <c r="R87" s="150" t="s">
        <v>2327</v>
      </c>
      <c r="S87" s="232" t="s">
        <v>2328</v>
      </c>
      <c r="T87" s="233" t="s">
        <v>2329</v>
      </c>
    </row>
    <row r="88" spans="1:67" x14ac:dyDescent="0.25">
      <c r="A88" s="229">
        <v>75</v>
      </c>
      <c r="B88" s="48" t="s">
        <v>2156</v>
      </c>
      <c r="C88" s="31">
        <v>54</v>
      </c>
      <c r="H88" s="36"/>
      <c r="P88" s="101" t="s">
        <v>8249</v>
      </c>
      <c r="Q88" s="68" t="s">
        <v>888</v>
      </c>
      <c r="R88" s="73"/>
      <c r="V88" s="87" t="s">
        <v>2330</v>
      </c>
      <c r="W88" s="87" t="s">
        <v>2331</v>
      </c>
      <c r="X88" s="87" t="s">
        <v>2332</v>
      </c>
      <c r="Y88" s="87" t="s">
        <v>2333</v>
      </c>
    </row>
    <row r="89" spans="1:67" ht="15.75" thickBot="1" x14ac:dyDescent="0.3">
      <c r="A89" s="229">
        <v>76</v>
      </c>
      <c r="B89" s="48" t="s">
        <v>2156</v>
      </c>
      <c r="C89" s="31"/>
      <c r="E89" s="42"/>
      <c r="H89" s="36"/>
      <c r="P89" s="101" t="s">
        <v>8215</v>
      </c>
      <c r="Q89" s="68" t="s">
        <v>888</v>
      </c>
      <c r="R89" s="73"/>
      <c r="U89" s="87" t="s">
        <v>2334</v>
      </c>
      <c r="V89" s="151" t="str">
        <f>IF(Z89="","",VALUE(Z89))</f>
        <v/>
      </c>
      <c r="W89" s="151">
        <f>IF(AA89="","",VALUE(AA89))</f>
        <v>30</v>
      </c>
      <c r="X89" s="151">
        <f>IF(AB89="","",VALUE(AB89))</f>
        <v>70</v>
      </c>
      <c r="Y89" s="151" t="str">
        <f>IF(AC89="","",VALUE(AC89))</f>
        <v/>
      </c>
      <c r="Z89" s="152" t="str">
        <f>IF($S$16="","",VLOOKUP($S$16,ProMIS_activeProjects,21,FALSE))</f>
        <v/>
      </c>
      <c r="AA89" s="152" t="str">
        <f>IF($S$16="","",VLOOKUP($S$16,ProMIS_activeProjects,22,FALSE))</f>
        <v>30</v>
      </c>
      <c r="AB89" s="152" t="str">
        <f>IF($S$16="","",VLOOKUP($S$16,ProMIS_activeProjects,23,FALSE))</f>
        <v>70</v>
      </c>
      <c r="AC89" s="152" t="str">
        <f>IF($S$16="","",VLOOKUP($S$16,ProMIS_activeProjects,24,FALSE))</f>
        <v/>
      </c>
    </row>
    <row r="90" spans="1:67" hidden="1" x14ac:dyDescent="0.25">
      <c r="A90" s="229">
        <v>77</v>
      </c>
      <c r="B90" s="144" t="s">
        <v>103</v>
      </c>
      <c r="C90" s="31"/>
      <c r="H90" s="36"/>
      <c r="I90" s="63"/>
      <c r="J90" s="58"/>
      <c r="L90" s="42"/>
      <c r="M90" s="42"/>
      <c r="P90" s="101"/>
      <c r="Q90" s="51"/>
      <c r="S90" s="45" t="s">
        <v>2335</v>
      </c>
      <c r="T90" s="45" t="s">
        <v>2336</v>
      </c>
      <c r="U90" s="45" t="s">
        <v>2337</v>
      </c>
      <c r="V90" s="45" t="s">
        <v>2338</v>
      </c>
      <c r="W90" s="45" t="s">
        <v>2339</v>
      </c>
      <c r="X90" s="45" t="s">
        <v>2340</v>
      </c>
      <c r="Y90" s="45" t="s">
        <v>2341</v>
      </c>
      <c r="Z90" s="45" t="s">
        <v>2342</v>
      </c>
      <c r="AA90" s="45" t="s">
        <v>2343</v>
      </c>
      <c r="AB90" s="45" t="s">
        <v>2344</v>
      </c>
      <c r="AC90" s="45" t="s">
        <v>2345</v>
      </c>
      <c r="AD90" s="45" t="s">
        <v>2346</v>
      </c>
      <c r="AE90" s="45" t="s">
        <v>2347</v>
      </c>
      <c r="AF90" s="45" t="s">
        <v>2348</v>
      </c>
      <c r="AG90" s="45" t="s">
        <v>2349</v>
      </c>
    </row>
    <row r="91" spans="1:67" ht="15.75" hidden="1" thickBot="1" x14ac:dyDescent="0.3">
      <c r="A91" s="230">
        <v>78</v>
      </c>
      <c r="B91" s="144" t="s">
        <v>103</v>
      </c>
      <c r="C91" s="31">
        <v>34</v>
      </c>
      <c r="D91" s="34" t="s">
        <v>102</v>
      </c>
      <c r="H91" s="36"/>
      <c r="I91" s="63"/>
      <c r="L91" s="42"/>
      <c r="M91" s="42"/>
      <c r="P91" s="101" t="s">
        <v>2350</v>
      </c>
      <c r="Q91" s="96" t="s">
        <v>885</v>
      </c>
      <c r="R91" s="56" t="str">
        <f>S91&amp;BA91&amp;T91&amp;BB91&amp;U91&amp;BC91&amp;V91&amp;BD91&amp;W91&amp;BE91&amp;X91&amp;BF91&amp;Y91&amp;BG91&amp;Z91&amp;BH91&amp;AA91&amp;BI91&amp;AB91&amp;BJ91&amp;AC91&amp;BK91&amp;AD91&amp;BL91&amp;AE91&amp;BM91&amp;AF91&amp;BN91&amp;AG91&amp;BO91</f>
        <v/>
      </c>
      <c r="S91" s="94"/>
      <c r="T91" s="94"/>
      <c r="U91" s="94"/>
      <c r="V91" s="94"/>
      <c r="W91" s="94"/>
      <c r="X91" s="94"/>
      <c r="Y91" s="94"/>
      <c r="Z91" s="94"/>
      <c r="AA91" s="94"/>
      <c r="AB91" s="94"/>
      <c r="AC91" s="94"/>
      <c r="AD91" s="94"/>
      <c r="AE91" s="94"/>
      <c r="AF91" s="94"/>
      <c r="AG91" s="94"/>
      <c r="BA91" s="45" t="str">
        <f>IF(T91="","",keys!$G$2)</f>
        <v/>
      </c>
      <c r="BB91" s="45" t="str">
        <f>IF(U91="","",keys!$G$2)</f>
        <v/>
      </c>
      <c r="BC91" s="95" t="str">
        <f>IF(V91="","",keys!$G$2)</f>
        <v/>
      </c>
      <c r="BD91" s="95" t="str">
        <f>IF(W91="","",keys!$G$2)</f>
        <v/>
      </c>
      <c r="BE91" s="95" t="str">
        <f>IF(X91="","",keys!$G$2)</f>
        <v/>
      </c>
      <c r="BF91" s="95" t="str">
        <f>IF(Y91="","",keys!$G$2)</f>
        <v/>
      </c>
      <c r="BG91" s="95" t="str">
        <f>IF(Z91="","",keys!$G$2)</f>
        <v/>
      </c>
      <c r="BH91" s="95" t="str">
        <f>IF(AA91="","",keys!$G$2)</f>
        <v/>
      </c>
      <c r="BI91" s="95" t="str">
        <f>IF(AB91="","",keys!$G$2)</f>
        <v/>
      </c>
      <c r="BJ91" s="95" t="str">
        <f>IF(AC91="","",keys!$G$2)</f>
        <v/>
      </c>
      <c r="BK91" s="95" t="str">
        <f>IF(AD91="","",keys!$G$2)</f>
        <v/>
      </c>
      <c r="BL91" s="95" t="str">
        <f>IF(AE91="","",keys!$G$2)</f>
        <v/>
      </c>
      <c r="BM91" s="95" t="str">
        <f>IF(AF91="","",keys!$G$2)</f>
        <v/>
      </c>
      <c r="BN91" s="95" t="str">
        <f>IF(AG91="","",keys!$G$2)</f>
        <v/>
      </c>
      <c r="BO91" s="95"/>
    </row>
    <row r="92" spans="1:67" ht="15.75" thickBot="1" x14ac:dyDescent="0.3">
      <c r="A92" s="229">
        <v>79</v>
      </c>
      <c r="B92" s="144" t="s">
        <v>103</v>
      </c>
      <c r="C92" s="31">
        <v>37</v>
      </c>
      <c r="D92" s="154" t="s">
        <v>2351</v>
      </c>
      <c r="E92" s="155"/>
      <c r="F92" s="34" t="s">
        <v>2352</v>
      </c>
      <c r="H92" s="36"/>
      <c r="I92" s="63"/>
      <c r="J92" s="58" t="s">
        <v>2353</v>
      </c>
      <c r="L92" s="42"/>
      <c r="M92" s="42"/>
      <c r="P92" s="101" t="s">
        <v>2354</v>
      </c>
      <c r="Q92" s="65" t="s">
        <v>1954</v>
      </c>
      <c r="R92" s="156">
        <v>3.9166666999999999</v>
      </c>
      <c r="S92" s="157" t="str">
        <f>IF(R92&lt;=0,"West","East")</f>
        <v>East</v>
      </c>
      <c r="U92" s="158" t="s">
        <v>2355</v>
      </c>
      <c r="V92" s="260">
        <v>3</v>
      </c>
      <c r="W92" s="261">
        <v>55</v>
      </c>
      <c r="X92" s="262">
        <v>0</v>
      </c>
      <c r="Y92" s="263" t="s">
        <v>1047</v>
      </c>
      <c r="Z92" s="127" t="s">
        <v>2356</v>
      </c>
      <c r="AA92" s="259">
        <f>IF(Y92="West",ROUND((V92+(W92/60)+(X92/6000)),7)*-1,ROUND((V92+(W92/60)+(X92/6000)),7))</f>
        <v>3.9166666999999999</v>
      </c>
      <c r="AC92" s="158" t="s">
        <v>2357</v>
      </c>
      <c r="AD92" s="159" t="s">
        <v>2358</v>
      </c>
      <c r="AE92" s="159" t="s">
        <v>2359</v>
      </c>
      <c r="AF92" s="159" t="s">
        <v>2360</v>
      </c>
    </row>
    <row r="93" spans="1:67" ht="15.75" thickBot="1" x14ac:dyDescent="0.3">
      <c r="A93" s="229">
        <v>80</v>
      </c>
      <c r="B93" s="144" t="s">
        <v>103</v>
      </c>
      <c r="C93" s="31">
        <v>38</v>
      </c>
      <c r="D93" s="154" t="s">
        <v>2361</v>
      </c>
      <c r="E93" s="155"/>
      <c r="F93" s="34" t="s">
        <v>2352</v>
      </c>
      <c r="H93" s="36"/>
      <c r="I93" s="63"/>
      <c r="J93" s="58" t="s">
        <v>2353</v>
      </c>
      <c r="L93" s="42"/>
      <c r="M93" s="42"/>
      <c r="P93" s="101" t="s">
        <v>2362</v>
      </c>
      <c r="Q93" s="65" t="s">
        <v>1954</v>
      </c>
      <c r="R93" s="156">
        <v>7.3911667000000003</v>
      </c>
      <c r="S93" s="157" t="str">
        <f>IF(R93&lt;=0,"South","North")</f>
        <v>North</v>
      </c>
      <c r="V93" s="260">
        <v>7</v>
      </c>
      <c r="W93" s="261">
        <v>23</v>
      </c>
      <c r="X93" s="262">
        <v>47</v>
      </c>
      <c r="Y93" s="263" t="s">
        <v>1050</v>
      </c>
      <c r="Z93" s="127" t="s">
        <v>2356</v>
      </c>
      <c r="AA93" s="259">
        <f>IF(Y93="South",ROUND((V93+(W93/60)+(X93/6000)),7)*-1,ROUND((V93+(W93/60)+(X93/6000)),7))</f>
        <v>7.3911667000000003</v>
      </c>
      <c r="AD93" s="160" t="s">
        <v>2363</v>
      </c>
      <c r="AE93" s="161"/>
      <c r="AF93" s="161"/>
    </row>
    <row r="94" spans="1:67" x14ac:dyDescent="0.25">
      <c r="A94" s="229">
        <v>81</v>
      </c>
      <c r="B94" s="144" t="s">
        <v>103</v>
      </c>
      <c r="C94" s="31">
        <v>39</v>
      </c>
      <c r="D94" s="34" t="s">
        <v>2364</v>
      </c>
      <c r="H94" s="36"/>
      <c r="I94" s="63"/>
      <c r="J94" s="58" t="s">
        <v>2365</v>
      </c>
      <c r="L94" s="42"/>
      <c r="M94" s="42"/>
      <c r="P94" s="226" t="s">
        <v>2366</v>
      </c>
      <c r="Q94" s="97" t="s">
        <v>2035</v>
      </c>
      <c r="R94" s="162" t="str">
        <f>IF(R92="","",R92&amp;","&amp;R93)</f>
        <v>3.9166667,7.3911667</v>
      </c>
      <c r="S94" s="123"/>
      <c r="V94" s="163" t="s">
        <v>2367</v>
      </c>
      <c r="W94" s="163" t="s">
        <v>2368</v>
      </c>
      <c r="X94" s="163" t="s">
        <v>2369</v>
      </c>
      <c r="Y94" s="159" t="s">
        <v>2370</v>
      </c>
      <c r="AA94" s="164" t="s">
        <v>2371</v>
      </c>
    </row>
    <row r="95" spans="1:67" x14ac:dyDescent="0.25">
      <c r="A95" s="229">
        <v>82</v>
      </c>
      <c r="B95" s="144"/>
      <c r="C95" s="31"/>
      <c r="H95" s="36"/>
      <c r="I95" s="63"/>
      <c r="J95" s="58"/>
      <c r="L95" s="42"/>
      <c r="M95" s="42"/>
      <c r="P95" s="101"/>
      <c r="Q95" s="240" t="s">
        <v>885</v>
      </c>
      <c r="R95" s="70"/>
      <c r="U95" s="159" t="s">
        <v>2372</v>
      </c>
      <c r="V95" s="165"/>
      <c r="W95" s="159" t="s">
        <v>2373</v>
      </c>
      <c r="X95" s="165"/>
      <c r="Y95" s="159" t="s">
        <v>2374</v>
      </c>
      <c r="Z95" s="166"/>
      <c r="AA95" s="159" t="s">
        <v>2375</v>
      </c>
      <c r="AB95" s="167"/>
      <c r="AC95" s="159" t="s">
        <v>2376</v>
      </c>
    </row>
    <row r="96" spans="1:67" x14ac:dyDescent="0.25">
      <c r="A96" s="229">
        <v>83</v>
      </c>
      <c r="B96" s="144" t="s">
        <v>103</v>
      </c>
      <c r="J96" s="168" t="s">
        <v>2377</v>
      </c>
      <c r="K96" s="169"/>
      <c r="P96" s="101" t="s">
        <v>2378</v>
      </c>
      <c r="Q96" s="96" t="s">
        <v>885</v>
      </c>
      <c r="R96" s="162" t="str">
        <f>IF(AC96="","",U96&amp;", "&amp;W96&amp;", "&amp;Y96&amp;", "&amp;AA96)</f>
        <v/>
      </c>
      <c r="T96" s="87" t="s">
        <v>2379</v>
      </c>
      <c r="U96" s="170" t="e">
        <f>(ROUND(AA93+(0.5*AE96),7))</f>
        <v>#VALUE!</v>
      </c>
      <c r="V96" s="166" t="s">
        <v>2380</v>
      </c>
      <c r="W96" s="170" t="e">
        <f>ROUND((AA93-(0.5*AE96)),8)</f>
        <v>#VALUE!</v>
      </c>
      <c r="X96" s="166" t="s">
        <v>2380</v>
      </c>
      <c r="Y96" s="170" t="e">
        <f>ROUND((AA92-(0.5*AE96)),8)</f>
        <v>#VALUE!</v>
      </c>
      <c r="Z96" s="166" t="s">
        <v>2380</v>
      </c>
      <c r="AA96" s="170" t="e">
        <f>ROUND((AA92+(0.5*AE96)),8)</f>
        <v>#VALUE!</v>
      </c>
      <c r="AB96" s="167" t="s">
        <v>2380</v>
      </c>
      <c r="AC96" s="171"/>
      <c r="AD96" s="80" t="s">
        <v>552</v>
      </c>
      <c r="AE96" s="80" t="str">
        <f>IF(AC96="","",AC96*AG96)</f>
        <v/>
      </c>
      <c r="AF96" s="172" t="s">
        <v>2381</v>
      </c>
      <c r="AG96" s="80">
        <v>9.3549749999999997E-3</v>
      </c>
    </row>
    <row r="97" spans="1:66" x14ac:dyDescent="0.25">
      <c r="A97" s="229">
        <v>84</v>
      </c>
      <c r="B97" s="144" t="s">
        <v>103</v>
      </c>
      <c r="C97" s="31">
        <v>40</v>
      </c>
      <c r="D97" s="34" t="s">
        <v>2382</v>
      </c>
      <c r="H97" s="36"/>
      <c r="I97" s="63"/>
      <c r="L97" s="42"/>
      <c r="M97" s="42"/>
      <c r="P97" s="101" t="s">
        <v>2383</v>
      </c>
      <c r="Q97" s="65" t="s">
        <v>1954</v>
      </c>
      <c r="R97" s="173"/>
    </row>
    <row r="98" spans="1:66" x14ac:dyDescent="0.25">
      <c r="A98" s="229">
        <v>85</v>
      </c>
      <c r="B98" s="144" t="s">
        <v>103</v>
      </c>
      <c r="C98" s="31">
        <v>41</v>
      </c>
      <c r="D98" s="34" t="s">
        <v>2384</v>
      </c>
      <c r="H98" s="36"/>
      <c r="I98" s="63"/>
      <c r="L98" s="42"/>
      <c r="M98" s="42"/>
      <c r="P98" s="101" t="s">
        <v>2385</v>
      </c>
      <c r="Q98" s="65" t="s">
        <v>1954</v>
      </c>
      <c r="R98" s="173"/>
    </row>
    <row r="99" spans="1:66" x14ac:dyDescent="0.25">
      <c r="A99" s="229">
        <v>86</v>
      </c>
      <c r="B99" s="144" t="s">
        <v>103</v>
      </c>
      <c r="F99" s="34" t="s">
        <v>2386</v>
      </c>
      <c r="P99" s="101" t="s">
        <v>2387</v>
      </c>
      <c r="Q99" s="68" t="s">
        <v>888</v>
      </c>
      <c r="R99" s="73"/>
    </row>
    <row r="100" spans="1:66" x14ac:dyDescent="0.25">
      <c r="A100" s="229">
        <v>87</v>
      </c>
      <c r="B100" s="132" t="s">
        <v>2146</v>
      </c>
      <c r="G100" s="55"/>
      <c r="H100" s="55"/>
      <c r="P100" s="101" t="s">
        <v>8231</v>
      </c>
      <c r="Q100" s="68" t="s">
        <v>888</v>
      </c>
      <c r="R100" s="75"/>
    </row>
    <row r="101" spans="1:66" x14ac:dyDescent="0.25">
      <c r="A101" s="229">
        <v>88</v>
      </c>
      <c r="B101" s="45"/>
      <c r="C101" s="45"/>
      <c r="D101" s="45"/>
      <c r="E101" s="45"/>
      <c r="F101" s="45"/>
      <c r="G101" s="45"/>
      <c r="H101" s="45"/>
      <c r="I101" s="45"/>
      <c r="J101" s="174"/>
      <c r="K101" s="45"/>
      <c r="L101" s="45"/>
      <c r="M101" s="45"/>
      <c r="N101" s="45"/>
      <c r="O101" s="45"/>
      <c r="P101" s="224" t="s">
        <v>2388</v>
      </c>
      <c r="Q101" s="68" t="s">
        <v>888</v>
      </c>
      <c r="R101" s="75"/>
    </row>
    <row r="102" spans="1:66" x14ac:dyDescent="0.25">
      <c r="B102" s="45"/>
      <c r="C102" s="45"/>
      <c r="D102" s="45"/>
      <c r="E102" s="45"/>
      <c r="F102" s="45"/>
      <c r="G102" s="45"/>
      <c r="H102" s="45"/>
      <c r="I102" s="45"/>
      <c r="J102" s="174"/>
      <c r="K102" s="45"/>
      <c r="L102" s="45"/>
      <c r="M102" s="45"/>
      <c r="N102" s="45"/>
      <c r="O102" s="45"/>
      <c r="P102" s="235" t="s">
        <v>2389</v>
      </c>
      <c r="Q102" s="51"/>
      <c r="R102" s="268"/>
      <c r="S102" s="74" t="s">
        <v>2390</v>
      </c>
      <c r="T102" s="53" t="s">
        <v>2391</v>
      </c>
      <c r="U102" s="53" t="s">
        <v>2392</v>
      </c>
      <c r="V102" s="53" t="s">
        <v>2393</v>
      </c>
      <c r="W102" s="53" t="s">
        <v>2394</v>
      </c>
      <c r="X102" s="53" t="s">
        <v>2395</v>
      </c>
      <c r="Y102" s="53" t="s">
        <v>2396</v>
      </c>
      <c r="Z102" s="53" t="s">
        <v>2397</v>
      </c>
      <c r="AA102" s="53" t="s">
        <v>2398</v>
      </c>
      <c r="AB102" s="53" t="s">
        <v>2399</v>
      </c>
      <c r="AC102" s="53" t="s">
        <v>2400</v>
      </c>
      <c r="AD102" s="53" t="s">
        <v>2401</v>
      </c>
      <c r="AE102" s="53" t="s">
        <v>2402</v>
      </c>
      <c r="AF102" s="53" t="s">
        <v>2403</v>
      </c>
      <c r="AG102" s="53" t="s">
        <v>2404</v>
      </c>
    </row>
    <row r="103" spans="1:66" x14ac:dyDescent="0.25">
      <c r="A103" s="229">
        <v>89</v>
      </c>
      <c r="B103" s="48" t="s">
        <v>9</v>
      </c>
      <c r="E103" s="49" t="s">
        <v>2405</v>
      </c>
      <c r="F103" s="34" t="s">
        <v>2406</v>
      </c>
      <c r="P103" s="236" t="s">
        <v>2407</v>
      </c>
      <c r="Q103" s="68" t="s">
        <v>888</v>
      </c>
      <c r="R103" s="269" t="str">
        <f>S103&amp;BA53&amp;T103&amp;BB53&amp;U103&amp;BC53&amp;V103&amp;BD53&amp;W103&amp;BE53&amp;X103&amp;BF53&amp;Y103&amp;BG53&amp;Z103&amp;BH53&amp;AA103&amp;BI53&amp;AB103&amp;BJ53&amp;AC103&amp;BK53&amp;AD103&amp;BL53&amp;AE103&amp;BM53&amp;AF103&amp;BN53&amp;AG103&amp;BO53</f>
        <v/>
      </c>
      <c r="S103" s="265"/>
      <c r="T103" s="266"/>
      <c r="U103" s="266"/>
      <c r="V103" s="266"/>
      <c r="W103" s="266"/>
      <c r="X103" s="266"/>
      <c r="Y103" s="266"/>
      <c r="Z103" s="266"/>
      <c r="AA103" s="266"/>
      <c r="AB103" s="266"/>
      <c r="AC103" s="266"/>
      <c r="AD103" s="266"/>
      <c r="AE103" s="266"/>
      <c r="AF103" s="266"/>
      <c r="AG103" s="267"/>
      <c r="BA103" s="45" t="str">
        <f>IF(T105="","",keys!$G$2)</f>
        <v/>
      </c>
      <c r="BB103" s="45" t="str">
        <f>IF(U105="","",keys!$G$2)</f>
        <v/>
      </c>
      <c r="BC103" s="45" t="str">
        <f>IF(V105="","",keys!$G$2)</f>
        <v/>
      </c>
      <c r="BD103" s="45" t="str">
        <f>IF(W105="","",keys!$G$2)</f>
        <v/>
      </c>
      <c r="BE103" s="45" t="str">
        <f>IF(X105="","",keys!$G$2)</f>
        <v/>
      </c>
      <c r="BF103" s="45" t="str">
        <f>IF(Y105="","",keys!$G$2)</f>
        <v/>
      </c>
      <c r="BG103" s="45" t="str">
        <f>IF(Z105="","",keys!$G$2)</f>
        <v/>
      </c>
      <c r="BH103" s="45" t="str">
        <f>IF(AA105="","",keys!$G$2)</f>
        <v/>
      </c>
      <c r="BI103" s="45" t="str">
        <f>IF(AB105="","",keys!$G$2)</f>
        <v/>
      </c>
      <c r="BJ103" s="45" t="str">
        <f>IF(AC105="","",keys!$G$2)</f>
        <v/>
      </c>
      <c r="BK103" s="45" t="str">
        <f>IF(AD105="","",keys!$G$2)</f>
        <v/>
      </c>
      <c r="BL103" s="45" t="str">
        <f>IF(AE105="","",keys!$G$2)</f>
        <v/>
      </c>
      <c r="BM103" s="45" t="str">
        <f>IF(AF105="","",keys!$G$2)</f>
        <v/>
      </c>
      <c r="BN103" s="45" t="str">
        <f>IF(AG105="","",keys!$G$2)</f>
        <v/>
      </c>
    </row>
    <row r="104" spans="1:66" x14ac:dyDescent="0.25">
      <c r="A104" s="229">
        <v>90</v>
      </c>
      <c r="B104" s="48" t="s">
        <v>9</v>
      </c>
      <c r="F104" s="34" t="s">
        <v>2408</v>
      </c>
      <c r="P104" s="236" t="s">
        <v>7919</v>
      </c>
      <c r="Q104" s="68" t="s">
        <v>888</v>
      </c>
      <c r="R104" s="112"/>
      <c r="S104" s="175"/>
      <c r="T104" s="175"/>
      <c r="U104" s="175"/>
      <c r="V104" s="175"/>
      <c r="W104" s="175"/>
      <c r="X104" s="175"/>
      <c r="Y104" s="175"/>
      <c r="Z104" s="175"/>
      <c r="AA104" s="175"/>
      <c r="AB104" s="175"/>
      <c r="AC104" s="175"/>
      <c r="AD104" s="175"/>
      <c r="AE104" s="175"/>
      <c r="AF104" s="175"/>
      <c r="AG104" s="175"/>
      <c r="BA104" s="45" t="str">
        <f>IF(T106="","",keys!$G$2)</f>
        <v/>
      </c>
      <c r="BB104" s="45" t="str">
        <f>IF(U106="","",keys!$G$2)</f>
        <v/>
      </c>
      <c r="BC104" s="45" t="str">
        <f>IF(V106="","",keys!$G$2)</f>
        <v/>
      </c>
      <c r="BD104" s="45" t="str">
        <f>IF(W106="","",keys!$G$2)</f>
        <v/>
      </c>
      <c r="BE104" s="45" t="str">
        <f>IF(X106="","",keys!$G$2)</f>
        <v/>
      </c>
      <c r="BF104" s="45" t="str">
        <f>IF(Y106="","",keys!$G$2)</f>
        <v/>
      </c>
      <c r="BG104" s="45" t="str">
        <f>IF(Z106="","",keys!$G$2)</f>
        <v/>
      </c>
      <c r="BH104" s="45" t="str">
        <f>IF(AA106="","",keys!$G$2)</f>
        <v/>
      </c>
      <c r="BI104" s="45" t="str">
        <f>IF(AB106="","",keys!$G$2)</f>
        <v/>
      </c>
      <c r="BJ104" s="45" t="str">
        <f>IF(AC106="","",keys!$G$2)</f>
        <v/>
      </c>
      <c r="BK104" s="45" t="str">
        <f>IF(AD106="","",keys!$G$2)</f>
        <v/>
      </c>
      <c r="BL104" s="45" t="str">
        <f>IF(AE106="","",keys!$G$2)</f>
        <v/>
      </c>
      <c r="BM104" s="45" t="str">
        <f>IF(AF106="","",keys!$G$2)</f>
        <v/>
      </c>
      <c r="BN104" s="45" t="str">
        <f>IF(AG106="","",keys!$G$2)</f>
        <v/>
      </c>
    </row>
    <row r="105" spans="1:66" x14ac:dyDescent="0.25">
      <c r="A105" s="229">
        <v>91</v>
      </c>
      <c r="B105" s="48" t="s">
        <v>9</v>
      </c>
      <c r="C105" s="31">
        <v>24</v>
      </c>
      <c r="D105" s="34" t="s">
        <v>2409</v>
      </c>
      <c r="E105" s="49" t="s">
        <v>2410</v>
      </c>
      <c r="F105" s="34" t="s">
        <v>2411</v>
      </c>
      <c r="H105" s="36"/>
      <c r="I105" s="63"/>
      <c r="J105" s="58" t="s">
        <v>2412</v>
      </c>
      <c r="K105" s="72" t="s">
        <v>2413</v>
      </c>
      <c r="L105" s="40" t="s">
        <v>2414</v>
      </c>
      <c r="M105" s="40" t="s">
        <v>2415</v>
      </c>
      <c r="O105" s="61" t="s">
        <v>2416</v>
      </c>
      <c r="P105" s="237" t="s">
        <v>2417</v>
      </c>
      <c r="Q105" s="68" t="s">
        <v>888</v>
      </c>
      <c r="R105" s="112"/>
      <c r="S105" s="113"/>
      <c r="T105" s="113"/>
      <c r="U105" s="113"/>
      <c r="V105" s="113"/>
      <c r="W105" s="113"/>
      <c r="X105" s="113"/>
      <c r="Y105" s="113"/>
      <c r="Z105" s="113"/>
      <c r="AA105" s="113"/>
      <c r="AB105" s="113"/>
      <c r="AC105" s="113"/>
      <c r="AD105" s="113"/>
      <c r="AE105" s="113"/>
      <c r="AF105" s="113"/>
      <c r="AG105" s="113"/>
      <c r="BA105" s="45" t="str">
        <f>IF(T107="","",keys!$G$2)</f>
        <v>||</v>
      </c>
      <c r="BB105" s="45" t="str">
        <f>IF(U107="","",keys!$G$2)</f>
        <v/>
      </c>
      <c r="BC105" s="45" t="str">
        <f>IF(V107="","",keys!$G$2)</f>
        <v/>
      </c>
      <c r="BD105" s="45" t="str">
        <f>IF(W107="","",keys!$G$2)</f>
        <v/>
      </c>
      <c r="BE105" s="45" t="str">
        <f>IF(X107="","",keys!$G$2)</f>
        <v/>
      </c>
      <c r="BF105" s="45" t="str">
        <f>IF(Y107="","",keys!$G$2)</f>
        <v/>
      </c>
      <c r="BG105" s="45" t="str">
        <f>IF(Z107="","",keys!$G$2)</f>
        <v/>
      </c>
      <c r="BH105" s="45" t="str">
        <f>IF(AA107="","",keys!$G$2)</f>
        <v/>
      </c>
      <c r="BI105" s="45" t="str">
        <f>IF(AB107="","",keys!$G$2)</f>
        <v/>
      </c>
      <c r="BJ105" s="45" t="str">
        <f>IF(AC107="","",keys!$G$2)</f>
        <v/>
      </c>
      <c r="BK105" s="45" t="str">
        <f>IF(AD107="","",keys!$G$2)</f>
        <v/>
      </c>
      <c r="BL105" s="45" t="str">
        <f>IF(AE107="","",keys!$G$2)</f>
        <v/>
      </c>
      <c r="BM105" s="45" t="str">
        <f>IF(AF107="","",keys!$G$2)</f>
        <v/>
      </c>
      <c r="BN105" s="45" t="str">
        <f>IF(AG107="","",keys!$G$2)</f>
        <v/>
      </c>
    </row>
    <row r="106" spans="1:66" x14ac:dyDescent="0.25">
      <c r="A106" s="229">
        <v>92</v>
      </c>
      <c r="B106" s="48" t="s">
        <v>9</v>
      </c>
      <c r="C106" s="31"/>
      <c r="H106" s="36"/>
      <c r="I106" s="63"/>
      <c r="J106" s="58" t="s">
        <v>2418</v>
      </c>
      <c r="K106" s="72" t="s">
        <v>2419</v>
      </c>
      <c r="P106" s="237" t="s">
        <v>2420</v>
      </c>
      <c r="Q106" s="68" t="s">
        <v>888</v>
      </c>
      <c r="R106" s="56"/>
      <c r="S106" s="113"/>
      <c r="T106" s="113"/>
      <c r="U106" s="113"/>
      <c r="V106" s="113"/>
      <c r="W106" s="113"/>
      <c r="X106" s="113"/>
      <c r="Y106" s="113"/>
      <c r="Z106" s="113"/>
      <c r="AA106" s="113"/>
      <c r="AB106" s="113"/>
      <c r="AC106" s="113"/>
      <c r="AD106" s="113"/>
      <c r="AE106" s="113"/>
      <c r="AF106" s="113"/>
      <c r="AG106" s="113"/>
    </row>
    <row r="107" spans="1:66" x14ac:dyDescent="0.25">
      <c r="A107" s="229">
        <v>93</v>
      </c>
      <c r="B107" s="48" t="s">
        <v>9</v>
      </c>
      <c r="H107" s="36"/>
      <c r="L107" s="40" t="s">
        <v>2421</v>
      </c>
      <c r="M107" s="40" t="s">
        <v>2422</v>
      </c>
      <c r="P107" s="236" t="s">
        <v>2423</v>
      </c>
      <c r="Q107" s="68" t="s">
        <v>888</v>
      </c>
      <c r="R107" s="75"/>
      <c r="S107" s="87" t="s">
        <v>8159</v>
      </c>
      <c r="T107" s="239" t="s">
        <v>8158</v>
      </c>
    </row>
    <row r="108" spans="1:66" ht="15" customHeight="1" x14ac:dyDescent="0.25">
      <c r="A108" s="229">
        <v>94</v>
      </c>
      <c r="B108" s="176" t="s">
        <v>2424</v>
      </c>
      <c r="C108" s="31">
        <v>42</v>
      </c>
      <c r="H108" s="36"/>
      <c r="I108" s="37" t="s">
        <v>2425</v>
      </c>
      <c r="P108" s="238" t="s">
        <v>2426</v>
      </c>
      <c r="Q108" s="68" t="s">
        <v>888</v>
      </c>
      <c r="R108" s="75" t="s">
        <v>601</v>
      </c>
    </row>
    <row r="109" spans="1:66" ht="15" customHeight="1" x14ac:dyDescent="0.25">
      <c r="B109" s="176"/>
      <c r="C109" s="31"/>
      <c r="H109" s="36"/>
      <c r="I109" s="37"/>
      <c r="P109" s="234" t="s">
        <v>2427</v>
      </c>
      <c r="Q109" s="51"/>
      <c r="R109" s="70"/>
    </row>
    <row r="110" spans="1:66" ht="23.25" x14ac:dyDescent="0.25">
      <c r="A110" s="229">
        <v>95</v>
      </c>
      <c r="B110" s="176" t="s">
        <v>2424</v>
      </c>
      <c r="C110" s="31">
        <v>45</v>
      </c>
      <c r="D110" s="34" t="s">
        <v>101</v>
      </c>
      <c r="E110" s="49" t="s">
        <v>2428</v>
      </c>
      <c r="H110" s="36"/>
      <c r="I110" s="63"/>
      <c r="O110" s="61" t="s">
        <v>2429</v>
      </c>
      <c r="P110" s="101" t="s">
        <v>2430</v>
      </c>
      <c r="Q110" s="65" t="s">
        <v>1954</v>
      </c>
      <c r="R110" s="75" t="s">
        <v>580</v>
      </c>
      <c r="S110" s="177"/>
      <c r="T110" s="177" t="s">
        <v>2431</v>
      </c>
      <c r="U110" s="177" t="s">
        <v>2432</v>
      </c>
      <c r="V110" s="177" t="s">
        <v>2433</v>
      </c>
      <c r="W110" s="178" t="s">
        <v>2434</v>
      </c>
      <c r="X110" s="177"/>
      <c r="AA110" s="123"/>
      <c r="AB110" s="123"/>
      <c r="AC110" s="123"/>
      <c r="AD110" s="123"/>
      <c r="AE110" s="123"/>
      <c r="AF110" s="123"/>
      <c r="AG110" s="123"/>
    </row>
    <row r="111" spans="1:66" x14ac:dyDescent="0.25">
      <c r="A111" s="229">
        <v>96</v>
      </c>
      <c r="B111" s="176" t="s">
        <v>2424</v>
      </c>
      <c r="C111" s="31">
        <v>46</v>
      </c>
      <c r="D111" s="34" t="s">
        <v>101</v>
      </c>
      <c r="E111" s="121" t="s">
        <v>2435</v>
      </c>
      <c r="H111" s="36"/>
      <c r="I111" s="179" t="s">
        <v>2436</v>
      </c>
      <c r="O111" s="42"/>
      <c r="P111" s="101" t="s">
        <v>2437</v>
      </c>
      <c r="Q111" s="99" t="s">
        <v>2041</v>
      </c>
      <c r="R111" s="180" t="str">
        <f>IF(S111="yes",IF(T111="yes",T110&amp;"; "&amp;W111,IF(W111="","",W111)),"")</f>
        <v/>
      </c>
      <c r="S111" s="75" t="s">
        <v>601</v>
      </c>
      <c r="T111" s="100" t="s">
        <v>601</v>
      </c>
      <c r="U111" s="70"/>
      <c r="V111" s="70"/>
      <c r="W111" s="100"/>
    </row>
    <row r="112" spans="1:66" x14ac:dyDescent="0.25">
      <c r="A112" s="229">
        <v>97</v>
      </c>
      <c r="B112" s="176" t="s">
        <v>2424</v>
      </c>
      <c r="C112" s="31">
        <v>47</v>
      </c>
      <c r="D112" s="34" t="s">
        <v>101</v>
      </c>
      <c r="H112" s="36"/>
      <c r="I112" s="63"/>
      <c r="P112" s="101" t="s">
        <v>2438</v>
      </c>
      <c r="Q112" s="99" t="s">
        <v>2041</v>
      </c>
      <c r="R112" s="180" t="str">
        <f>IF(S112="no","",IF(U112="no",IF(V112="yes","no translation"&amp;"; "&amp;W112,IF(W112="","",W112)),IF(V112="no",U110&amp;"; "&amp;W112,U110&amp;"; "&amp;"no translation"&amp;"; "&amp;W112)))</f>
        <v/>
      </c>
      <c r="S112" s="75" t="s">
        <v>601</v>
      </c>
      <c r="T112" s="70"/>
      <c r="U112" s="100" t="s">
        <v>601</v>
      </c>
      <c r="V112" s="100" t="s">
        <v>601</v>
      </c>
      <c r="W112" s="100"/>
    </row>
    <row r="113" spans="1:26" x14ac:dyDescent="0.25">
      <c r="A113" s="229">
        <v>98</v>
      </c>
      <c r="B113" s="176" t="s">
        <v>2424</v>
      </c>
      <c r="C113" s="31">
        <v>48</v>
      </c>
      <c r="D113" s="34" t="s">
        <v>101</v>
      </c>
      <c r="H113" s="36"/>
      <c r="I113" s="63"/>
      <c r="P113" s="101" t="s">
        <v>2439</v>
      </c>
      <c r="Q113" s="65" t="s">
        <v>1954</v>
      </c>
      <c r="R113" s="75" t="s">
        <v>272</v>
      </c>
      <c r="S113" s="181" t="s">
        <v>8160</v>
      </c>
      <c r="Y113" s="87" t="s">
        <v>2440</v>
      </c>
      <c r="Z113" s="145" t="str">
        <f>IF($S$16="","",VLOOKUP($S$16,ProMIS_activeProjects,8,FALSE))</f>
        <v>Kulakow, Peter</v>
      </c>
    </row>
    <row r="114" spans="1:26" x14ac:dyDescent="0.25">
      <c r="A114" s="229">
        <v>99</v>
      </c>
      <c r="B114" s="176" t="s">
        <v>2424</v>
      </c>
      <c r="C114" s="31">
        <v>49</v>
      </c>
      <c r="D114" s="34" t="s">
        <v>101</v>
      </c>
      <c r="F114" s="34" t="s">
        <v>2441</v>
      </c>
      <c r="H114" s="36"/>
      <c r="I114" s="63"/>
      <c r="J114" s="58" t="s">
        <v>2442</v>
      </c>
      <c r="K114" s="72" t="s">
        <v>2443</v>
      </c>
      <c r="O114" s="61" t="s">
        <v>2444</v>
      </c>
      <c r="P114" s="224" t="s">
        <v>2441</v>
      </c>
      <c r="Q114" s="65" t="s">
        <v>1954</v>
      </c>
      <c r="R114" s="182" t="str">
        <f>R110&amp;"; permissions given by: "&amp;R113</f>
        <v>CC-BY 4.0; permissions given by: Not Applicable</v>
      </c>
    </row>
    <row r="115" spans="1:26" x14ac:dyDescent="0.25">
      <c r="A115" s="229">
        <v>100</v>
      </c>
      <c r="B115" s="176" t="s">
        <v>2424</v>
      </c>
      <c r="C115" s="31">
        <v>50</v>
      </c>
      <c r="H115" s="36"/>
      <c r="I115" s="63"/>
      <c r="P115" s="224" t="s">
        <v>2445</v>
      </c>
      <c r="Q115" s="97" t="s">
        <v>2035</v>
      </c>
      <c r="R115" s="180" t="str">
        <f>IF(R110="CC-BY 4.0","https://creativecommons.org/licenses/by/4.0/legalcode",IF(R110="CC-BY-SA-NC 4.0","https://creativecommons.org/licenses/by-nc-sa/4.0/legalcode",""))</f>
        <v>https://creativecommons.org/licenses/by/4.0/legalcode</v>
      </c>
      <c r="S115" s="183" t="s">
        <v>2446</v>
      </c>
      <c r="T115" s="184" t="s">
        <v>2447</v>
      </c>
    </row>
    <row r="116" spans="1:26" x14ac:dyDescent="0.25">
      <c r="A116" s="229">
        <v>101</v>
      </c>
      <c r="B116" s="176" t="s">
        <v>2424</v>
      </c>
      <c r="C116" s="31"/>
      <c r="D116" s="34" t="s">
        <v>2448</v>
      </c>
      <c r="H116" s="36"/>
      <c r="I116" s="63"/>
      <c r="P116" s="224" t="s">
        <v>2449</v>
      </c>
      <c r="Q116" s="68" t="s">
        <v>888</v>
      </c>
      <c r="R116" s="185" t="str">
        <f>IF(S116="yes",IF(T116="","no warranty","no warranty"&amp;"||"&amp;T116),IF(T116="","",T116))</f>
        <v>no warranty</v>
      </c>
      <c r="S116" s="186" t="s">
        <v>600</v>
      </c>
      <c r="T116" s="187"/>
      <c r="U116" s="181" t="s">
        <v>8164</v>
      </c>
    </row>
    <row r="117" spans="1:26" hidden="1" x14ac:dyDescent="0.25">
      <c r="A117" s="229">
        <v>102</v>
      </c>
      <c r="B117" s="176" t="s">
        <v>2424</v>
      </c>
      <c r="C117" s="31"/>
      <c r="D117" s="34" t="s">
        <v>2448</v>
      </c>
      <c r="H117" s="36"/>
      <c r="I117" s="63"/>
      <c r="P117" s="224" t="s">
        <v>2450</v>
      </c>
      <c r="Q117" s="99" t="s">
        <v>2041</v>
      </c>
      <c r="R117" s="185" t="str">
        <f>IF(S117="yes",IF(T117="","confidentiality declaration needed","confidentiality declaration needed"&amp;"||"&amp;T117),IF(T117="","",T117))</f>
        <v/>
      </c>
      <c r="S117" s="188" t="s">
        <v>601</v>
      </c>
      <c r="T117" s="189"/>
    </row>
    <row r="118" spans="1:26" hidden="1" x14ac:dyDescent="0.25">
      <c r="A118" s="229">
        <v>103</v>
      </c>
      <c r="B118" s="48" t="s">
        <v>2451</v>
      </c>
      <c r="C118" s="31">
        <v>59</v>
      </c>
      <c r="F118" s="34" t="s">
        <v>2452</v>
      </c>
      <c r="G118" s="55" t="s">
        <v>1911</v>
      </c>
      <c r="H118" s="36" t="s">
        <v>1911</v>
      </c>
      <c r="I118" s="37" t="s">
        <v>1911</v>
      </c>
      <c r="L118" s="40" t="s">
        <v>2453</v>
      </c>
      <c r="M118" s="40" t="s">
        <v>2454</v>
      </c>
      <c r="O118" s="61" t="s">
        <v>2455</v>
      </c>
      <c r="P118" s="101" t="s">
        <v>2456</v>
      </c>
      <c r="Q118" s="68" t="s">
        <v>888</v>
      </c>
      <c r="R118" s="75"/>
    </row>
    <row r="119" spans="1:26" x14ac:dyDescent="0.25">
      <c r="A119" s="229">
        <v>104</v>
      </c>
      <c r="B119" s="190" t="s">
        <v>2457</v>
      </c>
      <c r="G119" s="55" t="s">
        <v>3</v>
      </c>
      <c r="H119" s="55"/>
      <c r="P119" s="101" t="s">
        <v>8162</v>
      </c>
      <c r="Q119" s="68" t="s">
        <v>888</v>
      </c>
      <c r="R119" s="75" t="s">
        <v>1968</v>
      </c>
    </row>
    <row r="120" spans="1:26" x14ac:dyDescent="0.25">
      <c r="A120" s="229">
        <v>105</v>
      </c>
      <c r="B120" s="190" t="s">
        <v>2457</v>
      </c>
      <c r="F120" s="34" t="s">
        <v>2458</v>
      </c>
      <c r="G120" s="55" t="s">
        <v>2459</v>
      </c>
      <c r="H120" s="55"/>
      <c r="P120" s="101" t="s">
        <v>8163</v>
      </c>
      <c r="Q120" s="68" t="s">
        <v>888</v>
      </c>
      <c r="R120" s="75"/>
    </row>
    <row r="121" spans="1:26" x14ac:dyDescent="0.25">
      <c r="A121" s="229">
        <v>106</v>
      </c>
      <c r="B121" s="48" t="s">
        <v>2460</v>
      </c>
      <c r="E121" s="49" t="s">
        <v>2461</v>
      </c>
      <c r="F121" s="34" t="s">
        <v>2462</v>
      </c>
      <c r="P121" s="101" t="s">
        <v>2463</v>
      </c>
      <c r="Q121" s="68" t="s">
        <v>888</v>
      </c>
      <c r="R121" s="73"/>
    </row>
    <row r="122" spans="1:26" hidden="1" x14ac:dyDescent="0.25">
      <c r="A122" s="229">
        <v>108</v>
      </c>
      <c r="B122" s="144" t="s">
        <v>103</v>
      </c>
      <c r="F122" s="34" t="s">
        <v>2464</v>
      </c>
      <c r="P122" s="101" t="s">
        <v>2465</v>
      </c>
      <c r="Q122" s="68" t="s">
        <v>888</v>
      </c>
      <c r="R122" s="73"/>
    </row>
    <row r="123" spans="1:26" hidden="1" x14ac:dyDescent="0.25">
      <c r="A123" s="229">
        <v>109</v>
      </c>
      <c r="B123" s="135" t="s">
        <v>6</v>
      </c>
      <c r="F123" s="34" t="s">
        <v>2075</v>
      </c>
      <c r="P123" s="101" t="s">
        <v>2466</v>
      </c>
      <c r="Q123" s="68" t="s">
        <v>888</v>
      </c>
      <c r="R123" s="73"/>
    </row>
    <row r="124" spans="1:26" hidden="1" x14ac:dyDescent="0.25">
      <c r="A124" s="229">
        <v>110</v>
      </c>
      <c r="B124" s="135" t="s">
        <v>6</v>
      </c>
      <c r="F124" s="34" t="s">
        <v>1959</v>
      </c>
      <c r="P124" s="101" t="s">
        <v>2467</v>
      </c>
      <c r="Q124" s="68" t="s">
        <v>888</v>
      </c>
      <c r="R124" s="73"/>
    </row>
    <row r="125" spans="1:26" hidden="1" x14ac:dyDescent="0.25">
      <c r="A125" s="229">
        <v>111</v>
      </c>
      <c r="B125" s="135" t="s">
        <v>6</v>
      </c>
      <c r="F125" s="34" t="s">
        <v>2468</v>
      </c>
      <c r="P125" s="101" t="s">
        <v>2469</v>
      </c>
      <c r="Q125" s="68" t="s">
        <v>888</v>
      </c>
      <c r="R125" s="73"/>
    </row>
    <row r="126" spans="1:26" hidden="1" x14ac:dyDescent="0.25">
      <c r="A126" s="229">
        <v>112</v>
      </c>
      <c r="B126" s="190" t="s">
        <v>2457</v>
      </c>
      <c r="F126" s="34" t="s">
        <v>2470</v>
      </c>
      <c r="P126" s="101" t="s">
        <v>2471</v>
      </c>
      <c r="Q126" s="68" t="s">
        <v>888</v>
      </c>
      <c r="R126" s="73"/>
    </row>
    <row r="127" spans="1:26" hidden="1" x14ac:dyDescent="0.25">
      <c r="A127" s="229">
        <v>113</v>
      </c>
      <c r="B127" s="48" t="s">
        <v>2117</v>
      </c>
      <c r="F127" s="34" t="s">
        <v>2472</v>
      </c>
      <c r="P127" s="101" t="s">
        <v>2473</v>
      </c>
      <c r="Q127" s="68" t="s">
        <v>888</v>
      </c>
      <c r="R127" s="73"/>
    </row>
    <row r="128" spans="1:26" ht="34.5" x14ac:dyDescent="0.25">
      <c r="A128" s="229">
        <v>114</v>
      </c>
      <c r="B128" s="48" t="s">
        <v>2474</v>
      </c>
      <c r="F128" s="34" t="s">
        <v>2475</v>
      </c>
      <c r="P128" s="227" t="s">
        <v>2476</v>
      </c>
      <c r="Q128" s="68" t="s">
        <v>888</v>
      </c>
      <c r="R128" s="73"/>
    </row>
    <row r="129" spans="1:67" hidden="1" x14ac:dyDescent="0.25">
      <c r="A129" s="229">
        <v>115</v>
      </c>
      <c r="B129" s="48" t="s">
        <v>2474</v>
      </c>
      <c r="F129" s="34" t="s">
        <v>2477</v>
      </c>
      <c r="P129" s="101" t="s">
        <v>2478</v>
      </c>
      <c r="Q129" s="68" t="s">
        <v>888</v>
      </c>
      <c r="R129" s="73"/>
    </row>
    <row r="130" spans="1:67" x14ac:dyDescent="0.25">
      <c r="A130" s="229">
        <v>116</v>
      </c>
      <c r="B130" s="48" t="s">
        <v>2474</v>
      </c>
      <c r="F130" s="34" t="s">
        <v>2479</v>
      </c>
      <c r="P130" s="101" t="s">
        <v>2480</v>
      </c>
      <c r="Q130" s="96" t="s">
        <v>885</v>
      </c>
      <c r="R130" s="73"/>
    </row>
    <row r="131" spans="1:67" hidden="1" x14ac:dyDescent="0.25">
      <c r="A131" s="229">
        <v>117</v>
      </c>
      <c r="B131" s="48" t="s">
        <v>2117</v>
      </c>
      <c r="C131" s="31"/>
      <c r="E131" s="49" t="s">
        <v>2481</v>
      </c>
      <c r="G131" s="55"/>
      <c r="H131" s="36"/>
      <c r="J131" s="58"/>
      <c r="K131" s="72"/>
      <c r="P131" s="221" t="s">
        <v>2482</v>
      </c>
      <c r="Q131" s="97" t="s">
        <v>2035</v>
      </c>
      <c r="R131" s="185" t="str">
        <f ca="1">IF(R49&lt;TODAY(),"open access","limited access")</f>
        <v>open access</v>
      </c>
      <c r="AB131" s="86"/>
      <c r="AC131" s="86"/>
      <c r="AD131" s="86"/>
      <c r="AE131" s="86"/>
      <c r="AF131" s="86"/>
      <c r="AG131" s="86"/>
    </row>
    <row r="132" spans="1:67" hidden="1" x14ac:dyDescent="0.25">
      <c r="C132" s="31"/>
      <c r="G132" s="55"/>
      <c r="H132" s="36"/>
      <c r="J132" s="58"/>
      <c r="K132" s="72"/>
      <c r="P132" s="221"/>
      <c r="Q132" s="51"/>
      <c r="R132" s="70"/>
      <c r="S132" s="86" t="s">
        <v>2483</v>
      </c>
      <c r="T132" s="86" t="s">
        <v>2484</v>
      </c>
      <c r="U132" s="86" t="s">
        <v>2485</v>
      </c>
      <c r="V132" s="86" t="s">
        <v>2486</v>
      </c>
      <c r="W132" s="86" t="s">
        <v>2487</v>
      </c>
      <c r="X132" s="86" t="s">
        <v>2488</v>
      </c>
      <c r="Y132" s="86" t="s">
        <v>2489</v>
      </c>
      <c r="Z132" s="86" t="s">
        <v>2490</v>
      </c>
      <c r="AA132" s="86" t="s">
        <v>2491</v>
      </c>
      <c r="AB132" s="86"/>
      <c r="AC132" s="86"/>
      <c r="AD132" s="86"/>
      <c r="AE132" s="86"/>
      <c r="AF132" s="86"/>
      <c r="AG132" s="86"/>
    </row>
    <row r="133" spans="1:67" ht="15" hidden="1" customHeight="1" x14ac:dyDescent="0.25">
      <c r="A133" s="229">
        <v>118</v>
      </c>
      <c r="B133" s="48" t="s">
        <v>2117</v>
      </c>
      <c r="C133" s="31"/>
      <c r="G133" s="55"/>
      <c r="H133" s="36"/>
      <c r="J133" s="58"/>
      <c r="P133" s="92" t="s">
        <v>2492</v>
      </c>
      <c r="Q133" s="68" t="s">
        <v>888</v>
      </c>
      <c r="R133" s="93"/>
      <c r="S133" s="94"/>
      <c r="T133" s="142"/>
      <c r="U133" s="142"/>
      <c r="V133" s="142"/>
      <c r="W133" s="142"/>
      <c r="X133" s="142"/>
      <c r="Y133" s="142"/>
      <c r="Z133" s="142"/>
      <c r="AA133" s="142"/>
      <c r="AB133" s="86"/>
      <c r="AC133" s="86"/>
      <c r="AD133" s="86"/>
      <c r="AE133" s="86"/>
      <c r="AF133" s="86"/>
      <c r="AG133" s="86"/>
      <c r="BC133" s="95"/>
      <c r="BD133" s="95"/>
      <c r="BE133" s="95"/>
      <c r="BF133" s="95"/>
      <c r="BG133" s="95"/>
      <c r="BH133" s="95"/>
      <c r="BI133" s="95"/>
      <c r="BJ133" s="95"/>
      <c r="BK133" s="95"/>
      <c r="BL133" s="95"/>
      <c r="BM133" s="95"/>
      <c r="BN133" s="95"/>
      <c r="BO133" s="95"/>
    </row>
    <row r="134" spans="1:67" ht="15" hidden="1" customHeight="1" x14ac:dyDescent="0.25">
      <c r="A134" s="229">
        <v>119</v>
      </c>
      <c r="B134" s="48" t="s">
        <v>2117</v>
      </c>
      <c r="C134" s="31"/>
      <c r="G134" s="55"/>
      <c r="H134" s="36"/>
      <c r="J134" s="58"/>
      <c r="P134" s="92" t="s">
        <v>2493</v>
      </c>
      <c r="Q134" s="68" t="s">
        <v>888</v>
      </c>
      <c r="R134" s="93"/>
      <c r="S134" s="94"/>
      <c r="T134" s="142"/>
      <c r="U134" s="142"/>
      <c r="V134" s="142"/>
      <c r="W134" s="142"/>
      <c r="X134" s="142"/>
      <c r="Y134" s="142"/>
      <c r="Z134" s="142"/>
      <c r="AA134" s="142"/>
      <c r="AB134" s="86"/>
      <c r="AC134" s="86"/>
      <c r="AD134" s="86"/>
      <c r="AE134" s="86"/>
      <c r="AF134" s="86"/>
      <c r="AG134" s="86"/>
      <c r="BC134" s="95"/>
      <c r="BD134" s="95"/>
      <c r="BE134" s="95"/>
      <c r="BF134" s="95"/>
      <c r="BG134" s="95"/>
      <c r="BH134" s="95"/>
      <c r="BI134" s="95"/>
      <c r="BJ134" s="95"/>
      <c r="BK134" s="95"/>
      <c r="BL134" s="95"/>
      <c r="BM134" s="95"/>
      <c r="BN134" s="95"/>
      <c r="BO134" s="95"/>
    </row>
    <row r="135" spans="1:67" hidden="1" x14ac:dyDescent="0.25">
      <c r="A135" s="229">
        <v>120</v>
      </c>
      <c r="B135" s="48" t="s">
        <v>2117</v>
      </c>
      <c r="C135" s="31"/>
      <c r="G135" s="55"/>
      <c r="H135" s="36"/>
      <c r="J135" s="58"/>
      <c r="P135" s="92" t="s">
        <v>2494</v>
      </c>
      <c r="Q135" s="68" t="s">
        <v>888</v>
      </c>
      <c r="R135" s="93"/>
      <c r="S135" s="94"/>
      <c r="T135" s="142"/>
      <c r="U135" s="142"/>
      <c r="V135" s="142"/>
      <c r="W135" s="142"/>
      <c r="X135" s="142"/>
      <c r="Y135" s="142"/>
      <c r="Z135" s="142"/>
      <c r="AA135" s="142"/>
      <c r="AB135" s="86"/>
      <c r="AC135" s="86"/>
      <c r="AD135" s="86"/>
      <c r="AE135" s="86"/>
      <c r="AF135" s="86"/>
      <c r="AG135" s="86"/>
      <c r="BC135" s="95"/>
      <c r="BD135" s="95"/>
      <c r="BE135" s="95"/>
      <c r="BF135" s="95"/>
      <c r="BG135" s="95"/>
      <c r="BH135" s="95"/>
      <c r="BI135" s="95"/>
      <c r="BJ135" s="95"/>
      <c r="BK135" s="95"/>
      <c r="BL135" s="95"/>
      <c r="BM135" s="95"/>
      <c r="BN135" s="95"/>
      <c r="BO135" s="95"/>
    </row>
    <row r="136" spans="1:67" hidden="1" x14ac:dyDescent="0.25">
      <c r="A136" s="229">
        <v>121</v>
      </c>
      <c r="B136" s="48" t="s">
        <v>2117</v>
      </c>
      <c r="G136" s="55" t="s">
        <v>2495</v>
      </c>
      <c r="H136" s="36" t="s">
        <v>2495</v>
      </c>
      <c r="P136" s="101" t="s">
        <v>2496</v>
      </c>
      <c r="Q136" s="97" t="s">
        <v>2035</v>
      </c>
      <c r="R136" s="93" t="str">
        <f>S136&amp;BA136&amp;T136&amp;BB136&amp;U136&amp;BC136&amp;V136&amp;BD136&amp;W136&amp;BE136&amp;X136&amp;BF136&amp;Y136&amp;BG136&amp;Z136&amp;BH136&amp;AA136&amp;BI136&amp;AB136&amp;BJ136&amp;AC136&amp;BK136&amp;AD136&amp;BL136&amp;AE136&amp;BM136&amp;AF136&amp;BN136&amp;AG136&amp;BO136</f>
        <v/>
      </c>
      <c r="S136" s="191" t="str">
        <f t="shared" ref="S136:AA136" si="3">IF(S133="","",IF(S134="",S133,IF(S135="",S133&amp;", "&amp;S134,S133&amp;", "&amp;S134&amp;" "&amp;S135)))</f>
        <v/>
      </c>
      <c r="T136" s="191" t="str">
        <f t="shared" si="3"/>
        <v/>
      </c>
      <c r="U136" s="191" t="str">
        <f t="shared" si="3"/>
        <v/>
      </c>
      <c r="V136" s="191" t="str">
        <f t="shared" si="3"/>
        <v/>
      </c>
      <c r="W136" s="191" t="str">
        <f t="shared" si="3"/>
        <v/>
      </c>
      <c r="X136" s="191" t="str">
        <f t="shared" si="3"/>
        <v/>
      </c>
      <c r="Y136" s="191" t="str">
        <f t="shared" si="3"/>
        <v/>
      </c>
      <c r="Z136" s="191" t="str">
        <f t="shared" si="3"/>
        <v/>
      </c>
      <c r="AA136" s="191" t="str">
        <f t="shared" si="3"/>
        <v/>
      </c>
      <c r="BA136" s="45" t="str">
        <f>IF(T136="","",keys!$G$2)</f>
        <v/>
      </c>
      <c r="BB136" s="45" t="str">
        <f>IF(U136="","",keys!$G$2)</f>
        <v/>
      </c>
      <c r="BC136" s="95" t="str">
        <f>IF(V136="","",keys!$G$2)</f>
        <v/>
      </c>
      <c r="BD136" s="95" t="str">
        <f>IF(W136="","",keys!$G$2)</f>
        <v/>
      </c>
      <c r="BE136" s="95" t="str">
        <f>IF(X136="","",keys!$G$2)</f>
        <v/>
      </c>
      <c r="BF136" s="95" t="str">
        <f>IF(Y136="","",keys!$G$2)</f>
        <v/>
      </c>
      <c r="BG136" s="95" t="str">
        <f>IF(Z136="","",keys!$G$2)</f>
        <v/>
      </c>
      <c r="BH136" s="95" t="str">
        <f>IF(AA136="","",keys!$G$2)</f>
        <v/>
      </c>
      <c r="BI136" s="95" t="str">
        <f>IF(AB136="","",keys!$G$2)</f>
        <v/>
      </c>
      <c r="BJ136" s="95" t="str">
        <f>IF(AC136="","",keys!$G$2)</f>
        <v/>
      </c>
      <c r="BK136" s="95" t="str">
        <f>IF(AD136="","",keys!$G$2)</f>
        <v/>
      </c>
      <c r="BL136" s="95" t="str">
        <f>IF(AE136="","",keys!$G$2)</f>
        <v/>
      </c>
      <c r="BM136" s="95" t="str">
        <f>IF(AF136="","",keys!$G$2)</f>
        <v/>
      </c>
      <c r="BN136" s="95" t="str">
        <f>IF(AG136="","",keys!$G$2)</f>
        <v/>
      </c>
      <c r="BO136" s="95"/>
    </row>
    <row r="137" spans="1:67" hidden="1" x14ac:dyDescent="0.25">
      <c r="A137" s="229">
        <v>122</v>
      </c>
      <c r="B137" s="48" t="s">
        <v>2117</v>
      </c>
      <c r="H137" s="36" t="s">
        <v>2497</v>
      </c>
      <c r="I137" s="37" t="s">
        <v>2497</v>
      </c>
      <c r="J137" s="58" t="s">
        <v>2498</v>
      </c>
      <c r="L137" s="40" t="s">
        <v>2499</v>
      </c>
      <c r="M137" s="40" t="s">
        <v>2500</v>
      </c>
      <c r="P137" s="101" t="s">
        <v>2500</v>
      </c>
      <c r="Q137" s="97" t="s">
        <v>2035</v>
      </c>
      <c r="R137" s="185">
        <f>YEAR(R48)</f>
        <v>2017</v>
      </c>
    </row>
    <row r="138" spans="1:67" hidden="1" x14ac:dyDescent="0.25">
      <c r="A138" s="229">
        <v>123</v>
      </c>
      <c r="B138" s="144" t="s">
        <v>103</v>
      </c>
      <c r="G138" s="55" t="s">
        <v>2501</v>
      </c>
      <c r="H138" s="55"/>
      <c r="P138" s="101" t="s">
        <v>2502</v>
      </c>
      <c r="Q138" s="68" t="s">
        <v>888</v>
      </c>
      <c r="R138" s="75"/>
    </row>
    <row r="139" spans="1:67" hidden="1" x14ac:dyDescent="0.25">
      <c r="A139" s="229">
        <v>124</v>
      </c>
      <c r="B139" s="48" t="s">
        <v>2117</v>
      </c>
      <c r="G139" s="55" t="s">
        <v>2503</v>
      </c>
      <c r="H139" s="55"/>
      <c r="P139" s="101" t="s">
        <v>2504</v>
      </c>
      <c r="Q139" s="51" t="s">
        <v>2035</v>
      </c>
      <c r="R139" s="192">
        <f ca="1">TODAY()</f>
        <v>42937</v>
      </c>
    </row>
    <row r="140" spans="1:67" hidden="1" x14ac:dyDescent="0.25">
      <c r="A140" s="229">
        <v>125</v>
      </c>
      <c r="B140" s="190" t="s">
        <v>2457</v>
      </c>
      <c r="F140" s="34" t="s">
        <v>2505</v>
      </c>
      <c r="G140" s="55" t="s">
        <v>2457</v>
      </c>
      <c r="H140" s="55"/>
      <c r="P140" s="101" t="s">
        <v>2506</v>
      </c>
      <c r="Q140" s="97" t="s">
        <v>2035</v>
      </c>
      <c r="R140" s="193" t="s">
        <v>2507</v>
      </c>
    </row>
    <row r="141" spans="1:67" hidden="1" x14ac:dyDescent="0.25">
      <c r="A141" s="229">
        <v>126</v>
      </c>
      <c r="B141" s="190" t="s">
        <v>2457</v>
      </c>
      <c r="G141" s="55" t="s">
        <v>2508</v>
      </c>
      <c r="H141" s="55"/>
      <c r="J141" s="139"/>
      <c r="K141" s="42"/>
      <c r="P141" s="101" t="s">
        <v>2509</v>
      </c>
      <c r="Q141" s="97" t="s">
        <v>2035</v>
      </c>
      <c r="R141" s="75" t="s">
        <v>2510</v>
      </c>
    </row>
    <row r="142" spans="1:67" x14ac:dyDescent="0.25">
      <c r="A142" s="229">
        <v>127</v>
      </c>
      <c r="M142" s="149"/>
      <c r="P142" s="111" t="s">
        <v>2454</v>
      </c>
      <c r="Q142" s="96" t="s">
        <v>885</v>
      </c>
      <c r="R142" s="73"/>
    </row>
    <row r="143" spans="1:67" x14ac:dyDescent="0.25">
      <c r="M143" s="149"/>
      <c r="P143" s="28"/>
    </row>
    <row r="144" spans="1:67" x14ac:dyDescent="0.25">
      <c r="M144" s="149"/>
      <c r="P144" s="28"/>
    </row>
    <row r="145" spans="13:16" x14ac:dyDescent="0.25">
      <c r="M145" s="149"/>
      <c r="P145" s="28"/>
    </row>
    <row r="146" spans="13:16" x14ac:dyDescent="0.25">
      <c r="M146" s="149"/>
      <c r="P146" s="28"/>
    </row>
  </sheetData>
  <autoFilter ref="P1:R142"/>
  <mergeCells count="1">
    <mergeCell ref="R69:R70"/>
  </mergeCells>
  <conditionalFormatting sqref="B31:B36 B59:B60 B97:B100 B63:B80 B39:B41 B2:B19 B22:B29 B83:B94 B103:B1048576 B43:B57">
    <cfRule type="containsText" dxfId="114" priority="87" operator="containsText" text="physical">
      <formula>NOT(ISERROR(SEARCH("physical",B2)))</formula>
    </cfRule>
  </conditionalFormatting>
  <conditionalFormatting sqref="S136:AA136">
    <cfRule type="expression" dxfId="113" priority="86">
      <formula>$S$23=""</formula>
    </cfRule>
  </conditionalFormatting>
  <conditionalFormatting sqref="F90:F91">
    <cfRule type="duplicateValues" dxfId="112" priority="85"/>
  </conditionalFormatting>
  <conditionalFormatting sqref="G90:G91">
    <cfRule type="duplicateValues" dxfId="111" priority="84"/>
  </conditionalFormatting>
  <conditionalFormatting sqref="R51">
    <cfRule type="containsText" dxfId="110" priority="83" operator="containsText" text="International Institute of Tropical Agriculture">
      <formula>NOT(ISERROR(SEARCH("International Institute of Tropical Agriculture",R51)))</formula>
    </cfRule>
  </conditionalFormatting>
  <conditionalFormatting sqref="R52">
    <cfRule type="containsText" dxfId="109" priority="82" operator="containsText" text="Ibadan">
      <formula>NOT(ISERROR(SEARCH("Ibadan",R52)))</formula>
    </cfRule>
  </conditionalFormatting>
  <conditionalFormatting sqref="R108">
    <cfRule type="expression" dxfId="108" priority="80">
      <formula>"O7=""Journal article"""</formula>
    </cfRule>
    <cfRule type="containsText" dxfId="107" priority="81" operator="containsText" text="Book">
      <formula>NOT(ISERROR(SEARCH("Book",R108)))</formula>
    </cfRule>
  </conditionalFormatting>
  <conditionalFormatting sqref="T117">
    <cfRule type="expression" dxfId="106" priority="79">
      <formula>$S$117="no"</formula>
    </cfRule>
  </conditionalFormatting>
  <conditionalFormatting sqref="O105 O71:O73 O35:O36 O51 O12 O48 O55:O57 O7:O8 O110 O114 O66 O118 O26">
    <cfRule type="duplicateValues" dxfId="105" priority="88"/>
  </conditionalFormatting>
  <conditionalFormatting sqref="Q31 Q118:Q131 Q133:Q141">
    <cfRule type="expression" dxfId="104" priority="89">
      <formula>#REF!=1</formula>
    </cfRule>
  </conditionalFormatting>
  <conditionalFormatting sqref="S38:AG38">
    <cfRule type="expression" dxfId="103" priority="73">
      <formula>$S$23=""</formula>
    </cfRule>
  </conditionalFormatting>
  <conditionalFormatting sqref="B38">
    <cfRule type="containsText" dxfId="102" priority="72" operator="containsText" text="physical">
      <formula>NOT(ISERROR(SEARCH("physical",B38)))</formula>
    </cfRule>
  </conditionalFormatting>
  <conditionalFormatting sqref="H38">
    <cfRule type="duplicateValues" dxfId="101" priority="71"/>
  </conditionalFormatting>
  <conditionalFormatting sqref="O38">
    <cfRule type="duplicateValues" dxfId="100" priority="74"/>
  </conditionalFormatting>
  <conditionalFormatting sqref="G38">
    <cfRule type="duplicateValues" dxfId="99" priority="75"/>
  </conditionalFormatting>
  <conditionalFormatting sqref="F38">
    <cfRule type="duplicateValues" dxfId="98" priority="76"/>
  </conditionalFormatting>
  <conditionalFormatting sqref="G38">
    <cfRule type="duplicateValues" dxfId="97" priority="77"/>
  </conditionalFormatting>
  <conditionalFormatting sqref="F38">
    <cfRule type="duplicateValues" dxfId="96" priority="78"/>
  </conditionalFormatting>
  <conditionalFormatting sqref="B37">
    <cfRule type="containsText" dxfId="95" priority="66" operator="containsText" text="physical">
      <formula>NOT(ISERROR(SEARCH("physical",B37)))</formula>
    </cfRule>
  </conditionalFormatting>
  <conditionalFormatting sqref="H37">
    <cfRule type="duplicateValues" dxfId="94" priority="65"/>
  </conditionalFormatting>
  <conditionalFormatting sqref="G37">
    <cfRule type="duplicateValues" dxfId="93" priority="67"/>
  </conditionalFormatting>
  <conditionalFormatting sqref="F37">
    <cfRule type="duplicateValues" dxfId="92" priority="68"/>
  </conditionalFormatting>
  <conditionalFormatting sqref="G37">
    <cfRule type="duplicateValues" dxfId="91" priority="69"/>
  </conditionalFormatting>
  <conditionalFormatting sqref="F37">
    <cfRule type="duplicateValues" dxfId="90" priority="70"/>
  </conditionalFormatting>
  <conditionalFormatting sqref="B30">
    <cfRule type="containsText" dxfId="89" priority="60" operator="containsText" text="physical">
      <formula>NOT(ISERROR(SEARCH("physical",B30)))</formula>
    </cfRule>
  </conditionalFormatting>
  <conditionalFormatting sqref="H30">
    <cfRule type="duplicateValues" dxfId="88" priority="59"/>
  </conditionalFormatting>
  <conditionalFormatting sqref="G30">
    <cfRule type="duplicateValues" dxfId="87" priority="61"/>
  </conditionalFormatting>
  <conditionalFormatting sqref="F30">
    <cfRule type="duplicateValues" dxfId="86" priority="62"/>
  </conditionalFormatting>
  <conditionalFormatting sqref="G30">
    <cfRule type="duplicateValues" dxfId="85" priority="63"/>
  </conditionalFormatting>
  <conditionalFormatting sqref="F30">
    <cfRule type="duplicateValues" dxfId="84" priority="64"/>
  </conditionalFormatting>
  <conditionalFormatting sqref="H103:H1048576 H31:H36 H59:H60 H97:H100 H39:H41 H63:H80 H1:H19 H22:H29 H83:H94 H43:H57">
    <cfRule type="duplicateValues" dxfId="83" priority="90"/>
  </conditionalFormatting>
  <conditionalFormatting sqref="G103:G1048576 G31:G36 G49:G57 G59:G60 G97:G100 G39:G41 G63:G80 G1:G19 G22:G29 G83:G94 G43:G47">
    <cfRule type="duplicateValues" dxfId="82" priority="91"/>
  </conditionalFormatting>
  <conditionalFormatting sqref="F103:F1048576 F31:F36 F59:F60 F97:F100 F39:F41 F63:F80 F1:F19 F22:F29 F83:F94 F43:F57">
    <cfRule type="duplicateValues" dxfId="81" priority="92"/>
  </conditionalFormatting>
  <conditionalFormatting sqref="B61:B62">
    <cfRule type="containsText" dxfId="80" priority="53" operator="containsText" text="physical">
      <formula>NOT(ISERROR(SEARCH("physical",B61)))</formula>
    </cfRule>
  </conditionalFormatting>
  <conditionalFormatting sqref="H61:H62">
    <cfRule type="duplicateValues" dxfId="79" priority="54"/>
  </conditionalFormatting>
  <conditionalFormatting sqref="G61:G62">
    <cfRule type="duplicateValues" dxfId="78" priority="55"/>
  </conditionalFormatting>
  <conditionalFormatting sqref="F61:F62">
    <cfRule type="duplicateValues" dxfId="77" priority="56"/>
  </conditionalFormatting>
  <conditionalFormatting sqref="G61:G62">
    <cfRule type="duplicateValues" dxfId="76" priority="57"/>
  </conditionalFormatting>
  <conditionalFormatting sqref="F61:F62">
    <cfRule type="duplicateValues" dxfId="75" priority="58"/>
  </conditionalFormatting>
  <conditionalFormatting sqref="F58">
    <cfRule type="duplicateValues" dxfId="74" priority="51"/>
  </conditionalFormatting>
  <conditionalFormatting sqref="G58">
    <cfRule type="duplicateValues" dxfId="73" priority="50"/>
  </conditionalFormatting>
  <conditionalFormatting sqref="F58">
    <cfRule type="duplicateValues" dxfId="72" priority="49"/>
  </conditionalFormatting>
  <conditionalFormatting sqref="H58">
    <cfRule type="duplicateValues" dxfId="71" priority="48"/>
  </conditionalFormatting>
  <conditionalFormatting sqref="G58">
    <cfRule type="duplicateValues" dxfId="70" priority="47"/>
  </conditionalFormatting>
  <conditionalFormatting sqref="H95:H96">
    <cfRule type="duplicateValues" dxfId="69" priority="39"/>
  </conditionalFormatting>
  <conditionalFormatting sqref="G95:G96">
    <cfRule type="duplicateValues" dxfId="68" priority="42"/>
  </conditionalFormatting>
  <conditionalFormatting sqref="F95:F96">
    <cfRule type="duplicateValues" dxfId="67" priority="43"/>
  </conditionalFormatting>
  <conditionalFormatting sqref="G95:G96">
    <cfRule type="duplicateValues" dxfId="66" priority="44"/>
  </conditionalFormatting>
  <conditionalFormatting sqref="F95:F96">
    <cfRule type="duplicateValues" dxfId="65" priority="45"/>
  </conditionalFormatting>
  <conditionalFormatting sqref="B81:B82">
    <cfRule type="containsText" dxfId="64" priority="33" operator="containsText" text="physical">
      <formula>NOT(ISERROR(SEARCH("physical",B81)))</formula>
    </cfRule>
  </conditionalFormatting>
  <conditionalFormatting sqref="H81:H82">
    <cfRule type="duplicateValues" dxfId="63" priority="34"/>
  </conditionalFormatting>
  <conditionalFormatting sqref="G81:G82">
    <cfRule type="duplicateValues" dxfId="62" priority="35"/>
  </conditionalFormatting>
  <conditionalFormatting sqref="F81:F82">
    <cfRule type="duplicateValues" dxfId="61" priority="36"/>
  </conditionalFormatting>
  <conditionalFormatting sqref="G81:G82">
    <cfRule type="duplicateValues" dxfId="60" priority="37"/>
  </conditionalFormatting>
  <conditionalFormatting sqref="F81:F82">
    <cfRule type="duplicateValues" dxfId="59" priority="38"/>
  </conditionalFormatting>
  <conditionalFormatting sqref="S19:AG19">
    <cfRule type="expression" dxfId="58" priority="32">
      <formula>S$41="Not Applicable"</formula>
    </cfRule>
  </conditionalFormatting>
  <conditionalFormatting sqref="Z89:AC89">
    <cfRule type="colorScale" priority="30">
      <colorScale>
        <cfvo type="min"/>
        <cfvo type="percentile" val="50"/>
        <cfvo type="max"/>
        <color rgb="FF63BE7B"/>
        <color rgb="FFFFEB84"/>
        <color rgb="FFF8696B"/>
      </colorScale>
    </cfRule>
    <cfRule type="iconSet" priority="31">
      <iconSet iconSet="5Quarters">
        <cfvo type="percent" val="0"/>
        <cfvo type="percent" val="20"/>
        <cfvo type="percent" val="40"/>
        <cfvo type="percent" val="60"/>
        <cfvo type="percent" val="80"/>
      </iconSet>
    </cfRule>
  </conditionalFormatting>
  <conditionalFormatting sqref="V89:Y89">
    <cfRule type="iconSet" priority="29">
      <iconSet iconSet="5Quarters">
        <cfvo type="percent" val="0"/>
        <cfvo type="num" val="25"/>
        <cfvo type="num" val="50"/>
        <cfvo type="num" val="75"/>
        <cfvo type="num" val="99"/>
      </iconSet>
    </cfRule>
  </conditionalFormatting>
  <conditionalFormatting sqref="B20:B21">
    <cfRule type="containsText" dxfId="57" priority="23" operator="containsText" text="physical">
      <formula>NOT(ISERROR(SEARCH("physical",B20)))</formula>
    </cfRule>
  </conditionalFormatting>
  <conditionalFormatting sqref="H20:H21">
    <cfRule type="duplicateValues" dxfId="56" priority="24"/>
  </conditionalFormatting>
  <conditionalFormatting sqref="G20:G21">
    <cfRule type="duplicateValues" dxfId="55" priority="25"/>
  </conditionalFormatting>
  <conditionalFormatting sqref="F20:F21">
    <cfRule type="duplicateValues" dxfId="54" priority="26"/>
  </conditionalFormatting>
  <conditionalFormatting sqref="G20:G21">
    <cfRule type="duplicateValues" dxfId="53" priority="27"/>
  </conditionalFormatting>
  <conditionalFormatting sqref="F20:F21">
    <cfRule type="duplicateValues" dxfId="52" priority="28"/>
  </conditionalFormatting>
  <conditionalFormatting sqref="U112:W112">
    <cfRule type="expression" dxfId="51" priority="93">
      <formula>$S$112="no"</formula>
    </cfRule>
  </conditionalFormatting>
  <conditionalFormatting sqref="W111 T111">
    <cfRule type="expression" dxfId="50" priority="94">
      <formula>$S$111="no"</formula>
    </cfRule>
  </conditionalFormatting>
  <conditionalFormatting sqref="S27:AG27">
    <cfRule type="duplicateValues" dxfId="49" priority="22"/>
  </conditionalFormatting>
  <conditionalFormatting sqref="S28:AG28">
    <cfRule type="duplicateValues" dxfId="48" priority="21"/>
  </conditionalFormatting>
  <conditionalFormatting sqref="S26:AG26">
    <cfRule type="expression" dxfId="47" priority="20">
      <formula>$S$23=""</formula>
    </cfRule>
  </conditionalFormatting>
  <conditionalFormatting sqref="Q36">
    <cfRule type="expression" dxfId="46" priority="19">
      <formula>#REF!=1</formula>
    </cfRule>
  </conditionalFormatting>
  <conditionalFormatting sqref="Q23:Q26 Q8:Q10 Q103:Q108 Q71 Q97:Q99 Q51:Q56 Q66 Q64 Q113:Q116 Q61:Q62 P94:Q94 Q37:Q40 Q46 Q19 Q16:Q17 Q12:Q14 Q81:Q84 Q110 Q44 Q77 Q86:Q93 Q73:Q75 Q32:Q34 Q48:Q49">
    <cfRule type="expression" dxfId="45" priority="95">
      <formula>#REF!=1</formula>
    </cfRule>
  </conditionalFormatting>
  <conditionalFormatting sqref="Q100:Q101 Q41 Q111:Q112 Q68:Q69 Q50 Q30 Q35">
    <cfRule type="expression" dxfId="44" priority="96">
      <formula>#REF!=1</formula>
    </cfRule>
  </conditionalFormatting>
  <conditionalFormatting sqref="Q63 Q60">
    <cfRule type="expression" dxfId="43" priority="97">
      <formula>#REF!=1</formula>
    </cfRule>
  </conditionalFormatting>
  <conditionalFormatting sqref="Q80">
    <cfRule type="expression" dxfId="42" priority="98">
      <formula>#REF!=1</formula>
    </cfRule>
  </conditionalFormatting>
  <conditionalFormatting sqref="Q117">
    <cfRule type="expression" dxfId="41" priority="99">
      <formula>#REF!=1</formula>
    </cfRule>
  </conditionalFormatting>
  <conditionalFormatting sqref="Q29">
    <cfRule type="expression" dxfId="40" priority="100">
      <formula>#REF!=1</formula>
    </cfRule>
  </conditionalFormatting>
  <conditionalFormatting sqref="Q45">
    <cfRule type="expression" dxfId="39" priority="101">
      <formula>#REF!=1</formula>
    </cfRule>
  </conditionalFormatting>
  <conditionalFormatting sqref="Q43">
    <cfRule type="expression" dxfId="38" priority="102">
      <formula>#REF!=1</formula>
    </cfRule>
  </conditionalFormatting>
  <conditionalFormatting sqref="Q142">
    <cfRule type="expression" dxfId="37" priority="18">
      <formula>#REF!=1</formula>
    </cfRule>
  </conditionalFormatting>
  <conditionalFormatting sqref="B58">
    <cfRule type="containsText" dxfId="36" priority="52" operator="containsText" text="physical">
      <formula>NOT(ISERROR(SEARCH("physical",#REF!)))</formula>
    </cfRule>
  </conditionalFormatting>
  <conditionalFormatting sqref="Q58">
    <cfRule type="expression" dxfId="35" priority="46">
      <formula>#REF!=1</formula>
    </cfRule>
  </conditionalFormatting>
  <conditionalFormatting sqref="Q96">
    <cfRule type="expression" dxfId="34" priority="41">
      <formula>#REF!=1</formula>
    </cfRule>
  </conditionalFormatting>
  <conditionalFormatting sqref="B95:B96">
    <cfRule type="containsText" dxfId="33" priority="40" operator="containsText" text="physical">
      <formula>NOT(ISERROR(SEARCH("physical",#REF!)))</formula>
    </cfRule>
  </conditionalFormatting>
  <conditionalFormatting sqref="Q57">
    <cfRule type="expression" dxfId="32" priority="16">
      <formula>#REF!=1</formula>
    </cfRule>
  </conditionalFormatting>
  <conditionalFormatting sqref="Q47">
    <cfRule type="expression" dxfId="31" priority="17">
      <formula>#REF!=1</formula>
    </cfRule>
  </conditionalFormatting>
  <conditionalFormatting sqref="G103:G1048576 G49:G57 G31:G36 G92:G94 G59:G60 G97:G100 G39:G41 G63:G80 G1:G19 G22:G29 G83:G89 G43:G47">
    <cfRule type="duplicateValues" dxfId="30" priority="103"/>
  </conditionalFormatting>
  <conditionalFormatting sqref="F134:F1048576 F31:F36 F103:F132 F92:F94 F59:F60 F97:F100 F39:F41 F63:F80 F1:F19 F22:F29 F83:F89 F43:F57">
    <cfRule type="duplicateValues" dxfId="29" priority="104"/>
  </conditionalFormatting>
  <conditionalFormatting sqref="Q102">
    <cfRule type="expression" dxfId="28" priority="15">
      <formula>#REF!=1</formula>
    </cfRule>
  </conditionalFormatting>
  <conditionalFormatting sqref="Q109">
    <cfRule type="expression" dxfId="27" priority="14">
      <formula>#REF!=1</formula>
    </cfRule>
  </conditionalFormatting>
  <conditionalFormatting sqref="Q95">
    <cfRule type="expression" dxfId="26" priority="13">
      <formula>#REF!=1</formula>
    </cfRule>
  </conditionalFormatting>
  <conditionalFormatting sqref="Q132">
    <cfRule type="expression" dxfId="25" priority="12">
      <formula>#REF!=1</formula>
    </cfRule>
  </conditionalFormatting>
  <conditionalFormatting sqref="B42">
    <cfRule type="containsText" dxfId="24" priority="6" operator="containsText" text="physical">
      <formula>NOT(ISERROR(SEARCH("physical",B42)))</formula>
    </cfRule>
  </conditionalFormatting>
  <conditionalFormatting sqref="H42">
    <cfRule type="duplicateValues" dxfId="23" priority="5"/>
  </conditionalFormatting>
  <conditionalFormatting sqref="G42">
    <cfRule type="duplicateValues" dxfId="22" priority="7"/>
  </conditionalFormatting>
  <conditionalFormatting sqref="F42">
    <cfRule type="duplicateValues" dxfId="21" priority="8"/>
  </conditionalFormatting>
  <conditionalFormatting sqref="G42">
    <cfRule type="duplicateValues" dxfId="20" priority="9"/>
  </conditionalFormatting>
  <conditionalFormatting sqref="F42">
    <cfRule type="duplicateValues" dxfId="19" priority="10"/>
  </conditionalFormatting>
  <conditionalFormatting sqref="Q42">
    <cfRule type="expression" dxfId="18" priority="11">
      <formula>#REF!=1</formula>
    </cfRule>
  </conditionalFormatting>
  <conditionalFormatting sqref="Q78">
    <cfRule type="expression" dxfId="17" priority="4">
      <formula>#REF!=1</formula>
    </cfRule>
  </conditionalFormatting>
  <conditionalFormatting sqref="Q85">
    <cfRule type="expression" dxfId="16" priority="3">
      <formula>#REF!=1</formula>
    </cfRule>
  </conditionalFormatting>
  <conditionalFormatting sqref="Q67">
    <cfRule type="expression" dxfId="15" priority="2">
      <formula>#REF!=1</formula>
    </cfRule>
  </conditionalFormatting>
  <conditionalFormatting sqref="Q20:Q21">
    <cfRule type="expression" dxfId="2" priority="1">
      <formula>#REF!=1</formula>
    </cfRule>
  </conditionalFormatting>
  <dataValidations count="120">
    <dataValidation type="list" allowBlank="1" showInputMessage="1" showErrorMessage="1" promptTitle="Pls. choose if restriction &quot;in-" prompt="ternal use only&quot; applies. (Yes/no)" sqref="T111">
      <formula1>yesNo</formula1>
    </dataValidation>
    <dataValidation type="list" allowBlank="1" showInputMessage="1" showErrorMessage="1" promptTitle="Pls. choose if restriction &quot;edu-" prompt="cational use only&quot; applies. (Yes/no)" sqref="U112">
      <formula1>yesNo</formula1>
    </dataValidation>
    <dataValidation type="list" allowBlank="1" showInputMessage="1" showErrorMessage="1" promptTitle="Pls. insert if declaration is " prompt="needed. (Yes/no)" sqref="S117">
      <formula1>yesNo</formula1>
    </dataValidation>
    <dataValidation type="list" allowBlank="1" showInputMessage="1" showErrorMessage="1" promptTitle="Pls. insert if above condition" prompt="for re-use applies. (Yes/no)" sqref="S116">
      <formula1>yesNo</formula1>
    </dataValidation>
    <dataValidation type="list" allowBlank="1" showInputMessage="1" showErrorMessage="1" promptTitle="Pls. choose if above restriction" prompt="applies. (Yes/no)" sqref="V112">
      <formula1>yesNo</formula1>
    </dataValidation>
    <dataValidation type="list" allowBlank="1" showInputMessage="1" showErrorMessage="1" promptTitle="Pls. only switch to &quot;yes&quot; if" prompt="resource does not fall under the Open Access Policy. _x000a_(yes/no)" sqref="S111:S112">
      <formula1>yesNo</formula1>
    </dataValidation>
    <dataValidation allowBlank="1" showInputMessage="1" showErrorMessage="1" promptTitle="pls. enter city, location or" prompt="place name._x000a_(free text)" sqref="T82:AG82"/>
    <dataValidation allowBlank="1" showInputMessage="1" showErrorMessage="1" promptTitle="Pls. insert Name of partner" prompt="institute if the contributor is an institutional one (includes other CGIAR centers)._x000a_(Free text field)" sqref="S45:AG45"/>
    <dataValidation allowBlank="1" showInputMessage="1" showErrorMessage="1" promptTitle="Pls. enter translated title if" prompt="any. Leave it &quot;none&quot; if there is none._x000a_(Free text field)" sqref="R14"/>
    <dataValidation allowBlank="1" showInputMessage="1" showErrorMessage="1" promptTitle="pls. enter official short title" prompt="leave it &quot;n/a&quot; if not applicable_x000a_(free text field)" sqref="R13"/>
    <dataValidation allowBlank="1" showInputMessage="1" showErrorMessage="1" promptTitle="pls. enter First name" prompt="(free text)" sqref="S36:AG36"/>
    <dataValidation allowBlank="1" showInputMessage="1" showErrorMessage="1" promptTitle="pls. enter Surname" prompt="(free text)" sqref="S35:AG35"/>
    <dataValidation allowBlank="1" showInputMessage="1" showErrorMessage="1" promptTitle="Pls. enter keywords here, when" prompt="they do not appear in AGROVOC or other relevant termsets or vocabularies._x000a_Format: free text" sqref="S71"/>
    <dataValidation allowBlank="1" showInputMessage="1" showErrorMessage="1" promptTitle="Pls. choose if above restriction" prompt="applies. (Yes/no)" sqref="W112"/>
    <dataValidation type="decimal" allowBlank="1" showInputMessage="1" showErrorMessage="1" promptTitle="pls. enter side length of " prompt="quadrangle bounding box around the file's point you have given coordinates for." sqref="AC96">
      <formula1>0.00000001</formula1>
      <formula2>10000</formula2>
    </dataValidation>
    <dataValidation type="list" allowBlank="1" showInputMessage="1" showErrorMessage="1" promptTitle="Pls. categorize the content of" prompt="the item acc. to the broader IITA subject term list. You can choose up to 15 terms, one is mandatory. _x000a_You have to choose the respective research area first to be able to fill this field." sqref="S67">
      <formula1>INDIRECT(VLOOKUP(S66,IITA_research_areas_L2,2,FALSE))</formula1>
    </dataValidation>
    <dataValidation allowBlank="1" showInputMessage="1" showErrorMessage="1" promptTitle="pls. type funder's name" prompt="(free text)" sqref="X19 U19:V19 S19:S20 Y19:AG21 T19:T21 W19:W20"/>
    <dataValidation type="list" allowBlank="1" showInputMessage="1" showErrorMessage="1" promptTitle="pls. choose CG center" prompt="if Contributor is affiliated with a CG Center._x000a_If not, fill affiliation under &quot;Partner Organization&quot;._x000a_(sorted alphabetically)" sqref="S41:AG41">
      <formula1>cg.contributor.center</formula1>
    </dataValidation>
    <dataValidation allowBlank="1" showInputMessage="1" showErrorMessage="1" promptTitle="pls. fill in name of river basin" prompt="if relevant and applicable._x000a_(free text)" sqref="R87"/>
    <dataValidation allowBlank="1" showInputMessage="1" showErrorMessage="1" promptTitle="please enter summary/abstract" prompt="Despite it is not mandatory, please use the opportunity to make your data better discoverable and re-usable._x000a_(free text field)" sqref="R58"/>
    <dataValidation allowBlank="1" showInputMessage="1" showErrorMessage="1" promptTitle="Pls. choose trait involved in" prompt="the research either as subject or object (context). _x000a_Please stick exactly to the crop trait syntax as given in the cropontology. A new template integrating the respective codelist is in preparation._x000a_If you need more, use the free text &quot;keywords&quot; field." sqref="S62:AG62"/>
    <dataValidation type="list" allowBlank="1" showInputMessage="1" showErrorMessage="1" promptTitle="Pls.choose crop(s) this item" prompt="deals with (from: subject term list)_x000a_" sqref="S60:AA60">
      <formula1>Cropontology_cropnames</formula1>
    </dataValidation>
    <dataValidation allowBlank="1" showInputMessage="1" showErrorMessage="1" promptTitle="Pls.enter name of protocol used" prompt="during data collection._x000a_Format: free text." sqref="R101"/>
    <dataValidation allowBlank="1" showInputMessage="1" showErrorMessage="1" promptTitle="Pls. enter IITA trial site name" prompt="(free text)" sqref="S91:AG91"/>
    <dataValidation type="list" allowBlank="1" showInputMessage="1" showErrorMessage="1" promptTitle="pls. insert the type of the " prompt="relation to the related item, such as ." sqref="S106:AG106">
      <formula1>relationType</formula1>
    </dataValidation>
    <dataValidation allowBlank="1" showInputMessage="1" showErrorMessage="1" promptTitle="Chronological subject terms or" prompt="time period covered. Example: 2nd rainy season 2016" sqref="R99"/>
    <dataValidation allowBlank="1" showInputMessage="1" showErrorMessage="1" promptTitle="i.e. Project data folder" prompt="." sqref="R126"/>
    <dataValidation allowBlank="1" showInputMessage="1" showErrorMessage="1" promptTitle="pls. enter the full name of" prompt="the translator of the data (even in parts) if applicable._x000a_Format: Last Name, First Name." sqref="R46"/>
    <dataValidation allowBlank="1" showInputMessage="1" showErrorMessage="1" promptTitle="pls. type the title of the " prompt="related item, such as the title of a journal article, conference proceeding, trial protocol, etc." sqref="S105:AG105"/>
    <dataValidation allowBlank="1" showInputMessage="1" showErrorMessage="1" promptTitle="pls. type identifier of related " prompt="such as a DOI, handle number, etc." sqref="S104:AG104"/>
    <dataValidation type="list" allowBlank="1" showInputMessage="1" showErrorMessage="1" promptTitle="Pls. categorize the content of" prompt="the item acc. to the broader IITA subject term list. You can choose up to 15 terms, one is mandatory. You have to choose the respective research area first to be able to fill this field." sqref="T67:AG67">
      <formula1>INDIRECT(VLOOKUP(T66,IITA_research_areas_L2,2,FALSE))</formula1>
    </dataValidation>
    <dataValidation type="list" allowBlank="1" showInputMessage="1" showErrorMessage="1" promptTitle="Pls. categorize the content of" prompt="the item acc. to the broader IITA research areas. You can choose multiple terms, one is mandatory." sqref="T66:AG66">
      <formula1>IITA_research_areas</formula1>
    </dataValidation>
    <dataValidation allowBlank="1" showInputMessage="1" showErrorMessage="1" promptTitle="pls. enter middle name of author" prompt="(free text)" sqref="S37:AG37"/>
    <dataValidation allowBlank="1" showInputMessage="1" showErrorMessage="1" promptTitle="pls. enter First name of author" prompt="(free text)" sqref="S24:AG24"/>
    <dataValidation allowBlank="1" showInputMessage="1" showErrorMessage="1" promptTitle="pls. enter Surname of author" prompt="(free text)" sqref="S23:AG23"/>
    <dataValidation type="list" allowBlank="1" showInputMessage="1" showErrorMessage="1" promptTitle="Pls. choose supra-national area" prompt="(above country level) related to the item being described. Define as narrow as possible to the study area. For example: &quot;Sahel&quot;" sqref="S75:AG75">
      <formula1>Regions</formula1>
    </dataValidation>
    <dataValidation type="list" allowBlank="1" showInputMessage="1" showErrorMessage="1" promptTitle="pls.choose IITA Hub" prompt="of the station in the previous field. You might see ProMIS data about the Hubs, that give you a hint with which Hubs the Project is affiliated. (works only if Project no. is given)" sqref="R89">
      <formula1>IITA_Hub</formula1>
    </dataValidation>
    <dataValidation type="list" allowBlank="1" showInputMessage="1" showErrorMessage="1" promptTitle="choose from list (ISO639-2)" prompt="eng= english_x000a_fre= french_x000a_spa= spanish_x000a_por= portuguese_x000a_zxx= not applicable (see list end)_x000a__x000a_for other abbrev., check on tab &quot;keys&quot;" sqref="R55">
      <formula1>languages_WASHC</formula1>
    </dataValidation>
    <dataValidation allowBlank="1" showInputMessage="1" showErrorMessage="1" promptTitle="Pls. choose species involved in" prompt="the research either as subject or object (context). _x000a_You can choose up to 15 species. If you need more, use the free text &quot;keywords&quot; field." sqref="S64:AG64"/>
    <dataValidation allowBlank="1" showInputMessage="1" showErrorMessage="1" promptTitle="Pls.enter name of innovation or" prompt="new technology. That could for example be the name of a new variety._x000a_Format: free text." sqref="R100"/>
    <dataValidation allowBlank="1" showInputMessage="1" showErrorMessage="1" promptTitle="Pls. fill project internal" prompt="classification of content type if applicable. For example, your project might distinguish different trial data file types (evaluation, advanced, etc.)_x000a_(free text)." sqref="R10"/>
    <dataValidation allowBlank="1" showInputMessage="1" showErrorMessage="1" promptTitle="pls. fill subnational region" prompt="." sqref="S80:AG80"/>
    <dataValidation allowBlank="1" showInputMessage="1" showErrorMessage="1" promptTitle="pls. enter subnational region(s)" prompt="in the fields to the RIGHT._x000a_(freetext field)" sqref="R80"/>
    <dataValidation type="list" allowBlank="1" showInputMessage="1" showErrorMessage="1" promptTitle="pls. choose CRP with which the" prompt="research is affiliated. _x000a_If this document is not affiliated with a CRP, choose &quot;not applicable&quot;." sqref="T31:AG31">
      <formula1>cg.contributor.crp</formula1>
    </dataValidation>
    <dataValidation type="list" allowBlank="1" showInputMessage="1" showErrorMessage="1" promptTitle="pls. choose CG center of author" prompt="(sorted alphabetically). _x000a_If author is not working for a CG center, choose &quot;not applicable&quot;." sqref="S29:AG29">
      <formula1>cg.contributor.center</formula1>
    </dataValidation>
    <dataValidation allowBlank="1" showInputMessage="1" showErrorMessage="1" promptTitle="If not to find in the document," prompt="please enter full address of the author (optional)." sqref="S28"/>
    <dataValidation allowBlank="1" showInputMessage="1" showErrorMessage="1" promptTitle="pls. enter all crops in their" prompt="correct order in the fields to the RIGHT._x000a_(free text field)._x000a_There is a &quot;all&quot; field to accelerate filling in case all mandate_x000a_crops are to be entered." sqref="R60"/>
    <dataValidation allowBlank="1" showInputMessage="1" showErrorMessage="1" promptTitle="pls. enter the subject terms in " prompt="correct order in the fields to the RIGHT._x000a_(free text field)" sqref="R66 R62 R64"/>
    <dataValidation allowBlank="1" showInputMessage="1" showErrorMessage="1" promptTitle="Pls. enter name of publisher" prompt="(entity responsible for publication, distribution or imprint)._x000a_Example: Elsevier" sqref="R51"/>
    <dataValidation type="list" allowBlank="1" showInputMessage="1" showErrorMessage="1" promptTitle="Instead of choosing all crops in" prompt="fields crop1-9, just click &quot;yes&quot; in order to get all IITA mandate crops. Useful for crop-unspecific studies." sqref="AB60">
      <formula1>primaryAuthor</formula1>
    </dataValidation>
    <dataValidation type="list" allowBlank="1" showInputMessage="1" showErrorMessage="1" promptTitle="pls. choose the IITA station " prompt="from which the data collection was conducted. For example &quot;Bukavu&quot;" sqref="R88">
      <formula1>IITA_stations</formula1>
    </dataValidation>
    <dataValidation allowBlank="1" showInputMessage="1" showErrorMessage="1" promptTitle="Pls.enter AGROVOC keywords" prompt="only in this cell. To check if the keyword is in this vocabulary, search at http://aims.fao.org/standards/agrovoc/functionalities/search " sqref="S69:AG70"/>
    <dataValidation allowBlank="1" showInputMessage="1" showErrorMessage="1" promptTitle="In case your project has its own" prompt="subject term list, enter the subjects here, please. _x000a_Format: free text" sqref="S68:AG68 T71:AG71"/>
    <dataValidation type="list" allowBlank="1" showInputMessage="1" showErrorMessage="1" promptTitle="pls. choose from dropdown list" prompt="." sqref="S86:AG86">
      <formula1>AEZ_West_Africa</formula1>
    </dataValidation>
    <dataValidation type="whole" allowBlank="1" showInputMessage="1" showErrorMessage="1" sqref="W92:W93">
      <formula1>0</formula1>
      <formula2>60</formula2>
    </dataValidation>
    <dataValidation type="decimal" operator="lessThan" allowBlank="1" showInputMessage="1" showErrorMessage="1" sqref="X92:X93">
      <formula1>60</formula1>
    </dataValidation>
    <dataValidation type="whole" allowBlank="1" showInputMessage="1" showErrorMessage="1" sqref="V93">
      <formula1>0</formula1>
      <formula2>90</formula2>
    </dataValidation>
    <dataValidation type="whole" allowBlank="1" showInputMessage="1" showErrorMessage="1" sqref="V92">
      <formula1>0</formula1>
      <formula2>180</formula2>
    </dataValidation>
    <dataValidation allowBlank="1" showInputMessage="1" showErrorMessage="1" promptTitle="use if language was not found" prompt="in the ISO language list (ISO 639-2) of the above field._x000a_(Free text)" sqref="R56"/>
    <dataValidation allowBlank="1" showInputMessage="1" showErrorMessage="1" promptTitle="this field will be filled" prompt="automized with the editor's name on the right." sqref="R136"/>
    <dataValidation allowBlank="1" showInputMessage="1" showErrorMessage="1" promptTitle="pls. enter all editor's first" prompt="names in their correct order in the fields to the RIGHT._x000a_(free text field)" sqref="R134:R135"/>
    <dataValidation allowBlank="1" showInputMessage="1" showErrorMessage="1" promptTitle="pls. enter all editor's surnames" prompt="in their correct order in the fields to the RIGHT._x000a_(free text field)" sqref="R133"/>
    <dataValidation allowBlank="1" showInputMessage="1" showErrorMessage="1" promptTitle="Pls.enter any information that" prompt="couldn't fit in other fields. If there are none, just enter &quot;N/A&quot;." sqref="R118"/>
    <dataValidation allowBlank="1" showInputMessage="1" showErrorMessage="1" promptTitle="Pls.enter geographic scope" prompt="of the intellectual property._x000a_Format: free text." sqref="R138"/>
    <dataValidation type="date" allowBlank="1" showInputMessage="1" showErrorMessage="1" promptTitle="Pls.insert startdate of activity" prompt="or project described in the resource; Format:YYYY-MM-DD (ISO8601)" sqref="R97">
      <formula1>23743</formula1>
      <formula2>72686</formula2>
    </dataValidation>
    <dataValidation type="date" allowBlank="1" showInputMessage="1" showErrorMessage="1" promptTitle="Pls.insert end date of activity" prompt="or project described in the resource; Format:YYYY-MM-DD (ISO8601)" sqref="R98">
      <formula1>R97</formula1>
      <formula2>72686</formula2>
    </dataValidation>
    <dataValidation allowBlank="1" showInputMessage="1" showErrorMessage="1" promptTitle="Pls. insert if above condition" prompt="for re-use applies. (Yes/no)" sqref="T116"/>
    <dataValidation allowBlank="1" showInputMessage="1" showErrorMessage="1" promptTitle="educational use only" prompt="." sqref="U110"/>
    <dataValidation allowBlank="1" showInputMessage="1" showErrorMessage="1" promptTitle="no translation" prompt="." sqref="V110"/>
    <dataValidation allowBlank="1" showInputMessage="1" showErrorMessage="1" promptTitle="share alike" prompt="." sqref="X110"/>
    <dataValidation type="list" allowBlank="1" showInputMessage="1" showErrorMessage="1" sqref="R4">
      <formula1>MARC_carrier_groups</formula1>
    </dataValidation>
    <dataValidation type="list" allowBlank="1" showInputMessage="1" showErrorMessage="1" promptTitle="Pls. specify carrier from " prompt="dropdown list." sqref="R5">
      <formula1>INDIRECT(VLOOKUP($R$4,MARC_carrier_and_groups,2,FALSE))</formula1>
    </dataValidation>
    <dataValidation allowBlank="1" showInputMessage="1" showErrorMessage="1" promptTitle="Pls. insert any other remark" prompt="to the confidentiality._x000a_Format: free text" sqref="T117"/>
    <dataValidation type="date" operator="lessThanOrEqual" allowBlank="1" showInputMessage="1" showErrorMessage="1" errorTitle="date entered is in the future" error="must be published/created in the past" promptTitle="pls. enter publishing date" prompt="as YYYY-MM-DD (ISO8601-notification)_x000a_Y = Year's digit_x000a_M = Month's digit_x000a_D = Day's digit_x000a__x000a_Example: 2017-02-28" sqref="R48">
      <formula1>TODAY()</formula1>
    </dataValidation>
    <dataValidation allowBlank="1" showInputMessage="1" showErrorMessage="1" promptTitle="If not to find in the document," prompt="please enter full address of the author._x000a_If the address is in the document, the knowledge center will enter this for you." sqref="T28:AG28"/>
    <dataValidation allowBlank="1" showInputMessage="1" showErrorMessage="1" promptTitle="Pls.enter ORCID if known" prompt="Format: 4 x 4 digits, separated by &quot;-&quot;:_x000a_####-####-####-####_x000a_(like a credit card no.)_x000a_If unknown, the knowledge center will investigate." sqref="S27:AG27"/>
    <dataValidation type="list" allowBlank="1" showInputMessage="1" showErrorMessage="1" promptTitle="Pls. choose North or South" prompt="." sqref="Y93">
      <formula1>latitudinalOrientation</formula1>
    </dataValidation>
    <dataValidation type="list" allowBlank="1" showInputMessage="1" showErrorMessage="1" promptTitle="Pls. choose West or East" prompt="." sqref="Y92">
      <formula1>longitudinalOrientation</formula1>
    </dataValidation>
    <dataValidation allowBlank="1" showInputMessage="1" showErrorMessage="1" promptTitle="pls. enter countries in the" prompt="fields to the RIGHT._x000a_(dropdown field)" sqref="R77 R82 R106 R84 R86"/>
    <dataValidation type="list" allowBlank="1" showInputMessage="1" showErrorMessage="1" promptTitle="Pls.choose type from droplist" prompt="(CG core types, Nov.2015)" sqref="R6:R7">
      <formula1>resourceTypeGen</formula1>
    </dataValidation>
    <dataValidation type="list" allowBlank="1" showInputMessage="1" showErrorMessage="1" promptTitle="Pls. choose MIME file type from" prompt="the dropdown list. Choose for _x000a_csv  =  text/comma-separated-values_x000a_txt  = text/plain_x000a_xls or xlsx = application/msexcel_x000a_" sqref="R9">
      <formula1>MIMEtype</formula1>
    </dataValidation>
    <dataValidation allowBlank="1" showInputMessage="1" showErrorMessage="1" promptTitle="pls. enter all author's address" prompt="Format: business address, postal ZIP, City, State, Country" sqref="R28"/>
    <dataValidation type="list" allowBlank="1" showInputMessage="1" showErrorMessage="1" promptTitle="Pls. enter yes if author is" prompt="an additional primary author" sqref="T32:U32">
      <formula1>primaryAuthor</formula1>
    </dataValidation>
    <dataValidation allowBlank="1" showInputMessage="1" showErrorMessage="1" promptTitle="This author is by default the" prompt="primary author" sqref="S32"/>
    <dataValidation allowBlank="1" showInputMessage="1" showErrorMessage="1" promptTitle="Pls.enter ORCID if known" prompt="Format: 4 x 4 digits, separated by &quot;-&quot;:_x000a_####-####-####-####_x000a_(like a credit card no.)" sqref="S39:AG39"/>
    <dataValidation type="list" allowBlank="1" showInputMessage="1" showErrorMessage="1" sqref="R8">
      <formula1>RIS_type_clear</formula1>
    </dataValidation>
    <dataValidation allowBlank="1" showInputMessage="1" showErrorMessage="1" promptTitle="pls. choose CG center" prompt="(sorted alphabetically)" sqref="T16"/>
    <dataValidation allowBlank="1" showInputMessage="1" showErrorMessage="1" promptTitle="Pls. insert project name" sqref="R16"/>
    <dataValidation allowBlank="1" showInputMessage="1" showErrorMessage="1" promptTitle="Pls. enter location of publisher" prompt="(entity responsible for publication, distribution or imprint)._x000a_Example: Cambridge MA" sqref="R52"/>
    <dataValidation type="list" allowBlank="1" showInputMessage="1" showErrorMessage="1" promptTitle="Pls.insert the license if any" prompt="for this resource. Default for OA datasets is &quot;CC-BY 4.0&quot;." sqref="R110">
      <formula1>Licenses</formula1>
    </dataValidation>
    <dataValidation allowBlank="1" showInputMessage="1" showErrorMessage="1" promptTitle="Pls. dont enter" prompt="." sqref="R139"/>
    <dataValidation allowBlank="1" showInputMessage="1" showErrorMessage="1" promptTitle="non-commercial" prompt="." sqref="W110 T110"/>
    <dataValidation type="list" allowBlank="1" showInputMessage="1" showErrorMessage="1" promptTitle="Pls.insert the license if any" prompt="for this resource. Default for OA publication of IITA is CC-BY 4.0." sqref="S50">
      <formula1>Licenses</formula1>
    </dataValidation>
    <dataValidation allowBlank="1" showInputMessage="1" showErrorMessage="1" promptTitle="Pls.insert a valid email" prompt="of the institute that can give permissions on this resource" sqref="R113"/>
    <dataValidation allowBlank="1" showInputMessage="1" showErrorMessage="1" promptTitle="pls. fill in free text descript." prompt="of the coverage of the item being described.(Countries, regions, subregions, areas, topographic names, chronological periods etc.)" sqref="R90"/>
    <dataValidation allowBlank="1" showInputMessage="1" showErrorMessage="1" promptTitle="pls. enter a human readable" prompt="standard bibliographic citation for the item._x000a_You may consider the Citation proposal to the right._x000a_" sqref="R53"/>
    <dataValidation allowBlank="1" showInputMessage="1" showErrorMessage="1" promptTitle="pls. enter all authors in their" prompt="correct order in the fields to the RIGHT._x000a_(free text field)" sqref="R23:R27 R67 R102:R105 R43:R45 R85 R132 R15 R11 R47 R57 R109 R95 R35:R41 R29 R31:R32 R78 R74 R18:R20"/>
    <dataValidation allowBlank="1" showInputMessage="1" showErrorMessage="1" promptTitle="Format: Last Name, First Name" prompt="separated with a comma" sqref="S38:AG38 S133:AA136 S26:AG26"/>
    <dataValidation operator="lessThanOrEqual" allowBlank="1" showInputMessage="1" showErrorMessage="1" promptTitle="pls. enter publishing date" prompt="as YYYY-MM-DD (ISO8601-notification)_x000a_Y = Year's digit_x000a_M = Month's digit_x000a_D = Day's digit" sqref="S49"/>
    <dataValidation type="decimal" errorStyle="warning" allowBlank="1" showInputMessage="1" showErrorMessage="1" errorTitle="Coordinate can't exceed 180degr." error="please put decimal degree values only! _x000a_A notification in Degree-minutes-seconds is not accepted." promptTitle="pls. enter East-West coordinates" prompt="+ plus-values stand for East, _x000a_- minus-values stand for West._x000a_(you don't need to type &quot;+&quot;)" sqref="R92">
      <formula1>-180</formula1>
      <formula2>180</formula2>
    </dataValidation>
    <dataValidation type="decimal" allowBlank="1" showInputMessage="1" showErrorMessage="1" errorTitle="Coordinate can't exceed 90degree" error="please put decimal degree values only! _x000a_A notification in Degree-minutes-seconds is not accepted." promptTitle="pls. enter decimal degree coord." prompt="+ plus-values stand for North (N), _x000a_- minus-values stand for South (S)._x000a_(you don't need to type &quot;+&quot;)" sqref="R93">
      <formula1>-90</formula1>
      <formula2>90</formula2>
    </dataValidation>
    <dataValidation type="custom" allowBlank="1" showInputMessage="1" showErrorMessage="1" promptTitle="pls. overwrite default if needed" prompt="email address for group or department to contact in case of questions. Valid entries must include &quot;@&quot;" sqref="R33">
      <formula1>"_@_"</formula1>
    </dataValidation>
    <dataValidation allowBlank="1" showInputMessage="1" showErrorMessage="1" promptTitle="pls. enter official title" prompt="(free text field)" sqref="S22:AG22 R12 AB131:AG135 S132:AA132"/>
    <dataValidation allowBlank="1" showInputMessage="1" showErrorMessage="1" promptTitle="pls. enter institute name" prompt="(even if non-CGIAR) that lead the project connected to the research output being described._x000a_Free text field." sqref="R17"/>
    <dataValidation allowBlank="1" showInputMessage="1" showErrorMessage="1" promptTitle="Pls. DO NOT FILL" sqref="R94 R96"/>
    <dataValidation type="list" allowBlank="1" showInputMessage="1" showErrorMessage="1" promptTitle="pls.choose kind of contribution" prompt="from DataCite codelist." sqref="S40:AG40">
      <formula1>contributorType</formula1>
    </dataValidation>
    <dataValidation allowBlank="1" showInputMessage="1" showErrorMessage="1" promptTitle="Pls. specify restriction" prompt="(Free text)" sqref="W111"/>
    <dataValidation allowBlank="1" showInputMessage="1" showErrorMessage="1" promptTitle="pls. enter link to a particular" prompt="album or picture on IITA flickr (https://www.flickr.com/photos/iita-media-library/ )_x000a_(Format: URL)" sqref="R107"/>
    <dataValidation allowBlank="1" showInputMessage="1" showErrorMessage="1" promptTitle="pls. enter city, location or" prompt="place name to make it possible to identify where a data collection took place._x000a_If this file is about laboratory data, give if possible, the names of the origin of the samples._x000a_(free text)" sqref="S82"/>
    <dataValidation allowBlank="1" showInputMessage="1" showErrorMessage="1" promptTitle="pls. enter author's affiliation" prompt="for those authors from partner institutes not in CGIAR in the fields to the RIGHT._x000a_(free text field)" sqref="R30 R42"/>
    <dataValidation allowBlank="1" showInputMessage="1" showErrorMessage="1" promptTitle="pls. enter author's affiliation" prompt="for those authors from partner institutes not in CGIAR here._x000a_(free text field)" sqref="S30:AG30"/>
    <dataValidation type="list" allowBlank="1" showInputMessage="1" showErrorMessage="1" promptTitle="pls. choose CRP with which the" prompt="research is affiliated. _x000a_If this document is NOT affiliated with a CRP, choose &quot;not applicable&quot;." sqref="S31">
      <formula1>cg.contributor.crp</formula1>
    </dataValidation>
    <dataValidation type="list" allowBlank="1" showInputMessage="1" showErrorMessage="1" promptTitle="pls. choose CRP with which the" prompt="research is affiliated._x000a_Choose &quot;Not Applicable&quot; if not applicable." sqref="S43:AG43">
      <formula1>cg.contributor.crp</formula1>
    </dataValidation>
    <dataValidation allowBlank="1" showInputMessage="1" showErrorMessage="1" promptTitle="pls. enter middle name of author" prompt="if applicable. Otherwise leave empty._x000a_(free text)" sqref="S25:AG25"/>
    <dataValidation allowBlank="1" showInputMessage="1" showErrorMessage="1" promptTitle="pls. enter version of dataset" prompt="default is &quot;1&quot;_x000a_(Free text)" sqref="R54"/>
    <dataValidation allowBlank="1" showInputMessage="1" showErrorMessage="1" promptTitle="pls. specify the valid hyperlink" prompt="to a related resource._x000a_(Format: hyperlink as free text)" sqref="S103:AG103"/>
    <dataValidation type="list" allowBlank="1" showInputMessage="1" showErrorMessage="1" promptTitle="pls. choose from dropdown list" prompt="the agro-ecological zone for which the dataset has valid data. For example all the AEZ's of the locations mentioned in the file._x000a_A great help is the CG-CSI web map:_x000a_http://csi.maps.arcgis.com/home/webmap/viewer.html?webmap=32442d6dc80c4bb0b95e30e6cfbf2570" sqref="S84:AG84">
      <formula1>AEZones</formula1>
    </dataValidation>
    <dataValidation allowBlank="1" showInputMessage="1" showErrorMessage="1" promptTitle="pls. fill in free text descript." prompt="of the coverage of the item being described. (Countries, regions, subregions, areas, topographic names not covered by other fields, etc.)" sqref="R73"/>
    <dataValidation type="date" operator="lessThanOrEqual" allowBlank="1" showInputMessage="1" showErrorMessage="1" errorTitle="date entered is in the future" error="must be published/created in the past" promptTitle="pls. enter embargo end date" prompt="as YYYY-MM-DD (ISO8601-notification)_x000a_Y = Year's digit_x000a_M = Month's digit_x000a_D = Day's digit_x000a_ _x000a_Example: 2017-02-28" sqref="R49">
      <formula1>TODAY()</formula1>
    </dataValidation>
    <dataValidation allowBlank="1" showInputMessage="1" showErrorMessage="1" promptTitle="pls.enter the Open Access Policy" prompt="that is applicable in your Project._x000a_If there is no different agreement, the OA Policy of the CGIAR applies._x000a_Default: CGIAR Open Access Policy_x000a_(free text field)" sqref="R21"/>
  </dataValidations>
  <hyperlinks>
    <hyperlink ref="R140" r:id="rId1"/>
    <hyperlink ref="T87" r:id="rId2"/>
    <hyperlink ref="T107" r:id="rId3"/>
    <hyperlink ref="P70" r:id="rId4"/>
    <hyperlink ref="P85" r:id="rId5"/>
  </hyperlinks>
  <pageMargins left="0.7" right="0.7" top="0.75" bottom="0.75" header="0.3" footer="0.3"/>
  <pageSetup paperSize="9" orientation="portrait" horizontalDpi="4294967293" verticalDpi="4294967293" r:id="rId6"/>
  <ignoredErrors>
    <ignoredError sqref="U53" unlockedFormula="1"/>
  </ignoredErrors>
  <legacyDrawing r:id="rId7"/>
  <extLst>
    <ext xmlns:x14="http://schemas.microsoft.com/office/spreadsheetml/2009/9/main" uri="{CCE6A557-97BC-4b89-ADB6-D9C93CAAB3DF}">
      <x14:dataValidations xmlns:xm="http://schemas.microsoft.com/office/excel/2006/main" count="5">
        <x14:dataValidation type="list" allowBlank="1" showInputMessage="1" showErrorMessage="1" promptTitle="Pls. categorize the content of" prompt="the item acc. to the broader IITA research areas. You can choose multiple terms, one is mandatory.">
          <x14:formula1>
            <xm:f>[1]keys!#REF!</xm:f>
          </x14:formula1>
          <xm:sqref>S66</xm:sqref>
        </x14:dataValidation>
        <x14:dataValidation type="list" allowBlank="1" showInputMessage="1" showErrorMessage="1" promptTitle="pls. choose from dropdown list" prompt="of countries (ISO 3166).">
          <x14:formula1>
            <xm:f>[1]keys!#REF!</xm:f>
          </x14:formula1>
          <xm:sqref>S77:AG77</xm:sqref>
        </x14:dataValidation>
        <x14:dataValidation type="list" allowBlank="1" showInputMessage="1" showErrorMessage="1" promptTitle="Pls.insert if peer-reviewed" prompt="(yes/no)">
          <x14:formula1>
            <xm:f>[1]keys!#REF!</xm:f>
          </x14:formula1>
          <xm:sqref>R108</xm:sqref>
        </x14:dataValidation>
        <x14:dataValidation type="list" allowBlank="1" showInputMessage="1" showErrorMessage="1" promptTitle="Pls.insert if resource is" prompt="self-published as per donor requirement, Center/CRP policy or preference. (yes/no)">
          <x14:formula1>
            <xm:f>[1]keys!#REF!</xm:f>
          </x14:formula1>
          <xm:sqref>R50</xm:sqref>
        </x14:dataValidation>
        <x14:dataValidation type="list" allowBlank="1" showInputMessage="1" showErrorMessage="1" promptTitle="pls. choose Project no. from" prompt="dropdown list.">
          <x14:formula1>
            <xm:f>'List of activeProjects 20170719'!$A$2:$A$193</xm:f>
          </x14:formula1>
          <xm:sqref>S16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G25"/>
  <sheetViews>
    <sheetView zoomScaleNormal="100" workbookViewId="0">
      <selection activeCell="F3" sqref="F3"/>
    </sheetView>
  </sheetViews>
  <sheetFormatPr defaultColWidth="8.85546875" defaultRowHeight="15" x14ac:dyDescent="0.25"/>
  <cols>
    <col min="1" max="1" width="4" style="47" bestFit="1" customWidth="1"/>
    <col min="2" max="2" width="16.5703125" style="48" hidden="1" customWidth="1"/>
    <col min="3" max="3" width="33.5703125" style="2" customWidth="1"/>
    <col min="4" max="4" width="11" style="194" customWidth="1"/>
    <col min="5" max="5" width="12.42578125" style="153" hidden="1" customWidth="1"/>
    <col min="6" max="6" width="13.42578125" style="45" customWidth="1"/>
    <col min="7" max="14" width="9.140625" style="45" customWidth="1"/>
    <col min="15" max="35" width="10.140625" style="45" bestFit="1" customWidth="1"/>
    <col min="36" max="36" width="1" style="45" customWidth="1"/>
    <col min="37" max="37" width="6.140625" style="45" customWidth="1"/>
    <col min="38" max="54" width="1" style="45" customWidth="1"/>
    <col min="55" max="55" width="6.140625" style="45" customWidth="1"/>
    <col min="56" max="72" width="1" style="45" customWidth="1"/>
    <col min="73" max="73" width="10.42578125" style="45" customWidth="1"/>
    <col min="74" max="90" width="0.42578125" style="45" customWidth="1"/>
    <col min="91" max="91" width="8.85546875" style="45" customWidth="1"/>
    <col min="92" max="92" width="1" style="45" customWidth="1"/>
    <col min="93" max="93" width="10.42578125" style="45" customWidth="1"/>
    <col min="94" max="110" width="0.42578125" style="45" customWidth="1"/>
    <col min="111" max="111" width="8.85546875" style="45" customWidth="1"/>
    <col min="112" max="16384" width="8.85546875" style="45"/>
  </cols>
  <sheetData>
    <row r="1" spans="1:107" ht="33" customHeight="1" x14ac:dyDescent="0.25">
      <c r="A1" s="29">
        <v>0</v>
      </c>
      <c r="B1" s="30" t="s">
        <v>1915</v>
      </c>
      <c r="C1" s="30" t="s">
        <v>1925</v>
      </c>
      <c r="D1" s="43" t="s">
        <v>1926</v>
      </c>
      <c r="E1" s="44" t="s">
        <v>1927</v>
      </c>
      <c r="G1" s="46" t="s">
        <v>1928</v>
      </c>
      <c r="V1" s="195"/>
      <c r="BU1" s="45" t="s">
        <v>1929</v>
      </c>
      <c r="CO1" s="45" t="s">
        <v>1929</v>
      </c>
    </row>
    <row r="2" spans="1:107" x14ac:dyDescent="0.25">
      <c r="A2" s="47">
        <v>1</v>
      </c>
      <c r="B2" s="135"/>
      <c r="C2" s="50"/>
      <c r="D2" s="97"/>
      <c r="E2" s="75">
        <f>[1]capture_file_metadata!R11</f>
        <v>0</v>
      </c>
      <c r="F2" s="45" t="s">
        <v>0</v>
      </c>
      <c r="G2" s="146" t="s">
        <v>1</v>
      </c>
      <c r="H2" s="146" t="s">
        <v>2511</v>
      </c>
      <c r="I2" s="146" t="s">
        <v>2512</v>
      </c>
      <c r="J2" s="146" t="s">
        <v>2513</v>
      </c>
      <c r="K2" s="146" t="s">
        <v>2514</v>
      </c>
      <c r="L2" s="146" t="s">
        <v>2515</v>
      </c>
      <c r="M2" s="146" t="s">
        <v>2516</v>
      </c>
      <c r="N2" s="146" t="s">
        <v>2517</v>
      </c>
      <c r="O2" s="146" t="s">
        <v>2518</v>
      </c>
      <c r="P2" s="146" t="s">
        <v>2519</v>
      </c>
      <c r="Q2" s="146" t="s">
        <v>2520</v>
      </c>
      <c r="R2" s="146" t="s">
        <v>2521</v>
      </c>
      <c r="S2" s="146" t="s">
        <v>2522</v>
      </c>
      <c r="T2" s="146" t="s">
        <v>2523</v>
      </c>
      <c r="U2" s="146" t="s">
        <v>2524</v>
      </c>
      <c r="V2" s="146" t="s">
        <v>2525</v>
      </c>
      <c r="W2" s="146" t="s">
        <v>2526</v>
      </c>
      <c r="X2" s="146" t="s">
        <v>2527</v>
      </c>
      <c r="Y2" s="146" t="s">
        <v>2528</v>
      </c>
      <c r="Z2" s="146" t="s">
        <v>2529</v>
      </c>
      <c r="AA2" s="146" t="s">
        <v>2530</v>
      </c>
      <c r="AB2" s="146" t="s">
        <v>2531</v>
      </c>
      <c r="AC2" s="146" t="s">
        <v>2532</v>
      </c>
      <c r="AD2" s="146" t="s">
        <v>2533</v>
      </c>
      <c r="AE2" s="146" t="s">
        <v>2534</v>
      </c>
      <c r="AF2" s="146" t="s">
        <v>2535</v>
      </c>
      <c r="AG2" s="146" t="s">
        <v>2536</v>
      </c>
      <c r="AH2" s="146" t="s">
        <v>2537</v>
      </c>
      <c r="AI2" s="146" t="s">
        <v>2538</v>
      </c>
      <c r="BW2" s="95"/>
      <c r="BX2" s="95"/>
      <c r="BY2" s="95"/>
      <c r="BZ2" s="95"/>
      <c r="CA2" s="95"/>
      <c r="CB2" s="95"/>
      <c r="CC2" s="95"/>
      <c r="CD2" s="95"/>
      <c r="CE2" s="95"/>
      <c r="CF2" s="95"/>
      <c r="CG2" s="95"/>
      <c r="CH2" s="95"/>
      <c r="CI2" s="95"/>
      <c r="CQ2" s="95"/>
      <c r="CR2" s="95"/>
      <c r="CS2" s="95"/>
      <c r="CT2" s="95"/>
      <c r="CU2" s="95"/>
      <c r="CV2" s="95"/>
      <c r="CW2" s="95"/>
      <c r="CX2" s="95"/>
      <c r="CY2" s="95"/>
      <c r="CZ2" s="95"/>
      <c r="DA2" s="95"/>
      <c r="DB2" s="95"/>
      <c r="DC2" s="95"/>
    </row>
    <row r="3" spans="1:107" x14ac:dyDescent="0.25">
      <c r="A3" s="47">
        <v>2</v>
      </c>
      <c r="B3" s="135" t="s">
        <v>2539</v>
      </c>
      <c r="C3" s="2" t="s">
        <v>2540</v>
      </c>
      <c r="D3" s="96" t="s">
        <v>885</v>
      </c>
      <c r="E3" s="56" t="str">
        <f>F3&amp;BU3&amp;G3&amp;BV3&amp;H3&amp;BW3&amp;I3&amp;BX3&amp;J3&amp;BY3&amp;K3&amp;BZ3&amp;L3&amp;CA3&amp;M3&amp;CB3&amp;N3&amp;CC3&amp;O3&amp;CD3&amp;P3&amp;CE3&amp;Q3&amp;CF3&amp;R3&amp;CG3&amp;S3&amp;CH3&amp;T3&amp;CI3</f>
        <v/>
      </c>
      <c r="F3" s="106"/>
      <c r="G3" s="106"/>
      <c r="H3" s="106"/>
      <c r="I3" s="106"/>
      <c r="J3" s="106"/>
      <c r="K3" s="106"/>
      <c r="L3" s="106"/>
      <c r="M3" s="106"/>
      <c r="N3" s="106"/>
      <c r="O3" s="106"/>
      <c r="P3" s="106"/>
      <c r="Q3" s="106"/>
      <c r="R3" s="106"/>
      <c r="S3" s="106"/>
      <c r="T3" s="106"/>
      <c r="U3" s="106"/>
      <c r="V3" s="106"/>
      <c r="W3" s="106"/>
      <c r="X3" s="106"/>
      <c r="Y3" s="106"/>
      <c r="Z3" s="106"/>
      <c r="AA3" s="106"/>
      <c r="AB3" s="106"/>
      <c r="AC3" s="106"/>
      <c r="AD3" s="106"/>
      <c r="AE3" s="106"/>
      <c r="AF3" s="106"/>
      <c r="AG3" s="106"/>
      <c r="AH3" s="106"/>
      <c r="AI3" s="106"/>
      <c r="BU3" s="45" t="str">
        <f>IF(G3="","",[1]keys!$G$2)</f>
        <v/>
      </c>
      <c r="BV3" s="45" t="str">
        <f>IF(H3="","",[1]keys!$G$2)</f>
        <v/>
      </c>
      <c r="BW3" s="95" t="str">
        <f>IF(I3="","",[1]keys!$G$2)</f>
        <v/>
      </c>
      <c r="BX3" s="95" t="str">
        <f>IF(J3="","",[1]keys!$G$2)</f>
        <v/>
      </c>
      <c r="BY3" s="95" t="str">
        <f>IF(K3="","",[1]keys!$G$2)</f>
        <v/>
      </c>
      <c r="BZ3" s="95" t="str">
        <f>IF(L3="","",[1]keys!$G$2)</f>
        <v/>
      </c>
      <c r="CA3" s="95" t="str">
        <f>IF(M3="","",[1]keys!$G$2)</f>
        <v/>
      </c>
      <c r="CB3" s="95" t="str">
        <f>IF(N3="","",[1]keys!$G$2)</f>
        <v/>
      </c>
      <c r="CC3" s="95" t="str">
        <f>IF(O3="","",[1]keys!$G$2)</f>
        <v/>
      </c>
      <c r="CD3" s="95" t="str">
        <f>IF(P3="","",[1]keys!$G$2)</f>
        <v/>
      </c>
      <c r="CE3" s="95" t="str">
        <f>IF(Q3="","",[1]keys!$G$2)</f>
        <v/>
      </c>
      <c r="CF3" s="95" t="str">
        <f>IF(R3="","",[1]keys!$G$2)</f>
        <v/>
      </c>
      <c r="CG3" s="95" t="str">
        <f>IF(S3="","",[1]keys!$G$2)</f>
        <v/>
      </c>
      <c r="CH3" s="95" t="str">
        <f>IF(T3="","",[1]keys!$G$2)</f>
        <v/>
      </c>
      <c r="CI3" s="95"/>
      <c r="CO3" s="45" t="str">
        <f>IF(V3="","",[1]keys!$G$2)</f>
        <v/>
      </c>
      <c r="CP3" s="45" t="str">
        <f>IF(W3="","",[1]keys!$G$2)</f>
        <v/>
      </c>
      <c r="CQ3" s="95" t="str">
        <f>IF(X3="","",[1]keys!$G$2)</f>
        <v/>
      </c>
      <c r="CR3" s="95" t="str">
        <f>IF(Y3="","",[1]keys!$G$2)</f>
        <v/>
      </c>
      <c r="CS3" s="95" t="str">
        <f>IF(Z3="","",[1]keys!$G$2)</f>
        <v/>
      </c>
      <c r="CT3" s="95" t="str">
        <f>IF(AA3="","",[1]keys!$G$2)</f>
        <v/>
      </c>
      <c r="CU3" s="95" t="str">
        <f>IF(AB3="","",[1]keys!$G$2)</f>
        <v/>
      </c>
      <c r="CV3" s="95" t="str">
        <f>IF(AC3="","",[1]keys!$G$2)</f>
        <v/>
      </c>
      <c r="CW3" s="95" t="str">
        <f>IF(AD3="","",[1]keys!$G$2)</f>
        <v/>
      </c>
      <c r="CX3" s="95" t="str">
        <f>IF(AE3="","",[1]keys!$G$2)</f>
        <v/>
      </c>
      <c r="CY3" s="95" t="str">
        <f>IF(AF3="","",[1]keys!$G$2)</f>
        <v/>
      </c>
      <c r="CZ3" s="95" t="str">
        <f>IF(AG3="","",[1]keys!$G$2)</f>
        <v/>
      </c>
      <c r="DA3" s="95" t="str">
        <f>IF(AH3="","",[1]keys!$G$2)</f>
        <v/>
      </c>
      <c r="DB3" s="95" t="str">
        <f>IF(AI3="","",[1]keys!$G$2)</f>
        <v/>
      </c>
      <c r="DC3" s="95"/>
    </row>
    <row r="4" spans="1:107" x14ac:dyDescent="0.25">
      <c r="A4" s="47">
        <v>3</v>
      </c>
      <c r="B4" s="135" t="s">
        <v>2539</v>
      </c>
      <c r="C4" s="2" t="s">
        <v>2541</v>
      </c>
      <c r="D4" s="96" t="s">
        <v>885</v>
      </c>
      <c r="E4" s="56" t="str">
        <f>F4&amp;BU4&amp;G4&amp;BV4&amp;H4&amp;BW4&amp;I4&amp;BX4&amp;J4&amp;BY4&amp;K4&amp;BZ4&amp;L4&amp;CA4&amp;M4&amp;CB4&amp;N4&amp;CC4&amp;O4&amp;CD4&amp;P4&amp;CE4&amp;Q4&amp;CF4&amp;R4&amp;CG4&amp;S4&amp;CH4&amp;T4&amp;CI4</f>
        <v/>
      </c>
      <c r="F4" s="106"/>
      <c r="G4" s="106"/>
      <c r="H4" s="106"/>
      <c r="I4" s="106"/>
      <c r="J4" s="106"/>
      <c r="K4" s="106"/>
      <c r="L4" s="106"/>
      <c r="M4" s="106"/>
      <c r="N4" s="106"/>
      <c r="O4" s="106"/>
      <c r="P4" s="106"/>
      <c r="Q4" s="106"/>
      <c r="R4" s="106"/>
      <c r="S4" s="106"/>
      <c r="T4" s="106"/>
      <c r="U4" s="106"/>
      <c r="V4" s="106"/>
      <c r="W4" s="106"/>
      <c r="X4" s="106"/>
      <c r="Y4" s="106"/>
      <c r="Z4" s="106"/>
      <c r="AA4" s="106"/>
      <c r="AB4" s="106"/>
      <c r="AC4" s="106"/>
      <c r="AD4" s="106"/>
      <c r="AE4" s="106"/>
      <c r="AF4" s="106"/>
      <c r="AG4" s="106"/>
      <c r="AH4" s="106"/>
      <c r="AI4" s="106"/>
      <c r="BU4" s="45" t="str">
        <f>IF(G4="","",[1]keys!$G$2)</f>
        <v/>
      </c>
      <c r="BV4" s="45" t="str">
        <f>IF(H4="","",[1]keys!$G$2)</f>
        <v/>
      </c>
      <c r="BW4" s="95" t="str">
        <f>IF(I4="","",[1]keys!$G$2)</f>
        <v/>
      </c>
      <c r="BX4" s="95" t="str">
        <f>IF(J4="","",[1]keys!$G$2)</f>
        <v/>
      </c>
      <c r="BY4" s="95" t="str">
        <f>IF(K4="","",[1]keys!$G$2)</f>
        <v/>
      </c>
      <c r="BZ4" s="95" t="str">
        <f>IF(L4="","",[1]keys!$G$2)</f>
        <v/>
      </c>
      <c r="CA4" s="95" t="str">
        <f>IF(M4="","",[1]keys!$G$2)</f>
        <v/>
      </c>
      <c r="CB4" s="95" t="str">
        <f>IF(N4="","",[1]keys!$G$2)</f>
        <v/>
      </c>
      <c r="CC4" s="95" t="str">
        <f>IF(O4="","",[1]keys!$G$2)</f>
        <v/>
      </c>
      <c r="CD4" s="95" t="str">
        <f>IF(P4="","",[1]keys!$G$2)</f>
        <v/>
      </c>
      <c r="CE4" s="95" t="str">
        <f>IF(Q4="","",[1]keys!$G$2)</f>
        <v/>
      </c>
      <c r="CF4" s="95" t="str">
        <f>IF(R4="","",[1]keys!$G$2)</f>
        <v/>
      </c>
      <c r="CG4" s="95" t="str">
        <f>IF(S4="","",[1]keys!$G$2)</f>
        <v/>
      </c>
      <c r="CH4" s="95" t="str">
        <f>IF(T4="","",[1]keys!$G$2)</f>
        <v/>
      </c>
      <c r="CI4" s="95"/>
      <c r="CO4" s="45" t="str">
        <f>IF(V4="","",[1]keys!$G$2)</f>
        <v/>
      </c>
      <c r="CP4" s="45" t="str">
        <f>IF(W4="","",[1]keys!$G$2)</f>
        <v/>
      </c>
      <c r="CQ4" s="95" t="str">
        <f>IF(X4="","",[1]keys!$G$2)</f>
        <v/>
      </c>
      <c r="CR4" s="95" t="str">
        <f>IF(Y4="","",[1]keys!$G$2)</f>
        <v/>
      </c>
      <c r="CS4" s="95" t="str">
        <f>IF(Z4="","",[1]keys!$G$2)</f>
        <v/>
      </c>
      <c r="CT4" s="95" t="str">
        <f>IF(AA4="","",[1]keys!$G$2)</f>
        <v/>
      </c>
      <c r="CU4" s="95" t="str">
        <f>IF(AB4="","",[1]keys!$G$2)</f>
        <v/>
      </c>
      <c r="CV4" s="95" t="str">
        <f>IF(AC4="","",[1]keys!$G$2)</f>
        <v/>
      </c>
      <c r="CW4" s="95" t="str">
        <f>IF(AD4="","",[1]keys!$G$2)</f>
        <v/>
      </c>
      <c r="CX4" s="95" t="str">
        <f>IF(AE4="","",[1]keys!$G$2)</f>
        <v/>
      </c>
      <c r="CY4" s="95" t="str">
        <f>IF(AF4="","",[1]keys!$G$2)</f>
        <v/>
      </c>
      <c r="CZ4" s="95" t="str">
        <f>IF(AG4="","",[1]keys!$G$2)</f>
        <v/>
      </c>
      <c r="DA4" s="95" t="str">
        <f>IF(AH4="","",[1]keys!$G$2)</f>
        <v/>
      </c>
      <c r="DB4" s="95" t="str">
        <f>IF(AI4="","",[1]keys!$G$2)</f>
        <v/>
      </c>
      <c r="DC4" s="95"/>
    </row>
    <row r="5" spans="1:107" x14ac:dyDescent="0.25">
      <c r="A5" s="47">
        <v>4</v>
      </c>
      <c r="B5" s="135"/>
      <c r="C5" s="2" t="s">
        <v>2542</v>
      </c>
      <c r="D5" s="96" t="s">
        <v>885</v>
      </c>
      <c r="E5" s="56"/>
      <c r="F5" s="106"/>
      <c r="G5" s="106"/>
      <c r="H5" s="106"/>
      <c r="I5" s="106"/>
      <c r="J5" s="106"/>
      <c r="K5" s="106"/>
      <c r="L5" s="106"/>
      <c r="M5" s="106"/>
      <c r="N5" s="106"/>
      <c r="O5" s="106"/>
      <c r="P5" s="106"/>
      <c r="Q5" s="106"/>
      <c r="R5" s="106"/>
      <c r="S5" s="106"/>
      <c r="T5" s="106"/>
      <c r="U5" s="106"/>
      <c r="V5" s="106"/>
      <c r="W5" s="106"/>
      <c r="X5" s="106"/>
      <c r="Y5" s="106"/>
      <c r="Z5" s="106"/>
      <c r="AA5" s="106"/>
      <c r="AB5" s="106"/>
      <c r="AC5" s="106"/>
      <c r="AD5" s="106"/>
      <c r="AE5" s="106"/>
      <c r="AF5" s="106"/>
      <c r="AG5" s="106"/>
      <c r="AH5" s="106"/>
      <c r="AI5" s="106"/>
      <c r="BW5" s="95"/>
      <c r="BX5" s="95"/>
      <c r="BY5" s="95"/>
      <c r="BZ5" s="95"/>
      <c r="CA5" s="95"/>
      <c r="CB5" s="95"/>
      <c r="CC5" s="95"/>
      <c r="CD5" s="95"/>
      <c r="CE5" s="95"/>
      <c r="CF5" s="95"/>
      <c r="CG5" s="95"/>
      <c r="CH5" s="95"/>
      <c r="CI5" s="95"/>
      <c r="CQ5" s="95"/>
      <c r="CR5" s="95"/>
      <c r="CS5" s="95"/>
      <c r="CT5" s="95"/>
      <c r="CU5" s="95"/>
      <c r="CV5" s="95"/>
      <c r="CW5" s="95"/>
      <c r="CX5" s="95"/>
      <c r="CY5" s="95"/>
      <c r="CZ5" s="95"/>
      <c r="DA5" s="95"/>
      <c r="DB5" s="95"/>
      <c r="DC5" s="95"/>
    </row>
    <row r="6" spans="1:107" x14ac:dyDescent="0.25">
      <c r="A6" s="47">
        <v>5</v>
      </c>
      <c r="B6" s="135" t="s">
        <v>2539</v>
      </c>
      <c r="C6" s="45" t="s">
        <v>2543</v>
      </c>
      <c r="D6" s="68" t="s">
        <v>888</v>
      </c>
      <c r="E6" s="56" t="str">
        <f>F6&amp;BU6&amp;G6&amp;BV6&amp;H6&amp;BW6&amp;I6&amp;BX6&amp;J6&amp;BY6&amp;K6&amp;BZ6&amp;L6&amp;CA6&amp;M6&amp;CB6&amp;N6&amp;CC6&amp;O6&amp;CD6&amp;P6&amp;CE6&amp;Q6&amp;CF6&amp;R6&amp;CG6&amp;S6&amp;CH6&amp;T6&amp;CI6</f>
        <v/>
      </c>
      <c r="F6" s="94"/>
      <c r="G6" s="94"/>
      <c r="H6" s="94"/>
      <c r="I6" s="94"/>
      <c r="J6" s="94"/>
      <c r="K6" s="94"/>
      <c r="L6" s="94"/>
      <c r="M6" s="94"/>
      <c r="N6" s="94"/>
      <c r="O6" s="94"/>
      <c r="P6" s="94"/>
      <c r="Q6" s="94"/>
      <c r="R6" s="94"/>
      <c r="S6" s="94"/>
      <c r="T6" s="94"/>
      <c r="U6" s="94"/>
      <c r="V6" s="94"/>
      <c r="W6" s="94"/>
      <c r="X6" s="94"/>
      <c r="Y6" s="94"/>
      <c r="Z6" s="94"/>
      <c r="AA6" s="94"/>
      <c r="AB6" s="94"/>
      <c r="AC6" s="94"/>
      <c r="AD6" s="94"/>
      <c r="AE6" s="94"/>
      <c r="AF6" s="94"/>
      <c r="AG6" s="94"/>
      <c r="AH6" s="94"/>
      <c r="AI6" s="94"/>
      <c r="BU6" s="45" t="str">
        <f>IF(G6="","",[1]keys!$G$2)</f>
        <v/>
      </c>
      <c r="BV6" s="45" t="str">
        <f>IF(H6="","",[1]keys!$G$2)</f>
        <v/>
      </c>
      <c r="BW6" s="95" t="str">
        <f>IF(I6="","",[1]keys!$G$2)</f>
        <v/>
      </c>
      <c r="BX6" s="95" t="str">
        <f>IF(J6="","",[1]keys!$G$2)</f>
        <v/>
      </c>
      <c r="BY6" s="95" t="str">
        <f>IF(K6="","",[1]keys!$G$2)</f>
        <v/>
      </c>
      <c r="BZ6" s="95" t="str">
        <f>IF(L6="","",[1]keys!$G$2)</f>
        <v/>
      </c>
      <c r="CA6" s="95" t="str">
        <f>IF(M6="","",[1]keys!$G$2)</f>
        <v/>
      </c>
      <c r="CB6" s="95" t="str">
        <f>IF(N6="","",[1]keys!$G$2)</f>
        <v/>
      </c>
      <c r="CC6" s="95" t="str">
        <f>IF(O6="","",[1]keys!$G$2)</f>
        <v/>
      </c>
      <c r="CD6" s="95" t="str">
        <f>IF(P6="","",[1]keys!$G$2)</f>
        <v/>
      </c>
      <c r="CE6" s="95" t="str">
        <f>IF(Q6="","",[1]keys!$G$2)</f>
        <v/>
      </c>
      <c r="CF6" s="95" t="str">
        <f>IF(R6="","",[1]keys!$G$2)</f>
        <v/>
      </c>
      <c r="CG6" s="95" t="str">
        <f>IF(S6="","",[1]keys!$G$2)</f>
        <v/>
      </c>
      <c r="CH6" s="95" t="str">
        <f>IF(T6="","",[1]keys!$G$2)</f>
        <v/>
      </c>
      <c r="CI6" s="95"/>
      <c r="CO6" s="45" t="str">
        <f>IF(V6="","",[1]keys!$G$2)</f>
        <v/>
      </c>
      <c r="CP6" s="45" t="str">
        <f>IF(W6="","",[1]keys!$G$2)</f>
        <v/>
      </c>
      <c r="CQ6" s="95" t="str">
        <f>IF(X6="","",[1]keys!$G$2)</f>
        <v/>
      </c>
      <c r="CR6" s="95" t="str">
        <f>IF(Y6="","",[1]keys!$G$2)</f>
        <v/>
      </c>
      <c r="CS6" s="95" t="str">
        <f>IF(Z6="","",[1]keys!$G$2)</f>
        <v/>
      </c>
      <c r="CT6" s="95" t="str">
        <f>IF(AA6="","",[1]keys!$G$2)</f>
        <v/>
      </c>
      <c r="CU6" s="95" t="str">
        <f>IF(AB6="","",[1]keys!$G$2)</f>
        <v/>
      </c>
      <c r="CV6" s="95" t="str">
        <f>IF(AC6="","",[1]keys!$G$2)</f>
        <v/>
      </c>
      <c r="CW6" s="95" t="str">
        <f>IF(AD6="","",[1]keys!$G$2)</f>
        <v/>
      </c>
      <c r="CX6" s="95" t="str">
        <f>IF(AE6="","",[1]keys!$G$2)</f>
        <v/>
      </c>
      <c r="CY6" s="95" t="str">
        <f>IF(AF6="","",[1]keys!$G$2)</f>
        <v/>
      </c>
      <c r="CZ6" s="95" t="str">
        <f>IF(AG6="","",[1]keys!$G$2)</f>
        <v/>
      </c>
      <c r="DA6" s="95" t="str">
        <f>IF(AH6="","",[1]keys!$G$2)</f>
        <v/>
      </c>
      <c r="DB6" s="95" t="str">
        <f>IF(AI6="","",[1]keys!$G$2)</f>
        <v/>
      </c>
      <c r="DC6" s="95"/>
    </row>
    <row r="7" spans="1:107" x14ac:dyDescent="0.25">
      <c r="A7" s="47">
        <v>6</v>
      </c>
      <c r="B7" s="135" t="s">
        <v>2539</v>
      </c>
      <c r="C7" s="2" t="s">
        <v>2544</v>
      </c>
      <c r="D7" s="96" t="s">
        <v>885</v>
      </c>
      <c r="E7" s="56" t="str">
        <f>F7&amp;BU7&amp;G7&amp;BV7&amp;H7&amp;BW7&amp;I7&amp;BX7&amp;J7&amp;BY7&amp;K7&amp;BZ7&amp;L7&amp;CA7&amp;M7&amp;CB7&amp;N7&amp;CC7&amp;O7&amp;CD7&amp;P7&amp;CE7&amp;Q7&amp;CF7&amp;R7&amp;CG7&amp;S7&amp;CH7&amp;T7&amp;CI7</f>
        <v/>
      </c>
      <c r="F7" s="94"/>
      <c r="G7" s="94"/>
      <c r="H7" s="94"/>
      <c r="I7" s="94"/>
      <c r="J7" s="94"/>
      <c r="K7" s="94"/>
      <c r="L7" s="94"/>
      <c r="M7" s="94"/>
      <c r="N7" s="94"/>
      <c r="O7" s="94"/>
      <c r="P7" s="94"/>
      <c r="Q7" s="94"/>
      <c r="R7" s="94"/>
      <c r="S7" s="94"/>
      <c r="T7" s="94"/>
      <c r="U7" s="94"/>
      <c r="V7" s="94"/>
      <c r="W7" s="94"/>
      <c r="X7" s="94"/>
      <c r="Y7" s="94"/>
      <c r="Z7" s="94"/>
      <c r="AA7" s="94"/>
      <c r="AB7" s="94"/>
      <c r="AC7" s="94"/>
      <c r="AD7" s="94"/>
      <c r="AE7" s="94"/>
      <c r="AF7" s="94"/>
      <c r="AG7" s="94"/>
      <c r="AH7" s="94"/>
      <c r="AI7" s="94"/>
      <c r="BU7" s="45" t="str">
        <f>IF(G7="","",[1]keys!$G$2)</f>
        <v/>
      </c>
      <c r="BV7" s="45" t="str">
        <f>IF(H7="","",[1]keys!$G$2)</f>
        <v/>
      </c>
      <c r="BW7" s="95" t="str">
        <f>IF(I7="","",[1]keys!$G$2)</f>
        <v/>
      </c>
      <c r="BX7" s="95" t="str">
        <f>IF(J7="","",[1]keys!$G$2)</f>
        <v/>
      </c>
      <c r="BY7" s="95" t="str">
        <f>IF(K7="","",[1]keys!$G$2)</f>
        <v/>
      </c>
      <c r="BZ7" s="95" t="str">
        <f>IF(L7="","",[1]keys!$G$2)</f>
        <v/>
      </c>
      <c r="CA7" s="95" t="str">
        <f>IF(M7="","",[1]keys!$G$2)</f>
        <v/>
      </c>
      <c r="CB7" s="95" t="str">
        <f>IF(N7="","",[1]keys!$G$2)</f>
        <v/>
      </c>
      <c r="CC7" s="95" t="str">
        <f>IF(O7="","",[1]keys!$G$2)</f>
        <v/>
      </c>
      <c r="CD7" s="95" t="str">
        <f>IF(P7="","",[1]keys!$G$2)</f>
        <v/>
      </c>
      <c r="CE7" s="95" t="str">
        <f>IF(Q7="","",[1]keys!$G$2)</f>
        <v/>
      </c>
      <c r="CF7" s="95" t="str">
        <f>IF(R7="","",[1]keys!$G$2)</f>
        <v/>
      </c>
      <c r="CG7" s="95" t="str">
        <f>IF(S7="","",[1]keys!$G$2)</f>
        <v/>
      </c>
      <c r="CH7" s="95" t="str">
        <f>IF(T7="","",[1]keys!$G$2)</f>
        <v/>
      </c>
      <c r="CI7" s="95"/>
      <c r="CO7" s="45" t="str">
        <f>IF(V7="","",[1]keys!$G$2)</f>
        <v/>
      </c>
      <c r="CP7" s="45" t="str">
        <f>IF(W7="","",[1]keys!$G$2)</f>
        <v/>
      </c>
      <c r="CQ7" s="95" t="str">
        <f>IF(X7="","",[1]keys!$G$2)</f>
        <v/>
      </c>
      <c r="CR7" s="95" t="str">
        <f>IF(Y7="","",[1]keys!$G$2)</f>
        <v/>
      </c>
      <c r="CS7" s="95" t="str">
        <f>IF(Z7="","",[1]keys!$G$2)</f>
        <v/>
      </c>
      <c r="CT7" s="95" t="str">
        <f>IF(AA7="","",[1]keys!$G$2)</f>
        <v/>
      </c>
      <c r="CU7" s="95" t="str">
        <f>IF(AB7="","",[1]keys!$G$2)</f>
        <v/>
      </c>
      <c r="CV7" s="95" t="str">
        <f>IF(AC7="","",[1]keys!$G$2)</f>
        <v/>
      </c>
      <c r="CW7" s="95" t="str">
        <f>IF(AD7="","",[1]keys!$G$2)</f>
        <v/>
      </c>
      <c r="CX7" s="95" t="str">
        <f>IF(AE7="","",[1]keys!$G$2)</f>
        <v/>
      </c>
      <c r="CY7" s="95" t="str">
        <f>IF(AF7="","",[1]keys!$G$2)</f>
        <v/>
      </c>
      <c r="CZ7" s="95" t="str">
        <f>IF(AG7="","",[1]keys!$G$2)</f>
        <v/>
      </c>
      <c r="DA7" s="95" t="str">
        <f>IF(AH7="","",[1]keys!$G$2)</f>
        <v/>
      </c>
      <c r="DB7" s="95" t="str">
        <f>IF(AI7="","",[1]keys!$G$2)</f>
        <v/>
      </c>
      <c r="DC7" s="95"/>
    </row>
    <row r="8" spans="1:107" x14ac:dyDescent="0.25">
      <c r="A8" s="47">
        <v>7</v>
      </c>
      <c r="B8" s="135" t="s">
        <v>2539</v>
      </c>
      <c r="C8" s="2" t="s">
        <v>2545</v>
      </c>
      <c r="D8" s="96" t="s">
        <v>885</v>
      </c>
      <c r="E8" s="56"/>
      <c r="F8" s="94"/>
      <c r="G8" s="94"/>
      <c r="H8" s="94"/>
      <c r="I8" s="94"/>
      <c r="J8" s="94"/>
      <c r="K8" s="94"/>
      <c r="L8" s="94"/>
      <c r="M8" s="94"/>
      <c r="N8" s="94"/>
      <c r="O8" s="94"/>
      <c r="P8" s="94"/>
      <c r="Q8" s="94"/>
      <c r="R8" s="94"/>
      <c r="S8" s="94"/>
      <c r="T8" s="94"/>
      <c r="U8" s="94"/>
      <c r="V8" s="94"/>
      <c r="W8" s="94"/>
      <c r="X8" s="94"/>
      <c r="Y8" s="94"/>
      <c r="Z8" s="94"/>
      <c r="AA8" s="94"/>
      <c r="AB8" s="94"/>
      <c r="AC8" s="94"/>
      <c r="AD8" s="94"/>
      <c r="AE8" s="94"/>
      <c r="AF8" s="94"/>
      <c r="AG8" s="94"/>
      <c r="AH8" s="94"/>
      <c r="AI8" s="94"/>
      <c r="BW8" s="95"/>
      <c r="BX8" s="95"/>
      <c r="BY8" s="95"/>
      <c r="BZ8" s="95"/>
      <c r="CA8" s="95"/>
      <c r="CB8" s="95"/>
      <c r="CC8" s="95"/>
      <c r="CD8" s="95"/>
      <c r="CE8" s="95"/>
      <c r="CF8" s="95"/>
      <c r="CG8" s="95"/>
      <c r="CH8" s="95"/>
      <c r="CI8" s="95"/>
      <c r="CQ8" s="95"/>
      <c r="CR8" s="95"/>
      <c r="CS8" s="95"/>
      <c r="CT8" s="95"/>
      <c r="CU8" s="95"/>
      <c r="CV8" s="95"/>
      <c r="CW8" s="95"/>
      <c r="CX8" s="95"/>
      <c r="CY8" s="95"/>
      <c r="CZ8" s="95"/>
      <c r="DA8" s="95"/>
      <c r="DB8" s="95"/>
      <c r="DC8" s="95"/>
    </row>
    <row r="9" spans="1:107" x14ac:dyDescent="0.25">
      <c r="A9" s="47">
        <v>8</v>
      </c>
      <c r="B9" s="135" t="s">
        <v>2539</v>
      </c>
      <c r="C9" s="2" t="s">
        <v>2546</v>
      </c>
      <c r="D9" s="96" t="s">
        <v>885</v>
      </c>
      <c r="E9" s="56"/>
      <c r="F9" s="94"/>
      <c r="G9" s="94"/>
      <c r="H9" s="94"/>
      <c r="I9" s="94"/>
      <c r="J9" s="94"/>
      <c r="K9" s="94"/>
      <c r="L9" s="94"/>
      <c r="M9" s="94"/>
      <c r="N9" s="94"/>
      <c r="O9" s="94"/>
      <c r="P9" s="94"/>
      <c r="Q9" s="94"/>
      <c r="R9" s="94"/>
      <c r="S9" s="94"/>
      <c r="T9" s="94"/>
      <c r="U9" s="94"/>
      <c r="V9" s="94"/>
      <c r="W9" s="94"/>
      <c r="X9" s="94"/>
      <c r="Y9" s="94"/>
      <c r="Z9" s="94"/>
      <c r="AA9" s="94"/>
      <c r="AB9" s="94"/>
      <c r="AC9" s="94"/>
      <c r="AD9" s="94"/>
      <c r="AE9" s="94"/>
      <c r="AF9" s="94"/>
      <c r="AG9" s="94"/>
      <c r="AH9" s="94"/>
      <c r="AI9" s="94"/>
      <c r="BW9" s="95"/>
      <c r="BX9" s="95"/>
      <c r="BY9" s="95"/>
      <c r="BZ9" s="95"/>
      <c r="CA9" s="95"/>
      <c r="CB9" s="95"/>
      <c r="CC9" s="95"/>
      <c r="CD9" s="95"/>
      <c r="CE9" s="95"/>
      <c r="CF9" s="95"/>
      <c r="CG9" s="95"/>
      <c r="CH9" s="95"/>
      <c r="CI9" s="95"/>
      <c r="CQ9" s="95"/>
      <c r="CR9" s="95"/>
      <c r="CS9" s="95"/>
      <c r="CT9" s="95"/>
      <c r="CU9" s="95"/>
      <c r="CV9" s="95"/>
      <c r="CW9" s="95"/>
      <c r="CX9" s="95"/>
      <c r="CY9" s="95"/>
      <c r="CZ9" s="95"/>
      <c r="DA9" s="95"/>
      <c r="DB9" s="95"/>
      <c r="DC9" s="95"/>
    </row>
    <row r="10" spans="1:107" x14ac:dyDescent="0.25">
      <c r="A10" s="47">
        <v>9</v>
      </c>
      <c r="B10" s="135" t="s">
        <v>2539</v>
      </c>
      <c r="C10" s="2" t="s">
        <v>2547</v>
      </c>
      <c r="D10" s="96" t="s">
        <v>885</v>
      </c>
      <c r="E10" s="56"/>
      <c r="F10" s="94"/>
      <c r="G10" s="94"/>
      <c r="H10" s="94"/>
      <c r="I10" s="94"/>
      <c r="J10" s="94"/>
      <c r="K10" s="94"/>
      <c r="L10" s="94"/>
      <c r="M10" s="94"/>
      <c r="N10" s="94"/>
      <c r="O10" s="94"/>
      <c r="P10" s="94"/>
      <c r="Q10" s="94"/>
      <c r="R10" s="94"/>
      <c r="S10" s="94"/>
      <c r="T10" s="94"/>
      <c r="U10" s="94"/>
      <c r="V10" s="94"/>
      <c r="W10" s="94"/>
      <c r="X10" s="94"/>
      <c r="Y10" s="94"/>
      <c r="Z10" s="94"/>
      <c r="AA10" s="94"/>
      <c r="AB10" s="94"/>
      <c r="AC10" s="94"/>
      <c r="AD10" s="94"/>
      <c r="AE10" s="94"/>
      <c r="AF10" s="94"/>
      <c r="AG10" s="94"/>
      <c r="AH10" s="94"/>
      <c r="AI10" s="94"/>
      <c r="BW10" s="95"/>
      <c r="BX10" s="95"/>
      <c r="BY10" s="95"/>
      <c r="BZ10" s="95"/>
      <c r="CA10" s="95"/>
      <c r="CB10" s="95"/>
      <c r="CC10" s="95"/>
      <c r="CD10" s="95"/>
      <c r="CE10" s="95"/>
      <c r="CF10" s="95"/>
      <c r="CG10" s="95"/>
      <c r="CH10" s="95"/>
      <c r="CI10" s="95"/>
      <c r="CQ10" s="95"/>
      <c r="CR10" s="95"/>
      <c r="CS10" s="95"/>
      <c r="CT10" s="95"/>
      <c r="CU10" s="95"/>
      <c r="CV10" s="95"/>
      <c r="CW10" s="95"/>
      <c r="CX10" s="95"/>
      <c r="CY10" s="95"/>
      <c r="CZ10" s="95"/>
      <c r="DA10" s="95"/>
      <c r="DB10" s="95"/>
      <c r="DC10" s="95"/>
    </row>
    <row r="11" spans="1:107" x14ac:dyDescent="0.25">
      <c r="A11" s="47">
        <v>10</v>
      </c>
      <c r="B11" s="135" t="s">
        <v>2539</v>
      </c>
      <c r="C11" s="2" t="s">
        <v>2548</v>
      </c>
      <c r="D11" s="68" t="s">
        <v>888</v>
      </c>
      <c r="E11" s="56"/>
      <c r="F11" s="94"/>
      <c r="G11" s="94"/>
      <c r="H11" s="94"/>
      <c r="I11" s="94"/>
      <c r="J11" s="94"/>
      <c r="K11" s="94"/>
      <c r="L11" s="94"/>
      <c r="M11" s="94"/>
      <c r="N11" s="94"/>
      <c r="O11" s="94"/>
      <c r="P11" s="94"/>
      <c r="Q11" s="94"/>
      <c r="R11" s="94"/>
      <c r="S11" s="94"/>
      <c r="T11" s="94"/>
      <c r="U11" s="94"/>
      <c r="V11" s="94"/>
      <c r="W11" s="94"/>
      <c r="X11" s="94"/>
      <c r="Y11" s="94"/>
      <c r="Z11" s="94"/>
      <c r="AA11" s="94"/>
      <c r="AB11" s="94"/>
      <c r="AC11" s="94"/>
      <c r="AD11" s="94"/>
      <c r="AE11" s="94"/>
      <c r="AF11" s="94"/>
      <c r="AG11" s="94"/>
      <c r="AH11" s="94"/>
      <c r="AI11" s="94"/>
      <c r="BW11" s="95"/>
      <c r="BX11" s="95"/>
      <c r="BY11" s="95"/>
      <c r="BZ11" s="95"/>
      <c r="CA11" s="95"/>
      <c r="CB11" s="95"/>
      <c r="CC11" s="95"/>
      <c r="CD11" s="95"/>
      <c r="CE11" s="95"/>
      <c r="CF11" s="95"/>
      <c r="CG11" s="95"/>
      <c r="CH11" s="95"/>
      <c r="CI11" s="95"/>
      <c r="CQ11" s="95"/>
      <c r="CR11" s="95"/>
      <c r="CS11" s="95"/>
      <c r="CT11" s="95"/>
      <c r="CU11" s="95"/>
      <c r="CV11" s="95"/>
      <c r="CW11" s="95"/>
      <c r="CX11" s="95"/>
      <c r="CY11" s="95"/>
      <c r="CZ11" s="95"/>
      <c r="DA11" s="95"/>
      <c r="DB11" s="95"/>
      <c r="DC11" s="95"/>
    </row>
    <row r="12" spans="1:107" x14ac:dyDescent="0.25">
      <c r="A12" s="47">
        <v>11</v>
      </c>
      <c r="B12" s="135" t="s">
        <v>2539</v>
      </c>
      <c r="C12" s="2" t="s">
        <v>371</v>
      </c>
      <c r="D12" s="68" t="s">
        <v>888</v>
      </c>
      <c r="E12" s="56"/>
      <c r="F12" s="94"/>
      <c r="G12" s="94"/>
      <c r="H12" s="94"/>
      <c r="I12" s="94"/>
      <c r="J12" s="94"/>
      <c r="K12" s="94"/>
      <c r="L12" s="94"/>
      <c r="M12" s="94"/>
      <c r="N12" s="94"/>
      <c r="O12" s="94"/>
      <c r="P12" s="94"/>
      <c r="Q12" s="94"/>
      <c r="R12" s="94"/>
      <c r="S12" s="94"/>
      <c r="T12" s="94"/>
      <c r="U12" s="94"/>
      <c r="V12" s="94"/>
      <c r="W12" s="94"/>
      <c r="X12" s="94"/>
      <c r="Y12" s="94"/>
      <c r="Z12" s="94"/>
      <c r="AA12" s="94"/>
      <c r="AB12" s="94"/>
      <c r="AC12" s="94"/>
      <c r="AD12" s="94"/>
      <c r="AE12" s="94"/>
      <c r="AF12" s="94"/>
      <c r="AG12" s="94"/>
      <c r="AH12" s="94"/>
      <c r="AI12" s="94"/>
      <c r="BW12" s="95"/>
      <c r="BX12" s="95"/>
      <c r="BY12" s="95"/>
      <c r="BZ12" s="95"/>
      <c r="CA12" s="95"/>
      <c r="CB12" s="95"/>
      <c r="CC12" s="95"/>
      <c r="CD12" s="95"/>
      <c r="CE12" s="95"/>
      <c r="CF12" s="95"/>
      <c r="CG12" s="95"/>
      <c r="CH12" s="95"/>
      <c r="CI12" s="95"/>
      <c r="CQ12" s="95"/>
      <c r="CR12" s="95"/>
      <c r="CS12" s="95"/>
      <c r="CT12" s="95"/>
      <c r="CU12" s="95"/>
      <c r="CV12" s="95"/>
      <c r="CW12" s="95"/>
      <c r="CX12" s="95"/>
      <c r="CY12" s="95"/>
      <c r="CZ12" s="95"/>
      <c r="DA12" s="95"/>
      <c r="DB12" s="95"/>
      <c r="DC12" s="95"/>
    </row>
    <row r="13" spans="1:107" x14ac:dyDescent="0.25">
      <c r="A13" s="47">
        <v>12</v>
      </c>
      <c r="B13" s="135" t="s">
        <v>2539</v>
      </c>
      <c r="C13" s="2" t="s">
        <v>2549</v>
      </c>
      <c r="D13" s="96" t="s">
        <v>885</v>
      </c>
      <c r="E13" s="56" t="str">
        <f t="shared" ref="E13:E19" si="0">F13&amp;BU13&amp;G13&amp;BV13&amp;H13&amp;BW13&amp;I13&amp;BX13&amp;J13&amp;BY13&amp;K13&amp;BZ13&amp;L13&amp;CA13&amp;M13&amp;CB13&amp;N13&amp;CC13&amp;O13&amp;CD13&amp;P13&amp;CE13&amp;Q13&amp;CF13&amp;R13&amp;CG13&amp;S13&amp;CH13&amp;T13&amp;CI13</f>
        <v/>
      </c>
      <c r="F13" s="94"/>
      <c r="G13" s="94"/>
      <c r="H13" s="94"/>
      <c r="I13" s="94"/>
      <c r="J13" s="94"/>
      <c r="K13" s="94"/>
      <c r="L13" s="94"/>
      <c r="M13" s="94"/>
      <c r="N13" s="94"/>
      <c r="O13" s="94"/>
      <c r="P13" s="94"/>
      <c r="Q13" s="94"/>
      <c r="R13" s="94"/>
      <c r="S13" s="94"/>
      <c r="T13" s="94"/>
      <c r="U13" s="94"/>
      <c r="V13" s="94"/>
      <c r="W13" s="94"/>
      <c r="X13" s="94"/>
      <c r="Y13" s="94"/>
      <c r="Z13" s="94"/>
      <c r="AA13" s="94"/>
      <c r="AB13" s="94"/>
      <c r="AC13" s="94"/>
      <c r="AD13" s="94"/>
      <c r="AE13" s="94"/>
      <c r="AF13" s="94"/>
      <c r="AG13" s="94"/>
      <c r="AH13" s="94"/>
      <c r="AI13" s="94"/>
      <c r="BU13" s="45" t="str">
        <f>IF(G13="","",[1]keys!$G$2)</f>
        <v/>
      </c>
      <c r="BV13" s="45" t="str">
        <f>IF(H13="","",[1]keys!$G$2)</f>
        <v/>
      </c>
      <c r="BW13" s="95" t="str">
        <f>IF(I13="","",[1]keys!$G$2)</f>
        <v/>
      </c>
      <c r="BX13" s="95" t="str">
        <f>IF(J13="","",[1]keys!$G$2)</f>
        <v/>
      </c>
      <c r="BY13" s="95" t="str">
        <f>IF(K13="","",[1]keys!$G$2)</f>
        <v/>
      </c>
      <c r="BZ13" s="95" t="str">
        <f>IF(L13="","",[1]keys!$G$2)</f>
        <v/>
      </c>
      <c r="CA13" s="95" t="str">
        <f>IF(M13="","",[1]keys!$G$2)</f>
        <v/>
      </c>
      <c r="CB13" s="95" t="str">
        <f>IF(N13="","",[1]keys!$G$2)</f>
        <v/>
      </c>
      <c r="CC13" s="95" t="str">
        <f>IF(O13="","",[1]keys!$G$2)</f>
        <v/>
      </c>
      <c r="CD13" s="95" t="str">
        <f>IF(P13="","",[1]keys!$G$2)</f>
        <v/>
      </c>
      <c r="CE13" s="95" t="str">
        <f>IF(Q13="","",[1]keys!$G$2)</f>
        <v/>
      </c>
      <c r="CF13" s="95" t="str">
        <f>IF(R13="","",[1]keys!$G$2)</f>
        <v/>
      </c>
      <c r="CG13" s="95" t="str">
        <f>IF(S13="","",[1]keys!$G$2)</f>
        <v/>
      </c>
      <c r="CH13" s="95" t="str">
        <f>IF(T13="","",[1]keys!$G$2)</f>
        <v/>
      </c>
      <c r="CI13" s="95"/>
      <c r="CO13" s="45" t="str">
        <f>IF(V13="","",[1]keys!$G$2)</f>
        <v/>
      </c>
      <c r="CP13" s="45" t="str">
        <f>IF(W13="","",[1]keys!$G$2)</f>
        <v/>
      </c>
      <c r="CQ13" s="95" t="str">
        <f>IF(X13="","",[1]keys!$G$2)</f>
        <v/>
      </c>
      <c r="CR13" s="95" t="str">
        <f>IF(Y13="","",[1]keys!$G$2)</f>
        <v/>
      </c>
      <c r="CS13" s="95" t="str">
        <f>IF(Z13="","",[1]keys!$G$2)</f>
        <v/>
      </c>
      <c r="CT13" s="95" t="str">
        <f>IF(AA13="","",[1]keys!$G$2)</f>
        <v/>
      </c>
      <c r="CU13" s="95" t="str">
        <f>IF(AB13="","",[1]keys!$G$2)</f>
        <v/>
      </c>
      <c r="CV13" s="95" t="str">
        <f>IF(AC13="","",[1]keys!$G$2)</f>
        <v/>
      </c>
      <c r="CW13" s="95" t="str">
        <f>IF(AD13="","",[1]keys!$G$2)</f>
        <v/>
      </c>
      <c r="CX13" s="95" t="str">
        <f>IF(AE13="","",[1]keys!$G$2)</f>
        <v/>
      </c>
      <c r="CY13" s="95" t="str">
        <f>IF(AF13="","",[1]keys!$G$2)</f>
        <v/>
      </c>
      <c r="CZ13" s="95" t="str">
        <f>IF(AG13="","",[1]keys!$G$2)</f>
        <v/>
      </c>
      <c r="DA13" s="95" t="str">
        <f>IF(AH13="","",[1]keys!$G$2)</f>
        <v/>
      </c>
      <c r="DB13" s="95" t="str">
        <f>IF(AI13="","",[1]keys!$G$2)</f>
        <v/>
      </c>
      <c r="DC13" s="95"/>
    </row>
    <row r="14" spans="1:107" x14ac:dyDescent="0.25">
      <c r="A14" s="47">
        <v>13</v>
      </c>
      <c r="B14" s="135" t="s">
        <v>2539</v>
      </c>
      <c r="C14" s="2" t="s">
        <v>2550</v>
      </c>
      <c r="D14" s="68" t="s">
        <v>888</v>
      </c>
      <c r="E14" s="56" t="str">
        <f t="shared" si="0"/>
        <v/>
      </c>
      <c r="F14" s="196"/>
      <c r="G14" s="196"/>
      <c r="H14" s="196"/>
      <c r="I14" s="196"/>
      <c r="J14" s="196"/>
      <c r="K14" s="196"/>
      <c r="L14" s="196"/>
      <c r="M14" s="196"/>
      <c r="N14" s="196"/>
      <c r="O14" s="196"/>
      <c r="P14" s="196"/>
      <c r="Q14" s="196"/>
      <c r="R14" s="196"/>
      <c r="S14" s="196"/>
      <c r="T14" s="196"/>
      <c r="U14" s="196"/>
      <c r="V14" s="196"/>
      <c r="W14" s="196"/>
      <c r="X14" s="196"/>
      <c r="Y14" s="196"/>
      <c r="Z14" s="196"/>
      <c r="AA14" s="196"/>
      <c r="AB14" s="196"/>
      <c r="AC14" s="196"/>
      <c r="AD14" s="196"/>
      <c r="AE14" s="196"/>
      <c r="AF14" s="196"/>
      <c r="AG14" s="196"/>
      <c r="AH14" s="196"/>
      <c r="AI14" s="196"/>
      <c r="BU14" s="45" t="str">
        <f>IF(G14="","",[1]keys!$G$2)</f>
        <v/>
      </c>
      <c r="BV14" s="45" t="str">
        <f>IF(H14="","",[1]keys!$G$2)</f>
        <v/>
      </c>
      <c r="BW14" s="95" t="str">
        <f>IF(I14="","",[1]keys!$G$2)</f>
        <v/>
      </c>
      <c r="BX14" s="95" t="str">
        <f>IF(J14="","",[1]keys!$G$2)</f>
        <v/>
      </c>
      <c r="BY14" s="95" t="str">
        <f>IF(K14="","",[1]keys!$G$2)</f>
        <v/>
      </c>
      <c r="BZ14" s="95" t="str">
        <f>IF(L14="","",[1]keys!$G$2)</f>
        <v/>
      </c>
      <c r="CA14" s="95" t="str">
        <f>IF(M14="","",[1]keys!$G$2)</f>
        <v/>
      </c>
      <c r="CB14" s="95" t="str">
        <f>IF(N14="","",[1]keys!$G$2)</f>
        <v/>
      </c>
      <c r="CC14" s="95" t="str">
        <f>IF(O14="","",[1]keys!$G$2)</f>
        <v/>
      </c>
      <c r="CD14" s="95" t="str">
        <f>IF(P14="","",[1]keys!$G$2)</f>
        <v/>
      </c>
      <c r="CE14" s="95" t="str">
        <f>IF(Q14="","",[1]keys!$G$2)</f>
        <v/>
      </c>
      <c r="CF14" s="95" t="str">
        <f>IF(R14="","",[1]keys!$G$2)</f>
        <v/>
      </c>
      <c r="CG14" s="95" t="str">
        <f>IF(S14="","",[1]keys!$G$2)</f>
        <v/>
      </c>
      <c r="CH14" s="95" t="str">
        <f>IF(T14="","",[1]keys!$G$2)</f>
        <v/>
      </c>
      <c r="CI14" s="95"/>
      <c r="CO14" s="45" t="str">
        <f>IF(V14="","",[1]keys!$G$2)</f>
        <v/>
      </c>
      <c r="CP14" s="45" t="str">
        <f>IF(W14="","",[1]keys!$G$2)</f>
        <v/>
      </c>
      <c r="CQ14" s="95" t="str">
        <f>IF(X14="","",[1]keys!$G$2)</f>
        <v/>
      </c>
      <c r="CR14" s="95" t="str">
        <f>IF(Y14="","",[1]keys!$G$2)</f>
        <v/>
      </c>
      <c r="CS14" s="95" t="str">
        <f>IF(Z14="","",[1]keys!$G$2)</f>
        <v/>
      </c>
      <c r="CT14" s="95" t="str">
        <f>IF(AA14="","",[1]keys!$G$2)</f>
        <v/>
      </c>
      <c r="CU14" s="95" t="str">
        <f>IF(AB14="","",[1]keys!$G$2)</f>
        <v/>
      </c>
      <c r="CV14" s="95" t="str">
        <f>IF(AC14="","",[1]keys!$G$2)</f>
        <v/>
      </c>
      <c r="CW14" s="95" t="str">
        <f>IF(AD14="","",[1]keys!$G$2)</f>
        <v/>
      </c>
      <c r="CX14" s="95" t="str">
        <f>IF(AE14="","",[1]keys!$G$2)</f>
        <v/>
      </c>
      <c r="CY14" s="95" t="str">
        <f>IF(AF14="","",[1]keys!$G$2)</f>
        <v/>
      </c>
      <c r="CZ14" s="95" t="str">
        <f>IF(AG14="","",[1]keys!$G$2)</f>
        <v/>
      </c>
      <c r="DA14" s="95" t="str">
        <f>IF(AH14="","",[1]keys!$G$2)</f>
        <v/>
      </c>
      <c r="DB14" s="95" t="str">
        <f>IF(AI14="","",[1]keys!$G$2)</f>
        <v/>
      </c>
      <c r="DC14" s="95"/>
    </row>
    <row r="15" spans="1:107" x14ac:dyDescent="0.25">
      <c r="A15" s="47">
        <v>14</v>
      </c>
      <c r="B15" s="135" t="s">
        <v>2539</v>
      </c>
      <c r="C15" s="2" t="s">
        <v>2551</v>
      </c>
      <c r="D15" s="68" t="s">
        <v>888</v>
      </c>
      <c r="E15" s="56" t="str">
        <f t="shared" si="0"/>
        <v/>
      </c>
      <c r="F15" s="94"/>
      <c r="G15" s="94"/>
      <c r="H15" s="94"/>
      <c r="I15" s="94"/>
      <c r="J15" s="94"/>
      <c r="K15" s="94"/>
      <c r="L15" s="94"/>
      <c r="M15" s="94"/>
      <c r="N15" s="94"/>
      <c r="O15" s="94"/>
      <c r="P15" s="94"/>
      <c r="Q15" s="94"/>
      <c r="R15" s="94"/>
      <c r="S15" s="94"/>
      <c r="T15" s="94"/>
      <c r="U15" s="94"/>
      <c r="V15" s="94"/>
      <c r="W15" s="94"/>
      <c r="X15" s="94"/>
      <c r="Y15" s="94"/>
      <c r="Z15" s="94"/>
      <c r="AA15" s="94"/>
      <c r="AB15" s="94"/>
      <c r="AC15" s="94"/>
      <c r="AD15" s="94"/>
      <c r="AE15" s="94"/>
      <c r="AF15" s="94"/>
      <c r="AG15" s="94"/>
      <c r="AH15" s="94"/>
      <c r="AI15" s="94"/>
      <c r="BU15" s="45" t="str">
        <f>IF(G15="","",[1]keys!$G$2)</f>
        <v/>
      </c>
      <c r="BV15" s="45" t="str">
        <f>IF(H15="","",[1]keys!$G$2)</f>
        <v/>
      </c>
      <c r="BW15" s="95" t="str">
        <f>IF(I15="","",[1]keys!$G$2)</f>
        <v/>
      </c>
      <c r="BX15" s="95" t="str">
        <f>IF(J15="","",[1]keys!$G$2)</f>
        <v/>
      </c>
      <c r="BY15" s="95" t="str">
        <f>IF(K15="","",[1]keys!$G$2)</f>
        <v/>
      </c>
      <c r="BZ15" s="95" t="str">
        <f>IF(L15="","",[1]keys!$G$2)</f>
        <v/>
      </c>
      <c r="CA15" s="95" t="str">
        <f>IF(M15="","",[1]keys!$G$2)</f>
        <v/>
      </c>
      <c r="CB15" s="95" t="str">
        <f>IF(N15="","",[1]keys!$G$2)</f>
        <v/>
      </c>
      <c r="CC15" s="95" t="str">
        <f>IF(O15="","",[1]keys!$G$2)</f>
        <v/>
      </c>
      <c r="CD15" s="95" t="str">
        <f>IF(P15="","",[1]keys!$G$2)</f>
        <v/>
      </c>
      <c r="CE15" s="95" t="str">
        <f>IF(Q15="","",[1]keys!$G$2)</f>
        <v/>
      </c>
      <c r="CF15" s="95" t="str">
        <f>IF(R15="","",[1]keys!$G$2)</f>
        <v/>
      </c>
      <c r="CG15" s="95" t="str">
        <f>IF(S15="","",[1]keys!$G$2)</f>
        <v/>
      </c>
      <c r="CH15" s="95" t="str">
        <f>IF(T15="","",[1]keys!$G$2)</f>
        <v/>
      </c>
      <c r="CI15" s="95"/>
      <c r="CO15" s="45" t="str">
        <f>IF(V15="","",[1]keys!$G$2)</f>
        <v/>
      </c>
      <c r="CP15" s="45" t="str">
        <f>IF(W15="","",[1]keys!$G$2)</f>
        <v/>
      </c>
      <c r="CQ15" s="95" t="str">
        <f>IF(X15="","",[1]keys!$G$2)</f>
        <v/>
      </c>
      <c r="CR15" s="95" t="str">
        <f>IF(Y15="","",[1]keys!$G$2)</f>
        <v/>
      </c>
      <c r="CS15" s="95" t="str">
        <f>IF(Z15="","",[1]keys!$G$2)</f>
        <v/>
      </c>
      <c r="CT15" s="95" t="str">
        <f>IF(AA15="","",[1]keys!$G$2)</f>
        <v/>
      </c>
      <c r="CU15" s="95" t="str">
        <f>IF(AB15="","",[1]keys!$G$2)</f>
        <v/>
      </c>
      <c r="CV15" s="95" t="str">
        <f>IF(AC15="","",[1]keys!$G$2)</f>
        <v/>
      </c>
      <c r="CW15" s="95" t="str">
        <f>IF(AD15="","",[1]keys!$G$2)</f>
        <v/>
      </c>
      <c r="CX15" s="95" t="str">
        <f>IF(AE15="","",[1]keys!$G$2)</f>
        <v/>
      </c>
      <c r="CY15" s="95" t="str">
        <f>IF(AF15="","",[1]keys!$G$2)</f>
        <v/>
      </c>
      <c r="CZ15" s="95" t="str">
        <f>IF(AG15="","",[1]keys!$G$2)</f>
        <v/>
      </c>
      <c r="DA15" s="95" t="str">
        <f>IF(AH15="","",[1]keys!$G$2)</f>
        <v/>
      </c>
      <c r="DB15" s="95" t="str">
        <f>IF(AI15="","",[1]keys!$G$2)</f>
        <v/>
      </c>
      <c r="DC15" s="95"/>
    </row>
    <row r="16" spans="1:107" x14ac:dyDescent="0.25">
      <c r="A16" s="47">
        <v>15</v>
      </c>
      <c r="B16" s="135" t="s">
        <v>2539</v>
      </c>
      <c r="C16" s="2" t="s">
        <v>2552</v>
      </c>
      <c r="D16" s="68" t="s">
        <v>888</v>
      </c>
      <c r="E16" s="56" t="str">
        <f t="shared" si="0"/>
        <v/>
      </c>
      <c r="F16" s="94"/>
      <c r="G16" s="94"/>
      <c r="H16" s="94"/>
      <c r="I16" s="94"/>
      <c r="J16" s="94"/>
      <c r="K16" s="94"/>
      <c r="L16" s="94"/>
      <c r="M16" s="94"/>
      <c r="N16" s="94"/>
      <c r="O16" s="94"/>
      <c r="P16" s="94"/>
      <c r="Q16" s="94"/>
      <c r="R16" s="94"/>
      <c r="S16" s="94"/>
      <c r="T16" s="94"/>
      <c r="U16" s="94"/>
      <c r="V16" s="94"/>
      <c r="W16" s="94"/>
      <c r="X16" s="94"/>
      <c r="Y16" s="94"/>
      <c r="Z16" s="94"/>
      <c r="AA16" s="94"/>
      <c r="AB16" s="94"/>
      <c r="AC16" s="94"/>
      <c r="AD16" s="94"/>
      <c r="AE16" s="94"/>
      <c r="AF16" s="94"/>
      <c r="AG16" s="94"/>
      <c r="AH16" s="94"/>
      <c r="AI16" s="94"/>
      <c r="BU16" s="45" t="str">
        <f>IF(G16="","",[1]keys!$G$2)</f>
        <v/>
      </c>
      <c r="BV16" s="45" t="str">
        <f>IF(H16="","",[1]keys!$G$2)</f>
        <v/>
      </c>
      <c r="BW16" s="95" t="str">
        <f>IF(I16="","",[1]keys!$G$2)</f>
        <v/>
      </c>
      <c r="BX16" s="95" t="str">
        <f>IF(J16="","",[1]keys!$G$2)</f>
        <v/>
      </c>
      <c r="BY16" s="95" t="str">
        <f>IF(K16="","",[1]keys!$G$2)</f>
        <v/>
      </c>
      <c r="BZ16" s="95" t="str">
        <f>IF(L16="","",[1]keys!$G$2)</f>
        <v/>
      </c>
      <c r="CA16" s="95" t="str">
        <f>IF(M16="","",[1]keys!$G$2)</f>
        <v/>
      </c>
      <c r="CB16" s="95" t="str">
        <f>IF(N16="","",[1]keys!$G$2)</f>
        <v/>
      </c>
      <c r="CC16" s="95" t="str">
        <f>IF(O16="","",[1]keys!$G$2)</f>
        <v/>
      </c>
      <c r="CD16" s="95" t="str">
        <f>IF(P16="","",[1]keys!$G$2)</f>
        <v/>
      </c>
      <c r="CE16" s="95" t="str">
        <f>IF(Q16="","",[1]keys!$G$2)</f>
        <v/>
      </c>
      <c r="CF16" s="95" t="str">
        <f>IF(R16="","",[1]keys!$G$2)</f>
        <v/>
      </c>
      <c r="CG16" s="95" t="str">
        <f>IF(S16="","",[1]keys!$G$2)</f>
        <v/>
      </c>
      <c r="CH16" s="95" t="str">
        <f>IF(T16="","",[1]keys!$G$2)</f>
        <v/>
      </c>
      <c r="CI16" s="95"/>
      <c r="CO16" s="45" t="str">
        <f>IF(V16="","",[1]keys!$G$2)</f>
        <v/>
      </c>
      <c r="CP16" s="45" t="str">
        <f>IF(W16="","",[1]keys!$G$2)</f>
        <v/>
      </c>
      <c r="CQ16" s="95" t="str">
        <f>IF(X16="","",[1]keys!$G$2)</f>
        <v/>
      </c>
      <c r="CR16" s="95" t="str">
        <f>IF(Y16="","",[1]keys!$G$2)</f>
        <v/>
      </c>
      <c r="CS16" s="95" t="str">
        <f>IF(Z16="","",[1]keys!$G$2)</f>
        <v/>
      </c>
      <c r="CT16" s="95" t="str">
        <f>IF(AA16="","",[1]keys!$G$2)</f>
        <v/>
      </c>
      <c r="CU16" s="95" t="str">
        <f>IF(AB16="","",[1]keys!$G$2)</f>
        <v/>
      </c>
      <c r="CV16" s="95" t="str">
        <f>IF(AC16="","",[1]keys!$G$2)</f>
        <v/>
      </c>
      <c r="CW16" s="95" t="str">
        <f>IF(AD16="","",[1]keys!$G$2)</f>
        <v/>
      </c>
      <c r="CX16" s="95" t="str">
        <f>IF(AE16="","",[1]keys!$G$2)</f>
        <v/>
      </c>
      <c r="CY16" s="95" t="str">
        <f>IF(AF16="","",[1]keys!$G$2)</f>
        <v/>
      </c>
      <c r="CZ16" s="95" t="str">
        <f>IF(AG16="","",[1]keys!$G$2)</f>
        <v/>
      </c>
      <c r="DA16" s="95" t="str">
        <f>IF(AH16="","",[1]keys!$G$2)</f>
        <v/>
      </c>
      <c r="DB16" s="95" t="str">
        <f>IF(AI16="","",[1]keys!$G$2)</f>
        <v/>
      </c>
      <c r="DC16" s="95"/>
    </row>
    <row r="17" spans="1:111" x14ac:dyDescent="0.25">
      <c r="A17" s="47">
        <v>16</v>
      </c>
      <c r="B17" s="135" t="s">
        <v>2539</v>
      </c>
      <c r="C17" s="2" t="s">
        <v>2553</v>
      </c>
      <c r="D17" s="68" t="s">
        <v>888</v>
      </c>
      <c r="E17" s="56" t="str">
        <f t="shared" si="0"/>
        <v/>
      </c>
      <c r="F17" s="197"/>
      <c r="G17" s="197"/>
      <c r="H17" s="197"/>
      <c r="I17" s="197"/>
      <c r="J17" s="197"/>
      <c r="K17" s="197"/>
      <c r="L17" s="197"/>
      <c r="M17" s="197"/>
      <c r="N17" s="197"/>
      <c r="O17" s="197"/>
      <c r="P17" s="197"/>
      <c r="Q17" s="197"/>
      <c r="R17" s="197"/>
      <c r="S17" s="197"/>
      <c r="T17" s="197"/>
      <c r="U17" s="197"/>
      <c r="V17" s="197"/>
      <c r="W17" s="197"/>
      <c r="X17" s="197"/>
      <c r="Y17" s="197"/>
      <c r="Z17" s="197"/>
      <c r="AA17" s="197"/>
      <c r="AB17" s="197"/>
      <c r="AC17" s="197"/>
      <c r="AD17" s="197"/>
      <c r="AE17" s="197"/>
      <c r="AF17" s="197"/>
      <c r="AG17" s="197"/>
      <c r="AH17" s="197"/>
      <c r="AI17" s="197"/>
      <c r="BU17" s="45" t="str">
        <f>IF(G17="","",[1]keys!$G$2)</f>
        <v/>
      </c>
      <c r="BV17" s="45" t="str">
        <f>IF(H17="","",[1]keys!$G$2)</f>
        <v/>
      </c>
      <c r="BW17" s="95" t="str">
        <f>IF(I17="","",[1]keys!$G$2)</f>
        <v/>
      </c>
      <c r="BX17" s="95" t="str">
        <f>IF(J17="","",[1]keys!$G$2)</f>
        <v/>
      </c>
      <c r="BY17" s="95" t="str">
        <f>IF(K17="","",[1]keys!$G$2)</f>
        <v/>
      </c>
      <c r="BZ17" s="95" t="str">
        <f>IF(L17="","",[1]keys!$G$2)</f>
        <v/>
      </c>
      <c r="CA17" s="95" t="str">
        <f>IF(M17="","",[1]keys!$G$2)</f>
        <v/>
      </c>
      <c r="CB17" s="95" t="str">
        <f>IF(N17="","",[1]keys!$G$2)</f>
        <v/>
      </c>
      <c r="CC17" s="95" t="str">
        <f>IF(O17="","",[1]keys!$G$2)</f>
        <v/>
      </c>
      <c r="CD17" s="95" t="str">
        <f>IF(P17="","",[1]keys!$G$2)</f>
        <v/>
      </c>
      <c r="CE17" s="95" t="str">
        <f>IF(Q17="","",[1]keys!$G$2)</f>
        <v/>
      </c>
      <c r="CF17" s="95" t="str">
        <f>IF(R17="","",[1]keys!$G$2)</f>
        <v/>
      </c>
      <c r="CG17" s="95" t="str">
        <f>IF(S17="","",[1]keys!$G$2)</f>
        <v/>
      </c>
      <c r="CH17" s="95" t="str">
        <f>IF(T17="","",[1]keys!$G$2)</f>
        <v/>
      </c>
      <c r="CI17" s="95"/>
      <c r="CO17" s="45" t="str">
        <f>IF(V17="","",[1]keys!$G$2)</f>
        <v/>
      </c>
      <c r="CP17" s="45" t="str">
        <f>IF(W17="","",[1]keys!$G$2)</f>
        <v/>
      </c>
      <c r="CQ17" s="95" t="str">
        <f>IF(X17="","",[1]keys!$G$2)</f>
        <v/>
      </c>
      <c r="CR17" s="95" t="str">
        <f>IF(Y17="","",[1]keys!$G$2)</f>
        <v/>
      </c>
      <c r="CS17" s="95" t="str">
        <f>IF(Z17="","",[1]keys!$G$2)</f>
        <v/>
      </c>
      <c r="CT17" s="95" t="str">
        <f>IF(AA17="","",[1]keys!$G$2)</f>
        <v/>
      </c>
      <c r="CU17" s="95" t="str">
        <f>IF(AB17="","",[1]keys!$G$2)</f>
        <v/>
      </c>
      <c r="CV17" s="95" t="str">
        <f>IF(AC17="","",[1]keys!$G$2)</f>
        <v/>
      </c>
      <c r="CW17" s="95" t="str">
        <f>IF(AD17="","",[1]keys!$G$2)</f>
        <v/>
      </c>
      <c r="CX17" s="95" t="str">
        <f>IF(AE17="","",[1]keys!$G$2)</f>
        <v/>
      </c>
      <c r="CY17" s="95" t="str">
        <f>IF(AF17="","",[1]keys!$G$2)</f>
        <v/>
      </c>
      <c r="CZ17" s="95" t="str">
        <f>IF(AG17="","",[1]keys!$G$2)</f>
        <v/>
      </c>
      <c r="DA17" s="95" t="str">
        <f>IF(AH17="","",[1]keys!$G$2)</f>
        <v/>
      </c>
      <c r="DB17" s="95" t="str">
        <f>IF(AI17="","",[1]keys!$G$2)</f>
        <v/>
      </c>
      <c r="DC17" s="95"/>
    </row>
    <row r="18" spans="1:111" x14ac:dyDescent="0.25">
      <c r="A18" s="47">
        <v>17</v>
      </c>
      <c r="B18" s="135" t="s">
        <v>2539</v>
      </c>
      <c r="C18" s="2" t="s">
        <v>2554</v>
      </c>
      <c r="D18" s="68" t="s">
        <v>888</v>
      </c>
      <c r="E18" s="56" t="str">
        <f t="shared" si="0"/>
        <v/>
      </c>
      <c r="F18" s="94"/>
      <c r="G18" s="94"/>
      <c r="H18" s="94"/>
      <c r="I18" s="94"/>
      <c r="J18" s="94"/>
      <c r="K18" s="94"/>
      <c r="L18" s="94"/>
      <c r="M18" s="94"/>
      <c r="N18" s="94"/>
      <c r="O18" s="94"/>
      <c r="P18" s="94"/>
      <c r="Q18" s="94"/>
      <c r="R18" s="94"/>
      <c r="S18" s="94"/>
      <c r="T18" s="94"/>
      <c r="U18" s="94"/>
      <c r="V18" s="94"/>
      <c r="W18" s="94"/>
      <c r="X18" s="94"/>
      <c r="Y18" s="94"/>
      <c r="Z18" s="94"/>
      <c r="AA18" s="94"/>
      <c r="AB18" s="94"/>
      <c r="AC18" s="94"/>
      <c r="AD18" s="94"/>
      <c r="AE18" s="94"/>
      <c r="AF18" s="94"/>
      <c r="AG18" s="94"/>
      <c r="AH18" s="94"/>
      <c r="AI18" s="94"/>
      <c r="BU18" s="45" t="str">
        <f>IF(G18="","",[1]keys!$G$2)</f>
        <v/>
      </c>
      <c r="BV18" s="45" t="str">
        <f>IF(H18="","",[1]keys!$G$2)</f>
        <v/>
      </c>
      <c r="BW18" s="95" t="str">
        <f>IF(I18="","",[1]keys!$G$2)</f>
        <v/>
      </c>
      <c r="BX18" s="95" t="str">
        <f>IF(J18="","",[1]keys!$G$2)</f>
        <v/>
      </c>
      <c r="BY18" s="95" t="str">
        <f>IF(K18="","",[1]keys!$G$2)</f>
        <v/>
      </c>
      <c r="BZ18" s="95" t="str">
        <f>IF(L18="","",[1]keys!$G$2)</f>
        <v/>
      </c>
      <c r="CA18" s="95" t="str">
        <f>IF(M18="","",[1]keys!$G$2)</f>
        <v/>
      </c>
      <c r="CB18" s="95" t="str">
        <f>IF(N18="","",[1]keys!$G$2)</f>
        <v/>
      </c>
      <c r="CC18" s="95" t="str">
        <f>IF(O18="","",[1]keys!$G$2)</f>
        <v/>
      </c>
      <c r="CD18" s="95" t="str">
        <f>IF(P18="","",[1]keys!$G$2)</f>
        <v/>
      </c>
      <c r="CE18" s="95" t="str">
        <f>IF(Q18="","",[1]keys!$G$2)</f>
        <v/>
      </c>
      <c r="CF18" s="95" t="str">
        <f>IF(R18="","",[1]keys!$G$2)</f>
        <v/>
      </c>
      <c r="CG18" s="95" t="str">
        <f>IF(S18="","",[1]keys!$G$2)</f>
        <v/>
      </c>
      <c r="CH18" s="95" t="str">
        <f>IF(T18="","",[1]keys!$G$2)</f>
        <v/>
      </c>
      <c r="CI18" s="95"/>
      <c r="CO18" s="45" t="str">
        <f>IF(V18="","",[1]keys!$G$2)</f>
        <v/>
      </c>
      <c r="CP18" s="45" t="str">
        <f>IF(W18="","",[1]keys!$G$2)</f>
        <v/>
      </c>
      <c r="CQ18" s="95" t="str">
        <f>IF(X18="","",[1]keys!$G$2)</f>
        <v/>
      </c>
      <c r="CR18" s="95" t="str">
        <f>IF(Y18="","",[1]keys!$G$2)</f>
        <v/>
      </c>
      <c r="CS18" s="95" t="str">
        <f>IF(Z18="","",[1]keys!$G$2)</f>
        <v/>
      </c>
      <c r="CT18" s="95" t="str">
        <f>IF(AA18="","",[1]keys!$G$2)</f>
        <v/>
      </c>
      <c r="CU18" s="95" t="str">
        <f>IF(AB18="","",[1]keys!$G$2)</f>
        <v/>
      </c>
      <c r="CV18" s="95" t="str">
        <f>IF(AC18="","",[1]keys!$G$2)</f>
        <v/>
      </c>
      <c r="CW18" s="95" t="str">
        <f>IF(AD18="","",[1]keys!$G$2)</f>
        <v/>
      </c>
      <c r="CX18" s="95" t="str">
        <f>IF(AE18="","",[1]keys!$G$2)</f>
        <v/>
      </c>
      <c r="CY18" s="95" t="str">
        <f>IF(AF18="","",[1]keys!$G$2)</f>
        <v/>
      </c>
      <c r="CZ18" s="95" t="str">
        <f>IF(AG18="","",[1]keys!$G$2)</f>
        <v/>
      </c>
      <c r="DA18" s="95" t="str">
        <f>IF(AH18="","",[1]keys!$G$2)</f>
        <v/>
      </c>
      <c r="DB18" s="95" t="str">
        <f>IF(AI18="","",[1]keys!$G$2)</f>
        <v/>
      </c>
      <c r="DC18" s="95"/>
    </row>
    <row r="19" spans="1:111" x14ac:dyDescent="0.25">
      <c r="A19" s="47">
        <v>18</v>
      </c>
      <c r="B19" s="135" t="s">
        <v>2539</v>
      </c>
      <c r="C19" s="2" t="s">
        <v>2555</v>
      </c>
      <c r="D19" s="68" t="s">
        <v>888</v>
      </c>
      <c r="E19" s="56" t="str">
        <f t="shared" si="0"/>
        <v/>
      </c>
      <c r="F19" s="94"/>
      <c r="G19" s="94"/>
      <c r="H19" s="94"/>
      <c r="I19" s="94"/>
      <c r="J19" s="94"/>
      <c r="K19" s="94"/>
      <c r="L19" s="94"/>
      <c r="M19" s="94"/>
      <c r="N19" s="94"/>
      <c r="O19" s="94"/>
      <c r="P19" s="94"/>
      <c r="Q19" s="94"/>
      <c r="R19" s="94"/>
      <c r="S19" s="94"/>
      <c r="T19" s="94"/>
      <c r="U19" s="94"/>
      <c r="V19" s="94"/>
      <c r="W19" s="94"/>
      <c r="X19" s="94"/>
      <c r="Y19" s="94"/>
      <c r="Z19" s="94"/>
      <c r="AA19" s="94"/>
      <c r="AB19" s="94"/>
      <c r="AC19" s="94"/>
      <c r="AD19" s="94"/>
      <c r="AE19" s="94"/>
      <c r="AF19" s="94"/>
      <c r="AG19" s="94"/>
      <c r="AH19" s="94"/>
      <c r="AI19" s="94"/>
      <c r="BU19" s="45" t="str">
        <f>IF(G19="","",[1]keys!$G$2)</f>
        <v/>
      </c>
      <c r="BV19" s="45" t="str">
        <f>IF(H19="","",[1]keys!$G$2)</f>
        <v/>
      </c>
      <c r="BW19" s="95" t="str">
        <f>IF(I19="","",[1]keys!$G$2)</f>
        <v/>
      </c>
      <c r="BX19" s="95" t="str">
        <f>IF(J19="","",[1]keys!$G$2)</f>
        <v/>
      </c>
      <c r="BY19" s="95" t="str">
        <f>IF(K19="","",[1]keys!$G$2)</f>
        <v/>
      </c>
      <c r="BZ19" s="95" t="str">
        <f>IF(L19="","",[1]keys!$G$2)</f>
        <v/>
      </c>
      <c r="CA19" s="95" t="str">
        <f>IF(M19="","",[1]keys!$G$2)</f>
        <v/>
      </c>
      <c r="CB19" s="95" t="str">
        <f>IF(N19="","",[1]keys!$G$2)</f>
        <v/>
      </c>
      <c r="CC19" s="95" t="str">
        <f>IF(O19="","",[1]keys!$G$2)</f>
        <v/>
      </c>
      <c r="CD19" s="95" t="str">
        <f>IF(P19="","",[1]keys!$G$2)</f>
        <v/>
      </c>
      <c r="CE19" s="95" t="str">
        <f>IF(Q19="","",[1]keys!$G$2)</f>
        <v/>
      </c>
      <c r="CF19" s="95" t="str">
        <f>IF(R19="","",[1]keys!$G$2)</f>
        <v/>
      </c>
      <c r="CG19" s="95" t="str">
        <f>IF(S19="","",[1]keys!$G$2)</f>
        <v/>
      </c>
      <c r="CH19" s="95" t="str">
        <f>IF(T19="","",[1]keys!$G$2)</f>
        <v/>
      </c>
      <c r="CI19" s="95"/>
      <c r="CO19" s="45" t="str">
        <f>IF(V19="","",[1]keys!$G$2)</f>
        <v/>
      </c>
      <c r="CP19" s="45" t="str">
        <f>IF(W19="","",[1]keys!$G$2)</f>
        <v/>
      </c>
      <c r="CQ19" s="95" t="str">
        <f>IF(X19="","",[1]keys!$G$2)</f>
        <v/>
      </c>
      <c r="CR19" s="95" t="str">
        <f>IF(Y19="","",[1]keys!$G$2)</f>
        <v/>
      </c>
      <c r="CS19" s="95" t="str">
        <f>IF(Z19="","",[1]keys!$G$2)</f>
        <v/>
      </c>
      <c r="CT19" s="95" t="str">
        <f>IF(AA19="","",[1]keys!$G$2)</f>
        <v/>
      </c>
      <c r="CU19" s="95" t="str">
        <f>IF(AB19="","",[1]keys!$G$2)</f>
        <v/>
      </c>
      <c r="CV19" s="95" t="str">
        <f>IF(AC19="","",[1]keys!$G$2)</f>
        <v/>
      </c>
      <c r="CW19" s="95" t="str">
        <f>IF(AD19="","",[1]keys!$G$2)</f>
        <v/>
      </c>
      <c r="CX19" s="95" t="str">
        <f>IF(AE19="","",[1]keys!$G$2)</f>
        <v/>
      </c>
      <c r="CY19" s="95" t="str">
        <f>IF(AF19="","",[1]keys!$G$2)</f>
        <v/>
      </c>
      <c r="CZ19" s="95" t="str">
        <f>IF(AG19="","",[1]keys!$G$2)</f>
        <v/>
      </c>
      <c r="DA19" s="95" t="str">
        <f>IF(AH19="","",[1]keys!$G$2)</f>
        <v/>
      </c>
      <c r="DB19" s="95" t="str">
        <f>IF(AI19="","",[1]keys!$G$2)</f>
        <v/>
      </c>
      <c r="DC19" s="95"/>
    </row>
    <row r="20" spans="1:111" x14ac:dyDescent="0.25">
      <c r="A20" s="47">
        <v>19</v>
      </c>
      <c r="B20" s="135" t="s">
        <v>2539</v>
      </c>
      <c r="C20" s="2" t="s">
        <v>2454</v>
      </c>
      <c r="D20" s="68" t="s">
        <v>888</v>
      </c>
      <c r="E20" s="56"/>
      <c r="F20" s="94"/>
      <c r="G20" s="94"/>
      <c r="H20" s="94"/>
      <c r="I20" s="94"/>
      <c r="J20" s="94"/>
      <c r="K20" s="94"/>
      <c r="L20" s="94"/>
      <c r="M20" s="94"/>
      <c r="N20" s="94"/>
      <c r="O20" s="94"/>
      <c r="P20" s="94"/>
      <c r="Q20" s="94"/>
      <c r="R20" s="94"/>
      <c r="S20" s="94"/>
      <c r="T20" s="94"/>
      <c r="U20" s="94"/>
      <c r="V20" s="94"/>
      <c r="W20" s="94"/>
      <c r="X20" s="94"/>
      <c r="Y20" s="94"/>
      <c r="Z20" s="94"/>
      <c r="AA20" s="94"/>
      <c r="AB20" s="94"/>
      <c r="AC20" s="94"/>
      <c r="AD20" s="94"/>
      <c r="AE20" s="94"/>
      <c r="AF20" s="94"/>
      <c r="AG20" s="94"/>
      <c r="AH20" s="94"/>
      <c r="AI20" s="94"/>
    </row>
    <row r="21" spans="1:111" s="194" customFormat="1" x14ac:dyDescent="0.25">
      <c r="A21" s="47"/>
      <c r="B21" s="48"/>
      <c r="C21" s="28"/>
      <c r="E21" s="153"/>
      <c r="F21" s="45"/>
      <c r="G21" s="45"/>
      <c r="H21" s="45"/>
      <c r="I21" s="45"/>
      <c r="J21" s="45"/>
      <c r="K21" s="45"/>
      <c r="L21" s="45"/>
      <c r="M21" s="45"/>
      <c r="N21" s="45"/>
      <c r="O21" s="45"/>
      <c r="P21" s="45"/>
      <c r="Q21" s="45"/>
      <c r="R21" s="45"/>
      <c r="S21" s="45"/>
      <c r="T21" s="45"/>
      <c r="U21" s="45"/>
      <c r="V21" s="45"/>
      <c r="W21" s="45"/>
      <c r="X21" s="45"/>
      <c r="Y21" s="45"/>
      <c r="Z21" s="45"/>
      <c r="AA21" s="45"/>
      <c r="AB21" s="45"/>
      <c r="AC21" s="45"/>
      <c r="AD21" s="45"/>
      <c r="AE21" s="45"/>
      <c r="AF21" s="45"/>
      <c r="AG21" s="45"/>
      <c r="AH21" s="45"/>
      <c r="AI21" s="45"/>
      <c r="AJ21" s="45"/>
      <c r="AK21" s="45"/>
      <c r="AL21" s="45"/>
      <c r="AM21" s="45"/>
      <c r="AN21" s="45"/>
      <c r="AO21" s="45"/>
      <c r="AP21" s="45"/>
      <c r="AQ21" s="45"/>
      <c r="AR21" s="45"/>
      <c r="AS21" s="45"/>
      <c r="AT21" s="45"/>
      <c r="AU21" s="45"/>
      <c r="AV21" s="45"/>
      <c r="AW21" s="45"/>
      <c r="AX21" s="45"/>
      <c r="AY21" s="45"/>
      <c r="AZ21" s="45"/>
      <c r="BA21" s="45"/>
      <c r="BB21" s="45"/>
      <c r="BC21" s="45"/>
      <c r="BD21" s="45"/>
      <c r="BE21" s="45"/>
      <c r="BF21" s="45"/>
      <c r="BG21" s="45"/>
      <c r="BH21" s="45"/>
      <c r="BI21" s="45"/>
      <c r="BJ21" s="45"/>
      <c r="BK21" s="45"/>
      <c r="BL21" s="45"/>
      <c r="BM21" s="45"/>
      <c r="BN21" s="45"/>
      <c r="BO21" s="45"/>
      <c r="BP21" s="45"/>
      <c r="BQ21" s="45"/>
      <c r="BR21" s="45"/>
      <c r="BS21" s="45"/>
      <c r="BT21" s="45"/>
      <c r="BU21" s="45"/>
      <c r="BV21" s="45"/>
      <c r="BW21" s="45"/>
      <c r="BX21" s="45"/>
      <c r="BY21" s="45"/>
      <c r="BZ21" s="45"/>
      <c r="CA21" s="45"/>
      <c r="CB21" s="45"/>
      <c r="CC21" s="45"/>
      <c r="CD21" s="45"/>
      <c r="CE21" s="45"/>
      <c r="CF21" s="45"/>
      <c r="CG21" s="45"/>
      <c r="CH21" s="45"/>
      <c r="CI21" s="45"/>
      <c r="CJ21" s="45"/>
      <c r="CK21" s="45"/>
      <c r="CL21" s="45"/>
      <c r="CM21" s="45"/>
      <c r="CN21" s="45"/>
      <c r="CO21" s="45"/>
      <c r="CP21" s="45"/>
      <c r="CQ21" s="45"/>
      <c r="CR21" s="45"/>
      <c r="CS21" s="45"/>
      <c r="CT21" s="45"/>
      <c r="CU21" s="45"/>
      <c r="CV21" s="45"/>
      <c r="CW21" s="45"/>
      <c r="CX21" s="45"/>
      <c r="CY21" s="45"/>
      <c r="CZ21" s="45"/>
      <c r="DA21" s="45"/>
      <c r="DB21" s="45"/>
      <c r="DC21" s="45"/>
      <c r="DD21" s="45"/>
      <c r="DE21" s="45"/>
      <c r="DF21" s="45"/>
      <c r="DG21" s="45"/>
    </row>
    <row r="22" spans="1:111" s="194" customFormat="1" x14ac:dyDescent="0.25">
      <c r="A22" s="47"/>
      <c r="B22" s="48"/>
      <c r="C22" s="28"/>
      <c r="E22" s="153"/>
      <c r="F22" s="45"/>
      <c r="G22" s="45"/>
      <c r="H22" s="45"/>
      <c r="I22" s="45"/>
      <c r="J22" s="45"/>
      <c r="K22" s="45"/>
      <c r="L22" s="45"/>
      <c r="M22" s="45"/>
      <c r="N22" s="45"/>
      <c r="O22" s="45"/>
      <c r="P22" s="45"/>
      <c r="Q22" s="45"/>
      <c r="R22" s="45"/>
      <c r="S22" s="45"/>
      <c r="T22" s="45"/>
      <c r="U22" s="45"/>
      <c r="V22" s="45"/>
      <c r="W22" s="45"/>
      <c r="X22" s="45"/>
      <c r="Y22" s="45"/>
      <c r="Z22" s="45"/>
      <c r="AA22" s="45"/>
      <c r="AB22" s="45"/>
      <c r="AC22" s="45"/>
      <c r="AD22" s="45"/>
      <c r="AE22" s="45"/>
      <c r="AF22" s="45"/>
      <c r="AG22" s="45"/>
      <c r="AH22" s="45"/>
      <c r="AI22" s="45"/>
      <c r="AJ22" s="45"/>
      <c r="AK22" s="45"/>
      <c r="AL22" s="45"/>
      <c r="AM22" s="45"/>
      <c r="AN22" s="45"/>
      <c r="AO22" s="45"/>
      <c r="AP22" s="45"/>
      <c r="AQ22" s="45"/>
      <c r="AR22" s="45"/>
      <c r="AS22" s="45"/>
      <c r="AT22" s="45"/>
      <c r="AU22" s="45"/>
      <c r="AV22" s="45"/>
      <c r="AW22" s="45"/>
      <c r="AX22" s="45"/>
      <c r="AY22" s="45"/>
      <c r="AZ22" s="45"/>
      <c r="BA22" s="45"/>
      <c r="BB22" s="45"/>
      <c r="BC22" s="45"/>
      <c r="BD22" s="45"/>
      <c r="BE22" s="45"/>
      <c r="BF22" s="45"/>
      <c r="BG22" s="45"/>
      <c r="BH22" s="45"/>
      <c r="BI22" s="45"/>
      <c r="BJ22" s="45"/>
      <c r="BK22" s="45"/>
      <c r="BL22" s="45"/>
      <c r="BM22" s="45"/>
      <c r="BN22" s="45"/>
      <c r="BO22" s="45"/>
      <c r="BP22" s="45"/>
      <c r="BQ22" s="45"/>
      <c r="BR22" s="45"/>
      <c r="BS22" s="45"/>
      <c r="BT22" s="45"/>
      <c r="BU22" s="45"/>
      <c r="BV22" s="45"/>
      <c r="BW22" s="45"/>
      <c r="BX22" s="45"/>
      <c r="BY22" s="45"/>
      <c r="BZ22" s="45"/>
      <c r="CA22" s="45"/>
      <c r="CB22" s="45"/>
      <c r="CC22" s="45"/>
      <c r="CD22" s="45"/>
      <c r="CE22" s="45"/>
      <c r="CF22" s="45"/>
      <c r="CG22" s="45"/>
      <c r="CH22" s="45"/>
      <c r="CI22" s="45"/>
      <c r="CJ22" s="45"/>
      <c r="CK22" s="45"/>
      <c r="CL22" s="45"/>
      <c r="CM22" s="45"/>
      <c r="CN22" s="45"/>
      <c r="CO22" s="45"/>
      <c r="CP22" s="45"/>
      <c r="CQ22" s="45"/>
      <c r="CR22" s="45"/>
      <c r="CS22" s="45"/>
      <c r="CT22" s="45"/>
      <c r="CU22" s="45"/>
      <c r="CV22" s="45"/>
      <c r="CW22" s="45"/>
      <c r="CX22" s="45"/>
      <c r="CY22" s="45"/>
      <c r="CZ22" s="45"/>
      <c r="DA22" s="45"/>
      <c r="DB22" s="45"/>
      <c r="DC22" s="45"/>
      <c r="DD22" s="45"/>
      <c r="DE22" s="45"/>
      <c r="DF22" s="45"/>
      <c r="DG22" s="45"/>
    </row>
    <row r="23" spans="1:111" s="194" customFormat="1" x14ac:dyDescent="0.25">
      <c r="A23" s="47"/>
      <c r="B23" s="48"/>
      <c r="C23" s="28"/>
      <c r="E23" s="153"/>
      <c r="F23" s="45"/>
      <c r="G23" s="45"/>
      <c r="H23" s="45"/>
      <c r="I23" s="45"/>
      <c r="J23" s="45"/>
      <c r="K23" s="45"/>
      <c r="L23" s="45"/>
      <c r="M23" s="45"/>
      <c r="N23" s="45"/>
      <c r="O23" s="45"/>
      <c r="P23" s="45"/>
      <c r="Q23" s="45"/>
      <c r="R23" s="45"/>
      <c r="S23" s="45"/>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5"/>
      <c r="AY23" s="45"/>
      <c r="AZ23" s="45"/>
      <c r="BA23" s="45"/>
      <c r="BB23" s="45"/>
      <c r="BC23" s="45"/>
      <c r="BD23" s="45"/>
      <c r="BE23" s="45"/>
      <c r="BF23" s="45"/>
      <c r="BG23" s="45"/>
      <c r="BH23" s="45"/>
      <c r="BI23" s="45"/>
      <c r="BJ23" s="45"/>
      <c r="BK23" s="45"/>
      <c r="BL23" s="45"/>
      <c r="BM23" s="45"/>
      <c r="BN23" s="45"/>
      <c r="BO23" s="45"/>
      <c r="BP23" s="45"/>
      <c r="BQ23" s="45"/>
      <c r="BR23" s="45"/>
      <c r="BS23" s="45"/>
      <c r="BT23" s="45"/>
      <c r="BU23" s="45"/>
      <c r="BV23" s="45"/>
      <c r="BW23" s="45"/>
      <c r="BX23" s="45"/>
      <c r="BY23" s="45"/>
      <c r="BZ23" s="45"/>
      <c r="CA23" s="45"/>
      <c r="CB23" s="45"/>
      <c r="CC23" s="45"/>
      <c r="CD23" s="45"/>
      <c r="CE23" s="45"/>
      <c r="CF23" s="45"/>
      <c r="CG23" s="45"/>
      <c r="CH23" s="45"/>
      <c r="CI23" s="45"/>
      <c r="CJ23" s="45"/>
      <c r="CK23" s="45"/>
      <c r="CL23" s="45"/>
      <c r="CM23" s="45"/>
      <c r="CN23" s="45"/>
      <c r="CO23" s="45"/>
      <c r="CP23" s="45"/>
      <c r="CQ23" s="45"/>
      <c r="CR23" s="45"/>
      <c r="CS23" s="45"/>
      <c r="CT23" s="45"/>
      <c r="CU23" s="45"/>
      <c r="CV23" s="45"/>
      <c r="CW23" s="45"/>
      <c r="CX23" s="45"/>
      <c r="CY23" s="45"/>
      <c r="CZ23" s="45"/>
      <c r="DA23" s="45"/>
      <c r="DB23" s="45"/>
      <c r="DC23" s="45"/>
      <c r="DD23" s="45"/>
      <c r="DE23" s="45"/>
      <c r="DF23" s="45"/>
      <c r="DG23" s="45"/>
    </row>
    <row r="24" spans="1:111" s="194" customFormat="1" x14ac:dyDescent="0.25">
      <c r="A24" s="47"/>
      <c r="B24" s="48"/>
      <c r="I24" s="45"/>
      <c r="J24" s="45"/>
      <c r="K24" s="45"/>
      <c r="L24" s="45"/>
      <c r="M24" s="45"/>
      <c r="N24" s="45"/>
      <c r="O24" s="45"/>
      <c r="P24" s="45"/>
      <c r="Q24" s="45"/>
      <c r="R24" s="45"/>
      <c r="S24" s="45"/>
      <c r="T24" s="45"/>
      <c r="U24" s="45"/>
      <c r="V24" s="45"/>
      <c r="W24" s="45"/>
      <c r="X24" s="45"/>
      <c r="Y24" s="45"/>
      <c r="Z24" s="45"/>
      <c r="AA24" s="45"/>
      <c r="AB24" s="45"/>
      <c r="AC24" s="45"/>
      <c r="AD24" s="45"/>
      <c r="AE24" s="45"/>
      <c r="AF24" s="45"/>
      <c r="AG24" s="45"/>
      <c r="AH24" s="45"/>
      <c r="AI24" s="45"/>
      <c r="AJ24" s="45"/>
      <c r="AK24" s="45"/>
      <c r="AL24" s="45"/>
      <c r="AM24" s="45"/>
      <c r="AN24" s="45"/>
      <c r="AO24" s="45"/>
      <c r="AP24" s="45"/>
      <c r="AQ24" s="45"/>
      <c r="AR24" s="45"/>
      <c r="AS24" s="45"/>
      <c r="AT24" s="45"/>
      <c r="AU24" s="45"/>
      <c r="AV24" s="45"/>
      <c r="AW24" s="45"/>
      <c r="AX24" s="45"/>
      <c r="AY24" s="45"/>
      <c r="AZ24" s="45"/>
      <c r="BA24" s="45"/>
      <c r="BB24" s="45"/>
      <c r="BC24" s="45"/>
      <c r="BD24" s="45"/>
      <c r="BE24" s="45"/>
      <c r="BF24" s="45"/>
      <c r="BG24" s="45"/>
      <c r="BH24" s="45"/>
      <c r="BI24" s="45"/>
      <c r="BJ24" s="45"/>
      <c r="BK24" s="45"/>
      <c r="BL24" s="45"/>
      <c r="BM24" s="45"/>
      <c r="BN24" s="45"/>
      <c r="BO24" s="45"/>
      <c r="BP24" s="45"/>
      <c r="BQ24" s="45"/>
      <c r="BR24" s="45"/>
      <c r="BS24" s="45"/>
      <c r="BT24" s="45"/>
      <c r="BU24" s="45"/>
      <c r="BV24" s="45"/>
      <c r="BW24" s="45"/>
      <c r="BX24" s="45"/>
      <c r="BY24" s="45"/>
      <c r="BZ24" s="45"/>
      <c r="CA24" s="45"/>
      <c r="CB24" s="45"/>
      <c r="CC24" s="45"/>
      <c r="CD24" s="45"/>
      <c r="CE24" s="45"/>
      <c r="CF24" s="45"/>
      <c r="CG24" s="45"/>
      <c r="CH24" s="45"/>
      <c r="CI24" s="45"/>
      <c r="CJ24" s="45"/>
      <c r="CK24" s="45"/>
      <c r="CL24" s="45"/>
      <c r="CM24" s="45"/>
      <c r="CN24" s="45"/>
      <c r="CO24" s="45"/>
      <c r="CP24" s="45"/>
      <c r="CQ24" s="45"/>
      <c r="CR24" s="45"/>
      <c r="CS24" s="45"/>
      <c r="CT24" s="45"/>
      <c r="CU24" s="45"/>
      <c r="CV24" s="45"/>
      <c r="CW24" s="45"/>
      <c r="CX24" s="45"/>
      <c r="CY24" s="45"/>
      <c r="CZ24" s="45"/>
      <c r="DA24" s="45"/>
      <c r="DB24" s="45"/>
      <c r="DC24" s="45"/>
      <c r="DD24" s="45"/>
      <c r="DE24" s="45"/>
      <c r="DF24" s="45"/>
      <c r="DG24" s="45"/>
    </row>
    <row r="25" spans="1:111" s="194" customFormat="1" x14ac:dyDescent="0.25">
      <c r="A25" s="47"/>
      <c r="B25" s="48"/>
      <c r="I25" s="45"/>
      <c r="J25" s="45"/>
      <c r="K25" s="45"/>
      <c r="L25" s="45"/>
      <c r="M25" s="45"/>
      <c r="N25" s="45"/>
      <c r="O25" s="45"/>
      <c r="P25" s="45"/>
      <c r="Q25" s="45"/>
      <c r="R25" s="45"/>
      <c r="S25" s="45"/>
      <c r="T25" s="45"/>
      <c r="U25" s="45"/>
      <c r="V25" s="45"/>
      <c r="W25" s="45"/>
      <c r="X25" s="45"/>
      <c r="Y25" s="45"/>
      <c r="Z25" s="45"/>
      <c r="AA25" s="45"/>
      <c r="AB25" s="45"/>
      <c r="AC25" s="45"/>
      <c r="AD25" s="45"/>
      <c r="AE25" s="45"/>
      <c r="AF25" s="45"/>
      <c r="AG25" s="45"/>
      <c r="AH25" s="45"/>
      <c r="AI25" s="45"/>
      <c r="AJ25" s="45"/>
      <c r="AK25" s="45"/>
      <c r="AL25" s="45"/>
      <c r="AM25" s="45"/>
      <c r="AN25" s="45"/>
      <c r="AO25" s="45"/>
      <c r="AP25" s="45"/>
      <c r="AQ25" s="45"/>
      <c r="AR25" s="45"/>
      <c r="AS25" s="45"/>
      <c r="AT25" s="45"/>
      <c r="AU25" s="45"/>
      <c r="AV25" s="45"/>
      <c r="AW25" s="45"/>
      <c r="AX25" s="45"/>
      <c r="AY25" s="45"/>
      <c r="AZ25" s="45"/>
      <c r="BA25" s="45"/>
      <c r="BB25" s="45"/>
      <c r="BC25" s="45"/>
      <c r="BD25" s="45"/>
      <c r="BE25" s="45"/>
      <c r="BF25" s="45"/>
      <c r="BG25" s="45"/>
      <c r="BH25" s="45"/>
      <c r="BI25" s="45"/>
      <c r="BJ25" s="45"/>
      <c r="BK25" s="45"/>
      <c r="BL25" s="45"/>
      <c r="BM25" s="45"/>
      <c r="BN25" s="45"/>
      <c r="BO25" s="45"/>
      <c r="BP25" s="45"/>
      <c r="BQ25" s="45"/>
      <c r="BR25" s="45"/>
      <c r="BS25" s="45"/>
      <c r="BT25" s="45"/>
      <c r="BU25" s="45"/>
      <c r="BV25" s="45"/>
      <c r="BW25" s="45"/>
      <c r="BX25" s="45"/>
      <c r="BY25" s="45"/>
      <c r="BZ25" s="45"/>
      <c r="CA25" s="45"/>
      <c r="CB25" s="45"/>
      <c r="CC25" s="45"/>
      <c r="CD25" s="45"/>
      <c r="CE25" s="45"/>
      <c r="CF25" s="45"/>
      <c r="CG25" s="45"/>
      <c r="CH25" s="45"/>
      <c r="CI25" s="45"/>
      <c r="CJ25" s="45"/>
      <c r="CK25" s="45"/>
      <c r="CL25" s="45"/>
      <c r="CM25" s="45"/>
      <c r="CN25" s="45"/>
      <c r="CO25" s="45"/>
      <c r="CP25" s="45"/>
      <c r="CQ25" s="45"/>
      <c r="CR25" s="45"/>
      <c r="CS25" s="45"/>
      <c r="CT25" s="45"/>
      <c r="CU25" s="45"/>
      <c r="CV25" s="45"/>
      <c r="CW25" s="45"/>
      <c r="CX25" s="45"/>
      <c r="CY25" s="45"/>
      <c r="CZ25" s="45"/>
      <c r="DA25" s="45"/>
      <c r="DB25" s="45"/>
      <c r="DC25" s="45"/>
      <c r="DD25" s="45"/>
      <c r="DE25" s="45"/>
      <c r="DF25" s="45"/>
      <c r="DG25" s="45"/>
    </row>
  </sheetData>
  <conditionalFormatting sqref="B21:B1048576">
    <cfRule type="containsText" dxfId="14" priority="13" operator="containsText" text="physical">
      <formula>NOT(ISERROR(SEARCH("physical",B21)))</formula>
    </cfRule>
  </conditionalFormatting>
  <conditionalFormatting sqref="B2:B7 B17 B19:B20 B11:B12 B9">
    <cfRule type="containsText" dxfId="13" priority="12" operator="containsText" text="physical">
      <formula>NOT(ISERROR(SEARCH("physical",B2)))</formula>
    </cfRule>
  </conditionalFormatting>
  <conditionalFormatting sqref="B14:B15">
    <cfRule type="containsText" dxfId="12" priority="11" operator="containsText" text="physical">
      <formula>NOT(ISERROR(SEARCH("physical",B14)))</formula>
    </cfRule>
  </conditionalFormatting>
  <conditionalFormatting sqref="B18">
    <cfRule type="containsText" dxfId="11" priority="10" operator="containsText" text="physical">
      <formula>NOT(ISERROR(SEARCH("physical",B18)))</formula>
    </cfRule>
  </conditionalFormatting>
  <conditionalFormatting sqref="B16">
    <cfRule type="containsText" dxfId="10" priority="9" operator="containsText" text="physical">
      <formula>NOT(ISERROR(SEARCH("physical",B16)))</formula>
    </cfRule>
  </conditionalFormatting>
  <conditionalFormatting sqref="B10">
    <cfRule type="containsText" dxfId="9" priority="8" operator="containsText" text="physical">
      <formula>NOT(ISERROR(SEARCH("physical",B10)))</formula>
    </cfRule>
  </conditionalFormatting>
  <conditionalFormatting sqref="B13">
    <cfRule type="containsText" dxfId="8" priority="7" operator="containsText" text="physical">
      <formula>NOT(ISERROR(SEARCH("physical",B13)))</formula>
    </cfRule>
  </conditionalFormatting>
  <conditionalFormatting sqref="B8">
    <cfRule type="containsText" dxfId="7" priority="6" operator="containsText" text="physical">
      <formula>NOT(ISERROR(SEARCH("physical",B8)))</formula>
    </cfRule>
  </conditionalFormatting>
  <conditionalFormatting sqref="F14:AI14">
    <cfRule type="expression" dxfId="6" priority="5">
      <formula>F$13="Numeric"</formula>
    </cfRule>
  </conditionalFormatting>
  <conditionalFormatting sqref="F17:AI17">
    <cfRule type="expression" dxfId="5" priority="4">
      <formula>F16="Other"</formula>
    </cfRule>
  </conditionalFormatting>
  <conditionalFormatting sqref="D2:D20">
    <cfRule type="expression" dxfId="4" priority="14">
      <formula>#REF!=1</formula>
    </cfRule>
  </conditionalFormatting>
  <dataValidations count="21">
    <dataValidation allowBlank="1" showInputMessage="1" showErrorMessage="1" promptTitle="pls. enter any other remark" prompt="of relevance._x000a_(free text)" sqref="F20:AI20"/>
    <dataValidation type="list" allowBlank="1" showInputMessage="1" showErrorMessage="1" promptTitle="pls. choose Response Unit from" prompt="a codelist." sqref="F18:AI18">
      <formula1>DDI_ResponseUnit</formula1>
    </dataValidation>
    <dataValidation type="list" allowBlank="1" showInputMessage="1" showErrorMessage="1" promptTitle="Pls.enter method of data" prompt="capturing._x000a_(free text)" sqref="F11:AI11">
      <formula1>DDI_ModeOfCollection</formula1>
    </dataValidation>
    <dataValidation allowBlank="1" showInputMessage="1" showErrorMessage="1" promptTitle="In case your this column uses" prompt="a referencable codelist, please specify here the codelist/vocabulary/ontology Name or ID._x000a_Examples: ISO currency codes; cropontology" sqref="F15:AI15"/>
    <dataValidation allowBlank="1" showInputMessage="1" showErrorMessage="1" promptTitle="Pls.enter scale" prompt="." sqref="F12:AI12"/>
    <dataValidation allowBlank="1" showInputMessage="1" showErrorMessage="1" promptTitle="pls. enter official title" prompt="(free text field)" sqref="E2"/>
    <dataValidation allowBlank="1" showInputMessage="1" showErrorMessage="1" promptTitle="pls. enter all authors in their" prompt="correct order in the fields to the RIGHT._x000a_(free text field)" sqref="E4:E5"/>
    <dataValidation allowBlank="1" showInputMessage="1" showErrorMessage="1" promptTitle="pls. fill in free text descript." prompt="of the coverage of the item being described.(Countries, regions, subregions, areas, topographic names, chronological periods etc.)" sqref="E20"/>
    <dataValidation allowBlank="1" showInputMessage="1" showErrorMessage="1" promptTitle="pls. enter the subject terms in " prompt="correct order in the fields to the RIGHT._x000a_(free text field)" sqref="E3"/>
    <dataValidation type="list" allowBlank="1" showInputMessage="1" showErrorMessage="1" promptTitle="pls.choose content category of" prompt="the heading. " sqref="F6:AI6">
      <formula1>heading_content_type</formula1>
    </dataValidation>
    <dataValidation allowBlank="1" showInputMessage="1" showErrorMessage="1" promptTitle="Pls. type heading as in file" prompt="(free text)" sqref="F3:AI3"/>
    <dataValidation allowBlank="1" showInputMessage="1" showErrorMessage="1" promptTitle="Pls.enter method of data" prompt="capturing._x000a_(free text)" sqref="F10:AI10"/>
    <dataValidation allowBlank="1" showInputMessage="1" showErrorMessage="1" promptTitle="pls. type Analysis Unit if the " prompt="appropriate was not in the codelist." sqref="F17:AI17"/>
    <dataValidation allowBlank="1" showInputMessage="1" showErrorMessage="1" promptTitle="pls. enter the headings " prompt="metadata ID in the IITA Metadata registry if known." sqref="F19:AI19"/>
    <dataValidation allowBlank="1" showInputMessage="1" showErrorMessage="1" promptTitle="Pls. type heading in full text" prompt="(free text)" sqref="F4:AI5"/>
    <dataValidation allowBlank="1" showInputMessage="1" showErrorMessage="1" promptTitle="Pls.enter what the object is" prompt="described in this column. _x000a_Example: Trait" sqref="F7:AI7"/>
    <dataValidation allowBlank="1" showInputMessage="1" showErrorMessage="1" promptTitle="Pls.enter unit of measurement" prompt="for example: Kg, cm, ..._x000a_(free text)" sqref="F9:AI9"/>
    <dataValidation allowBlank="1" showInputMessage="1" showErrorMessage="1" promptTitle="Pls.enter level of aggregation" prompt="for example: study, experiment, trial, plot, individual plant _x000a_(free text)" sqref="F8:AI8"/>
    <dataValidation type="list" allowBlank="1" showInputMessage="1" showErrorMessage="1" promptTitle="pls. choose Analysis Unit from" prompt="a codelist. " sqref="F16:AI16">
      <formula1>DDIx_AnalysisUnit</formula1>
    </dataValidation>
    <dataValidation type="list" allowBlank="1" showInputMessage="1" showErrorMessage="1" promptTitle="pls. choose data type" prompt="from codelist: text, date, numeric, codelist_x000a_" sqref="F13:AI13">
      <formula1>DDI_DataType_simple</formula1>
    </dataValidation>
    <dataValidation type="list" allowBlank="1" showInputMessage="1" showErrorMessage="1" promptTitle="pls. specify data type &quot;numeric&quot;" prompt="further." sqref="F14:AI14">
      <formula1>DDI_NumericType</formula1>
    </dataValidation>
  </dataValidations>
  <pageMargins left="0.7" right="0.7" top="0.75" bottom="0.75" header="0.3" footer="0.3"/>
  <pageSetup paperSize="9" orientation="portrait" horizontalDpi="4294967292" verticalDpi="4294967292"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36"/>
  <sheetViews>
    <sheetView workbookViewId="0">
      <pane ySplit="1" topLeftCell="A2" activePane="bottomLeft" state="frozen"/>
      <selection pane="bottomLeft" activeCell="L8" sqref="L8:O11"/>
    </sheetView>
  </sheetViews>
  <sheetFormatPr defaultRowHeight="12.75" x14ac:dyDescent="0.2"/>
  <cols>
    <col min="1" max="1" width="10.28515625" style="211" bestFit="1" customWidth="1"/>
    <col min="2" max="3" width="81" style="211" customWidth="1"/>
    <col min="4" max="4" width="11.42578125" style="211" bestFit="1" customWidth="1"/>
    <col min="5" max="5" width="11.5703125" style="211" customWidth="1"/>
    <col min="6" max="6" width="0" style="211" hidden="1" customWidth="1"/>
    <col min="7" max="7" width="24.42578125" style="211" customWidth="1"/>
    <col min="8" max="8" width="27.85546875" style="211" customWidth="1"/>
    <col min="9" max="10" width="9.140625" style="211"/>
    <col min="11" max="11" width="33.7109375" style="211" hidden="1" customWidth="1"/>
    <col min="12" max="16384" width="9.140625" style="211"/>
  </cols>
  <sheetData>
    <row r="1" spans="1:17" x14ac:dyDescent="0.2">
      <c r="A1" s="213" t="s">
        <v>6465</v>
      </c>
      <c r="B1" s="211" t="s">
        <v>6465</v>
      </c>
      <c r="D1" s="211" t="s">
        <v>6466</v>
      </c>
      <c r="E1" s="211" t="s">
        <v>6467</v>
      </c>
      <c r="F1" s="211" t="s">
        <v>6468</v>
      </c>
      <c r="G1" s="211" t="s">
        <v>6469</v>
      </c>
      <c r="H1" s="211" t="s">
        <v>6470</v>
      </c>
      <c r="I1" s="211" t="s">
        <v>6471</v>
      </c>
      <c r="J1" s="211" t="s">
        <v>6472</v>
      </c>
      <c r="K1" s="211" t="s">
        <v>6473</v>
      </c>
      <c r="L1" s="211" t="s">
        <v>1619</v>
      </c>
      <c r="M1" s="211" t="s">
        <v>6474</v>
      </c>
      <c r="N1" s="211" t="s">
        <v>6475</v>
      </c>
      <c r="O1" s="211" t="s">
        <v>1621</v>
      </c>
      <c r="P1" s="211" t="s">
        <v>6476</v>
      </c>
    </row>
    <row r="2" spans="1:17" x14ac:dyDescent="0.2">
      <c r="A2" s="213" t="s">
        <v>3815</v>
      </c>
      <c r="B2" s="211" t="s">
        <v>6477</v>
      </c>
      <c r="C2" s="213" t="s">
        <v>3816</v>
      </c>
      <c r="D2" s="211" t="s">
        <v>6478</v>
      </c>
      <c r="E2" s="211" t="s">
        <v>6479</v>
      </c>
      <c r="F2" s="211" t="s">
        <v>6480</v>
      </c>
      <c r="G2" s="211" t="s">
        <v>6481</v>
      </c>
      <c r="H2" s="211" t="s">
        <v>6482</v>
      </c>
      <c r="I2" s="211" t="s">
        <v>6483</v>
      </c>
      <c r="J2" s="211" t="s">
        <v>6484</v>
      </c>
      <c r="K2" s="211" t="s">
        <v>6485</v>
      </c>
      <c r="L2" s="211" t="s">
        <v>2787</v>
      </c>
      <c r="M2" s="211" t="s">
        <v>6486</v>
      </c>
      <c r="N2" s="211" t="s">
        <v>2787</v>
      </c>
      <c r="O2" s="211" t="s">
        <v>2787</v>
      </c>
      <c r="P2" s="211" t="s">
        <v>6487</v>
      </c>
      <c r="Q2" s="211" t="str">
        <f>SUBSTITUTE(G2,", ","||")</f>
        <v>IFPRI||CGIAR System||USAID||SIDA||DFID||USAID-AFR||FAO||CTA</v>
      </c>
    </row>
    <row r="3" spans="1:17" x14ac:dyDescent="0.2">
      <c r="A3" s="213" t="s">
        <v>4243</v>
      </c>
      <c r="B3" s="211" t="s">
        <v>6488</v>
      </c>
      <c r="C3" s="213" t="s">
        <v>4244</v>
      </c>
      <c r="D3" s="211" t="s">
        <v>6489</v>
      </c>
      <c r="E3" s="211" t="s">
        <v>6479</v>
      </c>
      <c r="F3" s="211" t="s">
        <v>6490</v>
      </c>
      <c r="G3" s="211" t="s">
        <v>6491</v>
      </c>
      <c r="H3" s="211" t="s">
        <v>6492</v>
      </c>
      <c r="I3" s="211" t="s">
        <v>6493</v>
      </c>
      <c r="J3" s="211" t="s">
        <v>6484</v>
      </c>
      <c r="K3" s="211" t="s">
        <v>6494</v>
      </c>
      <c r="L3" s="211" t="s">
        <v>6495</v>
      </c>
      <c r="M3" s="211" t="s">
        <v>6495</v>
      </c>
      <c r="N3" s="211" t="s">
        <v>2787</v>
      </c>
      <c r="O3" s="211" t="s">
        <v>2787</v>
      </c>
      <c r="P3" s="211" t="s">
        <v>6487</v>
      </c>
      <c r="Q3" s="211" t="str">
        <f t="shared" ref="Q3:Q8" si="0">IF(SEARCH(",",G3)&lt;0,"x","")</f>
        <v/>
      </c>
    </row>
    <row r="4" spans="1:17" x14ac:dyDescent="0.2">
      <c r="A4" s="213" t="s">
        <v>4255</v>
      </c>
      <c r="B4" s="211" t="s">
        <v>6496</v>
      </c>
      <c r="C4" s="213" t="s">
        <v>4256</v>
      </c>
      <c r="D4" s="211" t="s">
        <v>6489</v>
      </c>
      <c r="E4" s="211" t="s">
        <v>6497</v>
      </c>
      <c r="F4" s="211" t="s">
        <v>6498</v>
      </c>
      <c r="G4" s="211" t="s">
        <v>6491</v>
      </c>
      <c r="H4" s="211" t="s">
        <v>6499</v>
      </c>
      <c r="I4" s="211" t="s">
        <v>6500</v>
      </c>
      <c r="J4" s="211" t="s">
        <v>6484</v>
      </c>
      <c r="K4" s="211" t="s">
        <v>6501</v>
      </c>
      <c r="L4" s="211" t="s">
        <v>2787</v>
      </c>
      <c r="M4" s="211" t="s">
        <v>6486</v>
      </c>
      <c r="N4" s="211" t="s">
        <v>2787</v>
      </c>
      <c r="O4" s="211" t="s">
        <v>2787</v>
      </c>
      <c r="P4" s="211" t="s">
        <v>6487</v>
      </c>
      <c r="Q4" s="211" t="str">
        <f t="shared" si="0"/>
        <v/>
      </c>
    </row>
    <row r="5" spans="1:17" x14ac:dyDescent="0.2">
      <c r="A5" s="213" t="s">
        <v>4273</v>
      </c>
      <c r="B5" s="211" t="s">
        <v>6502</v>
      </c>
      <c r="C5" s="213" t="s">
        <v>4274</v>
      </c>
      <c r="D5" s="211" t="s">
        <v>6503</v>
      </c>
      <c r="E5" s="211" t="s">
        <v>6497</v>
      </c>
      <c r="F5" s="211" t="s">
        <v>6504</v>
      </c>
      <c r="G5" s="211" t="s">
        <v>4277</v>
      </c>
      <c r="H5" s="211" t="s">
        <v>6505</v>
      </c>
      <c r="I5" s="211" t="s">
        <v>6506</v>
      </c>
      <c r="J5" s="211" t="s">
        <v>6507</v>
      </c>
      <c r="K5" s="211" t="s">
        <v>6508</v>
      </c>
      <c r="L5" s="211" t="s">
        <v>2787</v>
      </c>
      <c r="M5" s="211" t="s">
        <v>2787</v>
      </c>
      <c r="N5" s="211" t="s">
        <v>6486</v>
      </c>
      <c r="O5" s="211" t="s">
        <v>2787</v>
      </c>
      <c r="P5" s="211" t="s">
        <v>6509</v>
      </c>
      <c r="Q5" s="211" t="e">
        <f t="shared" si="0"/>
        <v>#VALUE!</v>
      </c>
    </row>
    <row r="6" spans="1:17" x14ac:dyDescent="0.2">
      <c r="A6" s="213" t="s">
        <v>4431</v>
      </c>
      <c r="B6" s="211" t="s">
        <v>6510</v>
      </c>
      <c r="C6" s="213" t="s">
        <v>4432</v>
      </c>
      <c r="D6" s="211" t="s">
        <v>6511</v>
      </c>
      <c r="E6" s="211" t="s">
        <v>6512</v>
      </c>
      <c r="F6" s="211" t="s">
        <v>6513</v>
      </c>
      <c r="G6" s="211" t="s">
        <v>284</v>
      </c>
      <c r="H6" s="211" t="s">
        <v>6514</v>
      </c>
      <c r="I6" s="211" t="s">
        <v>6500</v>
      </c>
      <c r="J6" s="211" t="s">
        <v>6515</v>
      </c>
      <c r="K6" s="211" t="s">
        <v>6516</v>
      </c>
      <c r="L6" s="211" t="s">
        <v>2787</v>
      </c>
      <c r="M6" s="211" t="s">
        <v>6486</v>
      </c>
      <c r="N6" s="211" t="s">
        <v>2787</v>
      </c>
      <c r="O6" s="211" t="s">
        <v>2787</v>
      </c>
      <c r="P6" s="211" t="s">
        <v>6487</v>
      </c>
      <c r="Q6" s="211" t="e">
        <f t="shared" si="0"/>
        <v>#VALUE!</v>
      </c>
    </row>
    <row r="7" spans="1:17" x14ac:dyDescent="0.2">
      <c r="A7" s="213" t="s">
        <v>4437</v>
      </c>
      <c r="B7" s="211" t="s">
        <v>6517</v>
      </c>
      <c r="C7" s="213" t="s">
        <v>4438</v>
      </c>
      <c r="D7" s="211" t="s">
        <v>6518</v>
      </c>
      <c r="E7" s="211" t="s">
        <v>6519</v>
      </c>
      <c r="F7" s="211" t="s">
        <v>6520</v>
      </c>
      <c r="G7" s="211" t="s">
        <v>6521</v>
      </c>
      <c r="H7" s="211" t="s">
        <v>6522</v>
      </c>
      <c r="I7" s="211" t="s">
        <v>6523</v>
      </c>
      <c r="J7" s="211" t="s">
        <v>6524</v>
      </c>
      <c r="K7" s="211" t="s">
        <v>6525</v>
      </c>
      <c r="L7" s="211" t="s">
        <v>2787</v>
      </c>
      <c r="M7" s="211" t="s">
        <v>6486</v>
      </c>
      <c r="N7" s="211" t="s">
        <v>2787</v>
      </c>
      <c r="O7" s="211" t="s">
        <v>2787</v>
      </c>
      <c r="P7" s="211" t="s">
        <v>6526</v>
      </c>
      <c r="Q7" s="211" t="str">
        <f t="shared" si="0"/>
        <v/>
      </c>
    </row>
    <row r="8" spans="1:17" x14ac:dyDescent="0.2">
      <c r="A8" s="213" t="s">
        <v>4457</v>
      </c>
      <c r="B8" s="211" t="s">
        <v>6527</v>
      </c>
      <c r="C8" s="213" t="s">
        <v>4458</v>
      </c>
      <c r="D8" s="211" t="s">
        <v>6528</v>
      </c>
      <c r="E8" s="211" t="s">
        <v>6512</v>
      </c>
      <c r="F8" s="211" t="s">
        <v>6529</v>
      </c>
      <c r="G8" s="211" t="s">
        <v>288</v>
      </c>
      <c r="H8" s="211" t="s">
        <v>6530</v>
      </c>
      <c r="I8" s="211" t="s">
        <v>6531</v>
      </c>
      <c r="J8" s="211" t="s">
        <v>6532</v>
      </c>
      <c r="K8" s="211" t="s">
        <v>6533</v>
      </c>
      <c r="L8" s="211" t="s">
        <v>6534</v>
      </c>
      <c r="M8" s="211" t="s">
        <v>6534</v>
      </c>
      <c r="N8" s="211" t="s">
        <v>6534</v>
      </c>
      <c r="O8" s="211" t="s">
        <v>6534</v>
      </c>
      <c r="P8" s="211" t="s">
        <v>2787</v>
      </c>
      <c r="Q8" s="211" t="e">
        <f t="shared" si="0"/>
        <v>#VALUE!</v>
      </c>
    </row>
    <row r="9" spans="1:17" x14ac:dyDescent="0.2">
      <c r="A9" s="213" t="s">
        <v>4465</v>
      </c>
      <c r="B9" s="211" t="s">
        <v>6535</v>
      </c>
      <c r="C9" s="213" t="s">
        <v>4466</v>
      </c>
      <c r="D9" s="211" t="s">
        <v>6528</v>
      </c>
      <c r="E9" s="211" t="s">
        <v>6497</v>
      </c>
      <c r="F9" s="211" t="s">
        <v>6536</v>
      </c>
      <c r="G9" s="211" t="s">
        <v>288</v>
      </c>
      <c r="H9" s="211" t="s">
        <v>6537</v>
      </c>
      <c r="I9" s="211" t="s">
        <v>6538</v>
      </c>
      <c r="J9" s="211" t="s">
        <v>6532</v>
      </c>
      <c r="K9" s="211" t="s">
        <v>6539</v>
      </c>
      <c r="L9" s="211" t="s">
        <v>6534</v>
      </c>
      <c r="M9" s="211" t="s">
        <v>6534</v>
      </c>
      <c r="N9" s="211" t="s">
        <v>6534</v>
      </c>
      <c r="O9" s="211" t="s">
        <v>6534</v>
      </c>
      <c r="P9" s="211" t="s">
        <v>2787</v>
      </c>
    </row>
    <row r="10" spans="1:17" x14ac:dyDescent="0.2">
      <c r="A10" s="213" t="s">
        <v>4475</v>
      </c>
      <c r="B10" s="211" t="s">
        <v>6540</v>
      </c>
      <c r="C10" s="213" t="s">
        <v>4476</v>
      </c>
      <c r="D10" s="211" t="s">
        <v>6528</v>
      </c>
      <c r="E10" s="211" t="s">
        <v>6497</v>
      </c>
      <c r="F10" s="211" t="s">
        <v>6541</v>
      </c>
      <c r="G10" s="211" t="s">
        <v>298</v>
      </c>
      <c r="H10" s="211" t="s">
        <v>6542</v>
      </c>
      <c r="I10" s="211" t="s">
        <v>6543</v>
      </c>
      <c r="J10" s="211" t="s">
        <v>6544</v>
      </c>
      <c r="K10" s="211" t="s">
        <v>6545</v>
      </c>
      <c r="L10" s="211" t="s">
        <v>6534</v>
      </c>
      <c r="M10" s="211" t="s">
        <v>6534</v>
      </c>
      <c r="N10" s="211" t="s">
        <v>6534</v>
      </c>
      <c r="O10" s="211" t="s">
        <v>6534</v>
      </c>
      <c r="P10" s="211" t="s">
        <v>2787</v>
      </c>
    </row>
    <row r="11" spans="1:17" x14ac:dyDescent="0.2">
      <c r="A11" s="213" t="s">
        <v>4480</v>
      </c>
      <c r="B11" s="211" t="s">
        <v>6546</v>
      </c>
      <c r="C11" s="213" t="s">
        <v>4481</v>
      </c>
      <c r="D11" s="211" t="s">
        <v>6547</v>
      </c>
      <c r="E11" s="211" t="s">
        <v>6497</v>
      </c>
      <c r="F11" s="211" t="s">
        <v>6548</v>
      </c>
      <c r="G11" s="211" t="s">
        <v>284</v>
      </c>
      <c r="H11" s="211" t="s">
        <v>6549</v>
      </c>
      <c r="I11" s="211" t="s">
        <v>6550</v>
      </c>
      <c r="J11" s="211" t="s">
        <v>6544</v>
      </c>
      <c r="K11" s="211" t="s">
        <v>6551</v>
      </c>
      <c r="L11" s="211" t="s">
        <v>6534</v>
      </c>
      <c r="M11" s="211" t="s">
        <v>6534</v>
      </c>
      <c r="N11" s="211" t="s">
        <v>6534</v>
      </c>
      <c r="O11" s="211" t="s">
        <v>6534</v>
      </c>
      <c r="P11" s="211" t="s">
        <v>2787</v>
      </c>
    </row>
    <row r="12" spans="1:17" x14ac:dyDescent="0.2">
      <c r="A12" s="213" t="s">
        <v>4518</v>
      </c>
      <c r="B12" s="211" t="s">
        <v>6552</v>
      </c>
      <c r="C12" s="213" t="s">
        <v>6553</v>
      </c>
      <c r="D12" s="211" t="s">
        <v>6554</v>
      </c>
      <c r="E12" s="211" t="s">
        <v>6555</v>
      </c>
      <c r="F12" s="211" t="s">
        <v>6556</v>
      </c>
      <c r="G12" s="211" t="s">
        <v>4366</v>
      </c>
      <c r="H12" s="211" t="s">
        <v>6557</v>
      </c>
      <c r="I12" s="211" t="s">
        <v>6558</v>
      </c>
      <c r="J12" s="211" t="s">
        <v>6559</v>
      </c>
      <c r="K12" s="211" t="s">
        <v>6560</v>
      </c>
      <c r="L12" s="211" t="s">
        <v>2787</v>
      </c>
      <c r="M12" s="211" t="s">
        <v>6486</v>
      </c>
      <c r="N12" s="211" t="s">
        <v>2787</v>
      </c>
      <c r="O12" s="211" t="s">
        <v>2787</v>
      </c>
      <c r="P12" s="211" t="s">
        <v>6487</v>
      </c>
    </row>
    <row r="13" spans="1:17" x14ac:dyDescent="0.2">
      <c r="A13" s="213" t="s">
        <v>4532</v>
      </c>
      <c r="B13" s="211" t="s">
        <v>6561</v>
      </c>
      <c r="C13" s="213" t="s">
        <v>4533</v>
      </c>
      <c r="D13" s="211" t="s">
        <v>6562</v>
      </c>
      <c r="E13" s="211" t="s">
        <v>6555</v>
      </c>
      <c r="F13" s="211" t="s">
        <v>6563</v>
      </c>
      <c r="G13" s="211" t="s">
        <v>4536</v>
      </c>
      <c r="H13" s="211" t="s">
        <v>6564</v>
      </c>
      <c r="I13" s="211" t="s">
        <v>6565</v>
      </c>
      <c r="J13" s="211" t="s">
        <v>6484</v>
      </c>
      <c r="K13" s="211" t="s">
        <v>6566</v>
      </c>
      <c r="L13" s="211" t="s">
        <v>2787</v>
      </c>
      <c r="M13" s="211" t="s">
        <v>6486</v>
      </c>
      <c r="N13" s="211" t="s">
        <v>2787</v>
      </c>
      <c r="O13" s="211" t="s">
        <v>2787</v>
      </c>
      <c r="P13" s="211" t="s">
        <v>6487</v>
      </c>
    </row>
    <row r="14" spans="1:17" x14ac:dyDescent="0.2">
      <c r="A14" s="213" t="s">
        <v>4542</v>
      </c>
      <c r="B14" s="211" t="s">
        <v>6567</v>
      </c>
      <c r="C14" s="213" t="s">
        <v>4543</v>
      </c>
      <c r="D14" s="211" t="s">
        <v>6568</v>
      </c>
      <c r="E14" s="211" t="s">
        <v>6569</v>
      </c>
      <c r="F14" s="211" t="s">
        <v>6570</v>
      </c>
      <c r="G14" s="211" t="s">
        <v>4277</v>
      </c>
      <c r="H14" s="211" t="s">
        <v>6505</v>
      </c>
      <c r="I14" s="211" t="s">
        <v>6571</v>
      </c>
      <c r="J14" s="211" t="s">
        <v>6572</v>
      </c>
      <c r="K14" s="211" t="s">
        <v>6573</v>
      </c>
      <c r="L14" s="211" t="s">
        <v>2787</v>
      </c>
      <c r="M14" s="211" t="s">
        <v>6486</v>
      </c>
      <c r="N14" s="211" t="s">
        <v>2787</v>
      </c>
      <c r="O14" s="211" t="s">
        <v>2787</v>
      </c>
      <c r="P14" s="211" t="s">
        <v>6574</v>
      </c>
    </row>
    <row r="15" spans="1:17" x14ac:dyDescent="0.2">
      <c r="A15" s="213" t="s">
        <v>4601</v>
      </c>
      <c r="B15" s="211" t="s">
        <v>6575</v>
      </c>
      <c r="C15" s="213" t="s">
        <v>4602</v>
      </c>
      <c r="D15" s="211" t="s">
        <v>6554</v>
      </c>
      <c r="E15" s="211" t="s">
        <v>6555</v>
      </c>
      <c r="F15" s="211" t="s">
        <v>6576</v>
      </c>
      <c r="G15" s="211" t="s">
        <v>4366</v>
      </c>
      <c r="H15" s="211" t="s">
        <v>6577</v>
      </c>
      <c r="I15" s="211" t="s">
        <v>6578</v>
      </c>
      <c r="J15" s="211" t="s">
        <v>6559</v>
      </c>
      <c r="K15" s="211" t="s">
        <v>6579</v>
      </c>
      <c r="L15" s="211" t="s">
        <v>2787</v>
      </c>
      <c r="M15" s="211" t="s">
        <v>6486</v>
      </c>
      <c r="N15" s="211" t="s">
        <v>2787</v>
      </c>
      <c r="O15" s="211" t="s">
        <v>2787</v>
      </c>
      <c r="P15" s="211" t="s">
        <v>6487</v>
      </c>
    </row>
    <row r="16" spans="1:17" x14ac:dyDescent="0.2">
      <c r="A16" s="213" t="s">
        <v>4609</v>
      </c>
      <c r="B16" s="211" t="s">
        <v>6580</v>
      </c>
      <c r="C16" s="213" t="s">
        <v>4610</v>
      </c>
      <c r="D16" s="211" t="s">
        <v>6581</v>
      </c>
      <c r="E16" s="211" t="s">
        <v>6582</v>
      </c>
      <c r="F16" s="211" t="s">
        <v>6583</v>
      </c>
      <c r="G16" s="211" t="s">
        <v>4512</v>
      </c>
      <c r="H16" s="211" t="s">
        <v>6584</v>
      </c>
      <c r="I16" s="211" t="s">
        <v>6585</v>
      </c>
      <c r="J16" s="211" t="s">
        <v>6484</v>
      </c>
      <c r="K16" s="211" t="s">
        <v>6586</v>
      </c>
      <c r="L16" s="211" t="s">
        <v>2787</v>
      </c>
      <c r="M16" s="211" t="s">
        <v>6486</v>
      </c>
      <c r="N16" s="211" t="s">
        <v>2787</v>
      </c>
      <c r="O16" s="211" t="s">
        <v>2787</v>
      </c>
      <c r="P16" s="211" t="s">
        <v>6487</v>
      </c>
    </row>
    <row r="17" spans="1:16" x14ac:dyDescent="0.2">
      <c r="A17" s="213" t="s">
        <v>4619</v>
      </c>
      <c r="B17" s="211" t="s">
        <v>6587</v>
      </c>
      <c r="C17" s="213" t="s">
        <v>4620</v>
      </c>
      <c r="D17" s="211" t="s">
        <v>6588</v>
      </c>
      <c r="E17" s="211" t="s">
        <v>6589</v>
      </c>
      <c r="F17" s="211" t="s">
        <v>6590</v>
      </c>
      <c r="G17" s="211" t="s">
        <v>3834</v>
      </c>
      <c r="H17" s="211" t="s">
        <v>6591</v>
      </c>
      <c r="I17" s="211" t="s">
        <v>6592</v>
      </c>
      <c r="J17" s="211" t="s">
        <v>6507</v>
      </c>
      <c r="K17" s="211" t="s">
        <v>6593</v>
      </c>
      <c r="L17" s="211" t="s">
        <v>2787</v>
      </c>
      <c r="M17" s="211" t="s">
        <v>2787</v>
      </c>
      <c r="N17" s="211" t="s">
        <v>6486</v>
      </c>
      <c r="O17" s="211" t="s">
        <v>2787</v>
      </c>
      <c r="P17" s="211" t="s">
        <v>6594</v>
      </c>
    </row>
    <row r="18" spans="1:16" x14ac:dyDescent="0.2">
      <c r="A18" s="213" t="s">
        <v>4629</v>
      </c>
      <c r="B18" s="211" t="s">
        <v>6595</v>
      </c>
      <c r="C18" s="213" t="s">
        <v>4630</v>
      </c>
      <c r="D18" s="211" t="s">
        <v>6596</v>
      </c>
      <c r="E18" s="211" t="s">
        <v>6479</v>
      </c>
      <c r="F18" s="211" t="s">
        <v>6597</v>
      </c>
      <c r="G18" s="211" t="s">
        <v>6598</v>
      </c>
      <c r="H18" s="211" t="s">
        <v>6599</v>
      </c>
      <c r="I18" s="211" t="s">
        <v>6600</v>
      </c>
      <c r="J18" s="211" t="s">
        <v>6601</v>
      </c>
      <c r="K18" s="211" t="s">
        <v>6602</v>
      </c>
      <c r="L18" s="211" t="s">
        <v>6534</v>
      </c>
      <c r="M18" s="211" t="s">
        <v>6534</v>
      </c>
      <c r="N18" s="211" t="s">
        <v>6534</v>
      </c>
      <c r="O18" s="211" t="s">
        <v>6534</v>
      </c>
      <c r="P18" s="211" t="s">
        <v>6603</v>
      </c>
    </row>
    <row r="19" spans="1:16" x14ac:dyDescent="0.2">
      <c r="A19" s="213" t="s">
        <v>4717</v>
      </c>
      <c r="B19" s="211" t="s">
        <v>6604</v>
      </c>
      <c r="C19" s="213" t="s">
        <v>4718</v>
      </c>
      <c r="D19" s="211" t="s">
        <v>6605</v>
      </c>
      <c r="E19" s="211" t="s">
        <v>6606</v>
      </c>
      <c r="F19" s="211" t="s">
        <v>6607</v>
      </c>
      <c r="G19" s="211" t="s">
        <v>6608</v>
      </c>
      <c r="H19" s="211" t="s">
        <v>6609</v>
      </c>
      <c r="I19" s="211" t="s">
        <v>6610</v>
      </c>
      <c r="J19" s="211" t="s">
        <v>6484</v>
      </c>
      <c r="K19" s="211" t="s">
        <v>6611</v>
      </c>
      <c r="L19" s="211" t="s">
        <v>2787</v>
      </c>
      <c r="M19" s="211" t="s">
        <v>6486</v>
      </c>
      <c r="N19" s="211" t="s">
        <v>2787</v>
      </c>
      <c r="O19" s="211" t="s">
        <v>2787</v>
      </c>
      <c r="P19" s="211" t="s">
        <v>6612</v>
      </c>
    </row>
    <row r="20" spans="1:16" x14ac:dyDescent="0.2">
      <c r="A20" s="213" t="s">
        <v>4781</v>
      </c>
      <c r="B20" s="211" t="s">
        <v>6613</v>
      </c>
      <c r="C20" s="213" t="s">
        <v>4782</v>
      </c>
      <c r="D20" s="211" t="s">
        <v>6554</v>
      </c>
      <c r="E20" s="211" t="s">
        <v>6589</v>
      </c>
      <c r="F20" s="211" t="s">
        <v>6614</v>
      </c>
      <c r="G20" s="211" t="s">
        <v>4119</v>
      </c>
      <c r="H20" s="211" t="s">
        <v>6615</v>
      </c>
      <c r="I20" s="211" t="s">
        <v>6616</v>
      </c>
      <c r="J20" s="211" t="s">
        <v>6572</v>
      </c>
      <c r="K20" s="211" t="s">
        <v>6617</v>
      </c>
      <c r="L20" s="211" t="s">
        <v>2787</v>
      </c>
      <c r="M20" s="211" t="s">
        <v>6486</v>
      </c>
      <c r="N20" s="211" t="s">
        <v>2787</v>
      </c>
      <c r="O20" s="211" t="s">
        <v>2787</v>
      </c>
      <c r="P20" s="211" t="s">
        <v>6526</v>
      </c>
    </row>
    <row r="21" spans="1:16" x14ac:dyDescent="0.2">
      <c r="A21" s="213" t="s">
        <v>4807</v>
      </c>
      <c r="B21" s="211" t="s">
        <v>6618</v>
      </c>
      <c r="C21" s="213" t="s">
        <v>4808</v>
      </c>
      <c r="D21" s="211" t="s">
        <v>6619</v>
      </c>
      <c r="E21" s="211" t="s">
        <v>6555</v>
      </c>
      <c r="F21" s="211" t="s">
        <v>6620</v>
      </c>
      <c r="G21" s="211" t="s">
        <v>6621</v>
      </c>
      <c r="H21" s="211" t="s">
        <v>6557</v>
      </c>
      <c r="I21" s="211" t="s">
        <v>6622</v>
      </c>
      <c r="J21" s="211" t="s">
        <v>6572</v>
      </c>
      <c r="K21" s="211" t="s">
        <v>6623</v>
      </c>
      <c r="L21" s="211" t="s">
        <v>2787</v>
      </c>
      <c r="M21" s="211" t="s">
        <v>6486</v>
      </c>
      <c r="N21" s="211" t="s">
        <v>2787</v>
      </c>
      <c r="O21" s="211" t="s">
        <v>2787</v>
      </c>
      <c r="P21" s="211" t="s">
        <v>6487</v>
      </c>
    </row>
    <row r="22" spans="1:16" x14ac:dyDescent="0.2">
      <c r="A22" s="213" t="s">
        <v>4847</v>
      </c>
      <c r="B22" s="211" t="s">
        <v>6624</v>
      </c>
      <c r="C22" s="213" t="s">
        <v>4848</v>
      </c>
      <c r="D22" s="211" t="s">
        <v>6625</v>
      </c>
      <c r="E22" s="211" t="s">
        <v>6626</v>
      </c>
      <c r="F22" s="211" t="s">
        <v>6627</v>
      </c>
      <c r="G22" s="211" t="s">
        <v>4851</v>
      </c>
      <c r="H22" s="211" t="s">
        <v>6628</v>
      </c>
      <c r="I22" s="211" t="s">
        <v>6629</v>
      </c>
      <c r="J22" s="211" t="s">
        <v>6484</v>
      </c>
      <c r="K22" s="211" t="s">
        <v>6630</v>
      </c>
      <c r="L22" s="211" t="s">
        <v>2787</v>
      </c>
      <c r="M22" s="211" t="s">
        <v>6495</v>
      </c>
      <c r="N22" s="211" t="s">
        <v>6495</v>
      </c>
      <c r="O22" s="211" t="s">
        <v>2787</v>
      </c>
      <c r="P22" s="211" t="s">
        <v>6631</v>
      </c>
    </row>
    <row r="23" spans="1:16" x14ac:dyDescent="0.2">
      <c r="A23" s="213" t="s">
        <v>4857</v>
      </c>
      <c r="B23" s="211" t="s">
        <v>6632</v>
      </c>
      <c r="C23" s="213" t="s">
        <v>4858</v>
      </c>
      <c r="D23" s="211" t="s">
        <v>6633</v>
      </c>
      <c r="E23" s="211" t="s">
        <v>6634</v>
      </c>
      <c r="F23" s="211" t="s">
        <v>6635</v>
      </c>
      <c r="G23" s="211" t="s">
        <v>3791</v>
      </c>
      <c r="H23" s="211" t="s">
        <v>6636</v>
      </c>
      <c r="I23" s="211" t="s">
        <v>6637</v>
      </c>
      <c r="J23" s="211" t="s">
        <v>6572</v>
      </c>
      <c r="K23" s="211" t="s">
        <v>6638</v>
      </c>
      <c r="L23" s="211" t="s">
        <v>2787</v>
      </c>
      <c r="M23" s="211" t="s">
        <v>6486</v>
      </c>
      <c r="N23" s="211" t="s">
        <v>2787</v>
      </c>
      <c r="O23" s="211" t="s">
        <v>2787</v>
      </c>
      <c r="P23" s="211" t="s">
        <v>6639</v>
      </c>
    </row>
    <row r="24" spans="1:16" x14ac:dyDescent="0.2">
      <c r="A24" s="213" t="s">
        <v>4883</v>
      </c>
      <c r="B24" s="211" t="s">
        <v>6640</v>
      </c>
      <c r="C24" s="213" t="s">
        <v>4884</v>
      </c>
      <c r="D24" s="211" t="s">
        <v>6528</v>
      </c>
      <c r="E24" s="211" t="s">
        <v>6626</v>
      </c>
      <c r="F24" s="211" t="s">
        <v>6641</v>
      </c>
      <c r="G24" s="211" t="s">
        <v>4887</v>
      </c>
      <c r="H24" s="211" t="s">
        <v>6642</v>
      </c>
      <c r="I24" s="211" t="s">
        <v>6643</v>
      </c>
      <c r="J24" s="211" t="s">
        <v>6484</v>
      </c>
      <c r="K24" s="211" t="s">
        <v>6644</v>
      </c>
      <c r="L24" s="211" t="s">
        <v>2787</v>
      </c>
      <c r="M24" s="211" t="s">
        <v>6486</v>
      </c>
      <c r="N24" s="211" t="s">
        <v>2787</v>
      </c>
      <c r="O24" s="211" t="s">
        <v>2787</v>
      </c>
      <c r="P24" s="211" t="s">
        <v>6645</v>
      </c>
    </row>
    <row r="25" spans="1:16" x14ac:dyDescent="0.2">
      <c r="A25" s="213" t="s">
        <v>4891</v>
      </c>
      <c r="B25" s="211" t="s">
        <v>6646</v>
      </c>
      <c r="C25" s="213" t="s">
        <v>4892</v>
      </c>
      <c r="D25" s="211" t="s">
        <v>6647</v>
      </c>
      <c r="E25" s="211" t="s">
        <v>6497</v>
      </c>
      <c r="F25" s="211" t="s">
        <v>6648</v>
      </c>
      <c r="G25" s="211" t="s">
        <v>3819</v>
      </c>
      <c r="H25" s="211" t="s">
        <v>6649</v>
      </c>
      <c r="I25" s="211" t="s">
        <v>6650</v>
      </c>
      <c r="J25" s="211" t="s">
        <v>6651</v>
      </c>
      <c r="K25" s="211" t="s">
        <v>6652</v>
      </c>
      <c r="L25" s="211" t="s">
        <v>6653</v>
      </c>
      <c r="M25" s="211" t="s">
        <v>6654</v>
      </c>
      <c r="N25" s="211" t="s">
        <v>6653</v>
      </c>
      <c r="O25" s="211" t="s">
        <v>2787</v>
      </c>
      <c r="P25" s="211" t="s">
        <v>2787</v>
      </c>
    </row>
    <row r="26" spans="1:16" x14ac:dyDescent="0.2">
      <c r="A26" s="213" t="s">
        <v>4897</v>
      </c>
      <c r="B26" s="211" t="s">
        <v>6655</v>
      </c>
      <c r="C26" s="213" t="s">
        <v>4898</v>
      </c>
      <c r="D26" s="211" t="s">
        <v>6656</v>
      </c>
      <c r="E26" s="211" t="s">
        <v>6657</v>
      </c>
      <c r="F26" s="211" t="s">
        <v>6658</v>
      </c>
      <c r="G26" s="211" t="s">
        <v>4881</v>
      </c>
      <c r="H26" s="211" t="s">
        <v>6659</v>
      </c>
      <c r="I26" s="211" t="s">
        <v>6660</v>
      </c>
      <c r="J26" s="211" t="s">
        <v>6572</v>
      </c>
      <c r="K26" s="211" t="s">
        <v>6661</v>
      </c>
      <c r="L26" s="211" t="s">
        <v>2787</v>
      </c>
      <c r="M26" s="211" t="s">
        <v>6486</v>
      </c>
      <c r="N26" s="211" t="s">
        <v>2787</v>
      </c>
      <c r="O26" s="211" t="s">
        <v>2787</v>
      </c>
      <c r="P26" s="211" t="s">
        <v>6662</v>
      </c>
    </row>
    <row r="27" spans="1:16" x14ac:dyDescent="0.2">
      <c r="A27" s="213" t="s">
        <v>4913</v>
      </c>
      <c r="B27" s="211" t="s">
        <v>6663</v>
      </c>
      <c r="C27" s="213" t="s">
        <v>4914</v>
      </c>
      <c r="D27" s="211" t="s">
        <v>6664</v>
      </c>
      <c r="E27" s="211" t="s">
        <v>6665</v>
      </c>
      <c r="F27" s="211" t="s">
        <v>6666</v>
      </c>
      <c r="G27" s="211" t="s">
        <v>3806</v>
      </c>
      <c r="H27" s="211" t="s">
        <v>6667</v>
      </c>
      <c r="I27" s="211" t="s">
        <v>6506</v>
      </c>
      <c r="J27" s="211" t="s">
        <v>6668</v>
      </c>
      <c r="K27" s="211" t="s">
        <v>6669</v>
      </c>
      <c r="L27" s="211" t="s">
        <v>2787</v>
      </c>
      <c r="M27" s="211" t="s">
        <v>2787</v>
      </c>
      <c r="N27" s="211" t="s">
        <v>6486</v>
      </c>
      <c r="O27" s="211" t="s">
        <v>2787</v>
      </c>
      <c r="P27" s="211" t="s">
        <v>6487</v>
      </c>
    </row>
    <row r="28" spans="1:16" x14ac:dyDescent="0.2">
      <c r="A28" s="213" t="s">
        <v>4929</v>
      </c>
      <c r="B28" s="211" t="s">
        <v>6670</v>
      </c>
      <c r="C28" s="213" t="s">
        <v>4930</v>
      </c>
      <c r="D28" s="211" t="s">
        <v>6619</v>
      </c>
      <c r="E28" s="211" t="s">
        <v>6589</v>
      </c>
      <c r="F28" s="211" t="s">
        <v>6671</v>
      </c>
      <c r="G28" s="211" t="s">
        <v>3834</v>
      </c>
      <c r="H28" s="211" t="s">
        <v>6672</v>
      </c>
      <c r="I28" s="211" t="s">
        <v>6673</v>
      </c>
      <c r="J28" s="211" t="s">
        <v>6559</v>
      </c>
      <c r="K28" s="211" t="s">
        <v>6674</v>
      </c>
      <c r="L28" s="211" t="s">
        <v>2787</v>
      </c>
      <c r="M28" s="211" t="s">
        <v>6486</v>
      </c>
      <c r="N28" s="211" t="s">
        <v>2787</v>
      </c>
      <c r="O28" s="211" t="s">
        <v>2787</v>
      </c>
      <c r="P28" s="211" t="s">
        <v>6675</v>
      </c>
    </row>
    <row r="29" spans="1:16" x14ac:dyDescent="0.2">
      <c r="A29" s="213" t="s">
        <v>4933</v>
      </c>
      <c r="B29" s="211" t="s">
        <v>6676</v>
      </c>
      <c r="C29" s="213" t="s">
        <v>4934</v>
      </c>
      <c r="D29" s="211" t="s">
        <v>6619</v>
      </c>
      <c r="E29" s="211" t="s">
        <v>6589</v>
      </c>
      <c r="F29" s="211" t="s">
        <v>6677</v>
      </c>
      <c r="G29" s="211" t="s">
        <v>3834</v>
      </c>
      <c r="H29" s="211" t="s">
        <v>6672</v>
      </c>
      <c r="I29" s="211" t="s">
        <v>6673</v>
      </c>
      <c r="J29" s="211" t="s">
        <v>6668</v>
      </c>
      <c r="K29" s="211" t="s">
        <v>6678</v>
      </c>
      <c r="L29" s="211" t="s">
        <v>2787</v>
      </c>
      <c r="M29" s="211" t="s">
        <v>2787</v>
      </c>
      <c r="N29" s="211" t="s">
        <v>6495</v>
      </c>
      <c r="O29" s="211" t="s">
        <v>6495</v>
      </c>
      <c r="P29" s="211" t="s">
        <v>6679</v>
      </c>
    </row>
    <row r="30" spans="1:16" x14ac:dyDescent="0.2">
      <c r="A30" s="213" t="s">
        <v>4969</v>
      </c>
      <c r="B30" s="211" t="s">
        <v>6680</v>
      </c>
      <c r="C30" s="213" t="s">
        <v>4970</v>
      </c>
      <c r="D30" s="211" t="s">
        <v>6681</v>
      </c>
      <c r="E30" s="211" t="s">
        <v>6682</v>
      </c>
      <c r="F30" s="211" t="s">
        <v>6683</v>
      </c>
      <c r="G30" s="211" t="s">
        <v>6684</v>
      </c>
      <c r="H30" s="211" t="s">
        <v>6685</v>
      </c>
      <c r="I30" s="211" t="s">
        <v>6686</v>
      </c>
      <c r="J30" s="211" t="s">
        <v>6687</v>
      </c>
      <c r="K30" s="211" t="s">
        <v>6688</v>
      </c>
      <c r="L30" s="211" t="s">
        <v>2787</v>
      </c>
      <c r="M30" s="211" t="s">
        <v>6495</v>
      </c>
      <c r="N30" s="211" t="s">
        <v>6495</v>
      </c>
      <c r="O30" s="211" t="s">
        <v>2787</v>
      </c>
      <c r="P30" s="211" t="s">
        <v>6689</v>
      </c>
    </row>
    <row r="31" spans="1:16" x14ac:dyDescent="0.2">
      <c r="A31" s="213" t="s">
        <v>4997</v>
      </c>
      <c r="B31" s="211" t="s">
        <v>6690</v>
      </c>
      <c r="C31" s="213" t="s">
        <v>4998</v>
      </c>
      <c r="D31" s="211" t="s">
        <v>6691</v>
      </c>
      <c r="E31" s="211" t="s">
        <v>6497</v>
      </c>
      <c r="F31" s="211" t="s">
        <v>6692</v>
      </c>
      <c r="G31" s="211" t="s">
        <v>292</v>
      </c>
      <c r="H31" s="211" t="s">
        <v>6693</v>
      </c>
      <c r="I31" s="211" t="s">
        <v>6493</v>
      </c>
      <c r="J31" s="211" t="s">
        <v>6694</v>
      </c>
      <c r="K31" s="211" t="s">
        <v>6695</v>
      </c>
      <c r="L31" s="211" t="s">
        <v>2787</v>
      </c>
      <c r="M31" s="211" t="s">
        <v>6495</v>
      </c>
      <c r="N31" s="211" t="s">
        <v>2787</v>
      </c>
      <c r="O31" s="211" t="s">
        <v>6495</v>
      </c>
      <c r="P31" s="211" t="s">
        <v>2787</v>
      </c>
    </row>
    <row r="32" spans="1:16" x14ac:dyDescent="0.2">
      <c r="A32" s="213" t="s">
        <v>5001</v>
      </c>
      <c r="B32" s="211" t="s">
        <v>6696</v>
      </c>
      <c r="C32" s="213" t="s">
        <v>5002</v>
      </c>
      <c r="D32" s="211" t="s">
        <v>6528</v>
      </c>
      <c r="E32" s="211" t="s">
        <v>6497</v>
      </c>
      <c r="F32" s="211" t="s">
        <v>6697</v>
      </c>
      <c r="G32" s="211" t="s">
        <v>294</v>
      </c>
      <c r="H32" s="211" t="s">
        <v>6698</v>
      </c>
      <c r="I32" s="211" t="s">
        <v>6699</v>
      </c>
      <c r="J32" s="211" t="s">
        <v>6515</v>
      </c>
      <c r="K32" s="211" t="s">
        <v>6700</v>
      </c>
      <c r="L32" s="211" t="s">
        <v>6534</v>
      </c>
      <c r="M32" s="211" t="s">
        <v>6534</v>
      </c>
      <c r="N32" s="211" t="s">
        <v>6534</v>
      </c>
      <c r="O32" s="211" t="s">
        <v>6534</v>
      </c>
      <c r="P32" s="211" t="s">
        <v>2787</v>
      </c>
    </row>
    <row r="33" spans="1:16" x14ac:dyDescent="0.2">
      <c r="A33" s="213" t="s">
        <v>5005</v>
      </c>
      <c r="B33" s="211" t="s">
        <v>6701</v>
      </c>
      <c r="C33" s="213" t="s">
        <v>5006</v>
      </c>
      <c r="D33" s="211" t="s">
        <v>6647</v>
      </c>
      <c r="E33" s="211" t="s">
        <v>6497</v>
      </c>
      <c r="F33" s="211" t="s">
        <v>6702</v>
      </c>
      <c r="G33" s="211" t="s">
        <v>286</v>
      </c>
      <c r="H33" s="211" t="s">
        <v>6703</v>
      </c>
      <c r="I33" s="211" t="s">
        <v>6704</v>
      </c>
      <c r="J33" s="211" t="s">
        <v>6694</v>
      </c>
      <c r="K33" s="211" t="s">
        <v>6705</v>
      </c>
      <c r="L33" s="211" t="s">
        <v>6534</v>
      </c>
      <c r="M33" s="211" t="s">
        <v>6534</v>
      </c>
      <c r="N33" s="211" t="s">
        <v>6534</v>
      </c>
      <c r="O33" s="211" t="s">
        <v>6534</v>
      </c>
      <c r="P33" s="211" t="s">
        <v>2787</v>
      </c>
    </row>
    <row r="34" spans="1:16" x14ac:dyDescent="0.2">
      <c r="A34" s="213" t="s">
        <v>5009</v>
      </c>
      <c r="B34" s="211" t="s">
        <v>6706</v>
      </c>
      <c r="C34" s="213" t="s">
        <v>5010</v>
      </c>
      <c r="D34" s="211" t="s">
        <v>6707</v>
      </c>
      <c r="E34" s="211" t="s">
        <v>6708</v>
      </c>
      <c r="F34" s="211" t="s">
        <v>6709</v>
      </c>
      <c r="G34" s="211" t="s">
        <v>5013</v>
      </c>
      <c r="H34" s="211" t="s">
        <v>6710</v>
      </c>
      <c r="I34" s="211" t="s">
        <v>6711</v>
      </c>
      <c r="J34" s="211" t="s">
        <v>6687</v>
      </c>
      <c r="K34" s="211" t="s">
        <v>6712</v>
      </c>
      <c r="L34" s="211" t="s">
        <v>6486</v>
      </c>
      <c r="M34" s="211" t="s">
        <v>2787</v>
      </c>
      <c r="N34" s="211" t="s">
        <v>2787</v>
      </c>
      <c r="O34" s="211" t="s">
        <v>2787</v>
      </c>
      <c r="P34" s="211" t="s">
        <v>6713</v>
      </c>
    </row>
    <row r="35" spans="1:16" x14ac:dyDescent="0.2">
      <c r="A35" s="213" t="s">
        <v>5029</v>
      </c>
      <c r="B35" s="211" t="s">
        <v>6714</v>
      </c>
      <c r="C35" s="213" t="s">
        <v>5030</v>
      </c>
      <c r="D35" s="211" t="s">
        <v>6715</v>
      </c>
      <c r="E35" s="211" t="s">
        <v>6589</v>
      </c>
      <c r="F35" s="211" t="s">
        <v>6716</v>
      </c>
      <c r="G35" s="211" t="s">
        <v>4651</v>
      </c>
      <c r="H35" s="211" t="s">
        <v>6717</v>
      </c>
      <c r="I35" s="211" t="s">
        <v>6500</v>
      </c>
      <c r="J35" s="211" t="s">
        <v>6484</v>
      </c>
      <c r="K35" s="211" t="s">
        <v>6718</v>
      </c>
      <c r="L35" s="211" t="s">
        <v>2787</v>
      </c>
      <c r="M35" s="211" t="s">
        <v>6719</v>
      </c>
      <c r="N35" s="211" t="s">
        <v>6720</v>
      </c>
      <c r="O35" s="211" t="s">
        <v>2787</v>
      </c>
      <c r="P35" s="211" t="s">
        <v>6721</v>
      </c>
    </row>
    <row r="36" spans="1:16" x14ac:dyDescent="0.2">
      <c r="A36" s="213" t="s">
        <v>5052</v>
      </c>
      <c r="B36" s="211" t="s">
        <v>6722</v>
      </c>
      <c r="C36" s="213" t="s">
        <v>5053</v>
      </c>
      <c r="D36" s="211" t="s">
        <v>6723</v>
      </c>
      <c r="E36" s="211" t="s">
        <v>6555</v>
      </c>
      <c r="F36" s="211" t="s">
        <v>6724</v>
      </c>
      <c r="G36" s="211" t="s">
        <v>4277</v>
      </c>
      <c r="H36" s="211" t="s">
        <v>6505</v>
      </c>
      <c r="I36" s="211" t="s">
        <v>6725</v>
      </c>
      <c r="J36" s="211" t="s">
        <v>6507</v>
      </c>
      <c r="K36" s="211" t="s">
        <v>6726</v>
      </c>
      <c r="L36" s="211" t="s">
        <v>2787</v>
      </c>
      <c r="M36" s="211" t="s">
        <v>2787</v>
      </c>
      <c r="N36" s="211" t="s">
        <v>6486</v>
      </c>
      <c r="O36" s="211" t="s">
        <v>2787</v>
      </c>
      <c r="P36" s="211" t="s">
        <v>6727</v>
      </c>
    </row>
    <row r="37" spans="1:16" x14ac:dyDescent="0.2">
      <c r="A37" s="213" t="s">
        <v>5056</v>
      </c>
      <c r="B37" s="211" t="s">
        <v>6728</v>
      </c>
      <c r="C37" s="213" t="s">
        <v>6729</v>
      </c>
      <c r="D37" s="211" t="s">
        <v>6730</v>
      </c>
      <c r="E37" s="211" t="s">
        <v>6731</v>
      </c>
      <c r="F37" s="211" t="s">
        <v>6732</v>
      </c>
      <c r="G37" s="211" t="s">
        <v>4420</v>
      </c>
      <c r="H37" s="211" t="s">
        <v>6733</v>
      </c>
      <c r="I37" s="211" t="s">
        <v>6734</v>
      </c>
      <c r="J37" s="211" t="s">
        <v>6735</v>
      </c>
      <c r="K37" s="211" t="s">
        <v>6736</v>
      </c>
      <c r="L37" s="211" t="s">
        <v>2787</v>
      </c>
      <c r="M37" s="211" t="s">
        <v>6486</v>
      </c>
      <c r="N37" s="211" t="s">
        <v>2787</v>
      </c>
      <c r="O37" s="211" t="s">
        <v>2787</v>
      </c>
      <c r="P37" s="211" t="s">
        <v>6487</v>
      </c>
    </row>
    <row r="38" spans="1:16" x14ac:dyDescent="0.2">
      <c r="A38" s="213" t="s">
        <v>5120</v>
      </c>
      <c r="B38" s="211" t="s">
        <v>6737</v>
      </c>
      <c r="C38" s="213" t="s">
        <v>5121</v>
      </c>
      <c r="D38" s="211" t="s">
        <v>6738</v>
      </c>
      <c r="E38" s="211" t="s">
        <v>6739</v>
      </c>
      <c r="F38" s="211" t="s">
        <v>6740</v>
      </c>
      <c r="G38" s="211" t="s">
        <v>5124</v>
      </c>
      <c r="H38" s="211" t="s">
        <v>6741</v>
      </c>
      <c r="I38" s="211" t="s">
        <v>6742</v>
      </c>
      <c r="J38" s="211" t="s">
        <v>6572</v>
      </c>
      <c r="K38" s="211" t="s">
        <v>6743</v>
      </c>
      <c r="L38" s="211" t="s">
        <v>6719</v>
      </c>
      <c r="M38" s="211" t="s">
        <v>6720</v>
      </c>
      <c r="N38" s="211" t="s">
        <v>2787</v>
      </c>
      <c r="O38" s="211" t="s">
        <v>2787</v>
      </c>
      <c r="P38" s="211" t="s">
        <v>6744</v>
      </c>
    </row>
    <row r="39" spans="1:16" x14ac:dyDescent="0.2">
      <c r="A39" s="213" t="s">
        <v>5126</v>
      </c>
      <c r="B39" s="211" t="s">
        <v>6745</v>
      </c>
      <c r="C39" s="213" t="s">
        <v>5127</v>
      </c>
      <c r="D39" s="211" t="s">
        <v>6746</v>
      </c>
      <c r="E39" s="211" t="s">
        <v>6479</v>
      </c>
      <c r="F39" s="211" t="s">
        <v>6747</v>
      </c>
      <c r="G39" s="211" t="s">
        <v>3998</v>
      </c>
      <c r="H39" s="211" t="s">
        <v>6748</v>
      </c>
      <c r="I39" s="211" t="s">
        <v>6749</v>
      </c>
      <c r="J39" s="211" t="s">
        <v>6668</v>
      </c>
      <c r="K39" s="211" t="s">
        <v>6750</v>
      </c>
      <c r="L39" s="211" t="s">
        <v>2787</v>
      </c>
      <c r="M39" s="211" t="s">
        <v>6751</v>
      </c>
      <c r="N39" s="211" t="s">
        <v>6752</v>
      </c>
      <c r="O39" s="211" t="s">
        <v>2787</v>
      </c>
      <c r="P39" s="211" t="s">
        <v>6753</v>
      </c>
    </row>
    <row r="40" spans="1:16" x14ac:dyDescent="0.2">
      <c r="A40" s="213" t="s">
        <v>5134</v>
      </c>
      <c r="B40" s="211" t="s">
        <v>6754</v>
      </c>
      <c r="C40" s="213" t="s">
        <v>5135</v>
      </c>
      <c r="D40" s="211" t="s">
        <v>6755</v>
      </c>
      <c r="E40" s="211" t="s">
        <v>6756</v>
      </c>
      <c r="F40" s="211" t="s">
        <v>6757</v>
      </c>
      <c r="G40" s="211" t="s">
        <v>4039</v>
      </c>
      <c r="H40" s="211" t="s">
        <v>6758</v>
      </c>
      <c r="I40" s="211" t="s">
        <v>6759</v>
      </c>
      <c r="J40" s="211" t="s">
        <v>6572</v>
      </c>
      <c r="K40" s="211" t="s">
        <v>6760</v>
      </c>
      <c r="L40" s="211" t="s">
        <v>2787</v>
      </c>
      <c r="M40" s="211" t="s">
        <v>6486</v>
      </c>
      <c r="N40" s="211" t="s">
        <v>2787</v>
      </c>
      <c r="O40" s="211" t="s">
        <v>2787</v>
      </c>
      <c r="P40" s="211" t="s">
        <v>6487</v>
      </c>
    </row>
    <row r="41" spans="1:16" x14ac:dyDescent="0.2">
      <c r="A41" s="213" t="s">
        <v>5152</v>
      </c>
      <c r="B41" s="211" t="s">
        <v>6761</v>
      </c>
      <c r="C41" s="213" t="s">
        <v>5153</v>
      </c>
      <c r="D41" s="211" t="s">
        <v>6762</v>
      </c>
      <c r="E41" s="211" t="s">
        <v>6682</v>
      </c>
      <c r="F41" s="211" t="s">
        <v>6763</v>
      </c>
      <c r="G41" s="211" t="s">
        <v>4010</v>
      </c>
      <c r="H41" s="211" t="s">
        <v>6764</v>
      </c>
      <c r="I41" s="211" t="s">
        <v>6629</v>
      </c>
      <c r="J41" s="211" t="s">
        <v>6484</v>
      </c>
      <c r="K41" s="211" t="s">
        <v>6765</v>
      </c>
      <c r="L41" s="211" t="s">
        <v>2787</v>
      </c>
      <c r="M41" s="211" t="s">
        <v>6495</v>
      </c>
      <c r="N41" s="211" t="s">
        <v>2787</v>
      </c>
      <c r="O41" s="211" t="s">
        <v>6495</v>
      </c>
      <c r="P41" s="211" t="s">
        <v>6766</v>
      </c>
    </row>
    <row r="42" spans="1:16" x14ac:dyDescent="0.2">
      <c r="A42" s="213" t="s">
        <v>5162</v>
      </c>
      <c r="B42" s="211" t="s">
        <v>6767</v>
      </c>
      <c r="C42" s="213" t="s">
        <v>6768</v>
      </c>
      <c r="D42" s="211" t="s">
        <v>6769</v>
      </c>
      <c r="E42" s="211" t="s">
        <v>6634</v>
      </c>
      <c r="F42" s="211" t="s">
        <v>6770</v>
      </c>
      <c r="G42" s="211" t="s">
        <v>5166</v>
      </c>
      <c r="H42" s="211" t="s">
        <v>6771</v>
      </c>
      <c r="I42" s="211" t="s">
        <v>6699</v>
      </c>
      <c r="J42" s="211" t="s">
        <v>6772</v>
      </c>
      <c r="K42" s="211" t="s">
        <v>6773</v>
      </c>
      <c r="L42" s="211" t="s">
        <v>2787</v>
      </c>
      <c r="M42" s="211" t="s">
        <v>2787</v>
      </c>
      <c r="N42" s="211" t="s">
        <v>6486</v>
      </c>
      <c r="O42" s="211" t="s">
        <v>2787</v>
      </c>
      <c r="P42" s="211" t="s">
        <v>6727</v>
      </c>
    </row>
    <row r="43" spans="1:16" x14ac:dyDescent="0.2">
      <c r="A43" s="213" t="s">
        <v>5174</v>
      </c>
      <c r="B43" s="211" t="s">
        <v>6774</v>
      </c>
      <c r="C43" s="213" t="s">
        <v>5175</v>
      </c>
      <c r="D43" s="211" t="s">
        <v>6730</v>
      </c>
      <c r="E43" s="211" t="s">
        <v>6775</v>
      </c>
      <c r="F43" s="211" t="s">
        <v>6776</v>
      </c>
      <c r="G43" s="211" t="s">
        <v>5178</v>
      </c>
      <c r="H43" s="211" t="s">
        <v>6777</v>
      </c>
      <c r="I43" s="211" t="s">
        <v>6778</v>
      </c>
      <c r="J43" s="211" t="s">
        <v>6779</v>
      </c>
      <c r="K43" s="211" t="s">
        <v>6780</v>
      </c>
      <c r="L43" s="211" t="s">
        <v>6654</v>
      </c>
      <c r="M43" s="211" t="s">
        <v>6653</v>
      </c>
      <c r="N43" s="211" t="s">
        <v>6653</v>
      </c>
      <c r="O43" s="211" t="s">
        <v>2787</v>
      </c>
      <c r="P43" s="211" t="s">
        <v>6781</v>
      </c>
    </row>
    <row r="44" spans="1:16" x14ac:dyDescent="0.2">
      <c r="A44" s="213" t="s">
        <v>5180</v>
      </c>
      <c r="B44" s="211" t="s">
        <v>6782</v>
      </c>
      <c r="C44" s="213" t="s">
        <v>5181</v>
      </c>
      <c r="D44" s="211" t="s">
        <v>6783</v>
      </c>
      <c r="E44" s="211" t="s">
        <v>6626</v>
      </c>
      <c r="F44" s="211" t="s">
        <v>6784</v>
      </c>
      <c r="G44" s="211" t="s">
        <v>5184</v>
      </c>
      <c r="H44" s="211" t="s">
        <v>6785</v>
      </c>
      <c r="I44" s="211" t="s">
        <v>6786</v>
      </c>
      <c r="J44" s="211" t="s">
        <v>6687</v>
      </c>
      <c r="K44" s="211" t="s">
        <v>6787</v>
      </c>
      <c r="L44" s="211" t="s">
        <v>6486</v>
      </c>
      <c r="M44" s="211" t="s">
        <v>2787</v>
      </c>
      <c r="N44" s="211" t="s">
        <v>2787</v>
      </c>
      <c r="O44" s="211" t="s">
        <v>2787</v>
      </c>
      <c r="P44" s="211" t="s">
        <v>6594</v>
      </c>
    </row>
    <row r="45" spans="1:16" x14ac:dyDescent="0.2">
      <c r="A45" s="213" t="s">
        <v>5192</v>
      </c>
      <c r="B45" s="211" t="s">
        <v>6788</v>
      </c>
      <c r="C45" s="213" t="s">
        <v>5193</v>
      </c>
      <c r="D45" s="211" t="s">
        <v>6789</v>
      </c>
      <c r="E45" s="211" t="s">
        <v>6626</v>
      </c>
      <c r="F45" s="211" t="s">
        <v>6790</v>
      </c>
      <c r="G45" s="211" t="s">
        <v>5196</v>
      </c>
      <c r="H45" s="211" t="s">
        <v>6791</v>
      </c>
      <c r="I45" s="211" t="s">
        <v>6792</v>
      </c>
      <c r="J45" s="211" t="s">
        <v>6484</v>
      </c>
      <c r="K45" s="211" t="s">
        <v>6793</v>
      </c>
      <c r="L45" s="211" t="s">
        <v>2787</v>
      </c>
      <c r="M45" s="211" t="s">
        <v>6486</v>
      </c>
      <c r="N45" s="211" t="s">
        <v>2787</v>
      </c>
      <c r="O45" s="211" t="s">
        <v>2787</v>
      </c>
      <c r="P45" s="211" t="s">
        <v>6794</v>
      </c>
    </row>
    <row r="46" spans="1:16" x14ac:dyDescent="0.2">
      <c r="A46" s="213" t="s">
        <v>5198</v>
      </c>
      <c r="B46" s="211" t="s">
        <v>6795</v>
      </c>
      <c r="C46" s="213" t="s">
        <v>5199</v>
      </c>
      <c r="D46" s="211" t="s">
        <v>6730</v>
      </c>
      <c r="E46" s="211" t="s">
        <v>6796</v>
      </c>
      <c r="F46" s="211" t="s">
        <v>6797</v>
      </c>
      <c r="G46" s="211" t="s">
        <v>4651</v>
      </c>
      <c r="H46" s="211" t="s">
        <v>6717</v>
      </c>
      <c r="I46" s="211" t="s">
        <v>6778</v>
      </c>
      <c r="J46" s="211" t="s">
        <v>6668</v>
      </c>
      <c r="K46" s="211" t="s">
        <v>6798</v>
      </c>
      <c r="L46" s="211" t="s">
        <v>2787</v>
      </c>
      <c r="M46" s="211" t="s">
        <v>2787</v>
      </c>
      <c r="N46" s="211" t="s">
        <v>6486</v>
      </c>
      <c r="O46" s="211" t="s">
        <v>2787</v>
      </c>
      <c r="P46" s="211" t="s">
        <v>6799</v>
      </c>
    </row>
    <row r="47" spans="1:16" x14ac:dyDescent="0.2">
      <c r="A47" s="213" t="s">
        <v>5202</v>
      </c>
      <c r="B47" s="211" t="s">
        <v>6800</v>
      </c>
      <c r="C47" s="213" t="s">
        <v>5203</v>
      </c>
      <c r="D47" s="211" t="s">
        <v>6801</v>
      </c>
      <c r="E47" s="211" t="s">
        <v>6555</v>
      </c>
      <c r="F47" s="211" t="s">
        <v>6802</v>
      </c>
      <c r="G47" s="211" t="s">
        <v>4420</v>
      </c>
      <c r="H47" s="211" t="s">
        <v>6803</v>
      </c>
      <c r="I47" s="211" t="s">
        <v>6804</v>
      </c>
      <c r="J47" s="211" t="s">
        <v>6601</v>
      </c>
      <c r="K47" s="211" t="s">
        <v>6805</v>
      </c>
      <c r="L47" s="211" t="s">
        <v>2787</v>
      </c>
      <c r="M47" s="211" t="s">
        <v>6486</v>
      </c>
      <c r="N47" s="211" t="s">
        <v>2787</v>
      </c>
      <c r="O47" s="211" t="s">
        <v>2787</v>
      </c>
      <c r="P47" s="211" t="s">
        <v>6806</v>
      </c>
    </row>
    <row r="48" spans="1:16" x14ac:dyDescent="0.2">
      <c r="A48" s="213" t="s">
        <v>5242</v>
      </c>
      <c r="B48" s="211" t="s">
        <v>6807</v>
      </c>
      <c r="C48" s="213" t="s">
        <v>5243</v>
      </c>
      <c r="D48" s="211" t="s">
        <v>6528</v>
      </c>
      <c r="E48" s="211" t="s">
        <v>6497</v>
      </c>
      <c r="F48" s="211" t="s">
        <v>6808</v>
      </c>
      <c r="G48" s="211" t="s">
        <v>294</v>
      </c>
      <c r="H48" s="211" t="s">
        <v>6809</v>
      </c>
      <c r="I48" s="211" t="s">
        <v>6699</v>
      </c>
      <c r="J48" s="211" t="s">
        <v>6484</v>
      </c>
      <c r="K48" s="211" t="s">
        <v>6810</v>
      </c>
      <c r="L48" s="211" t="s">
        <v>6654</v>
      </c>
      <c r="M48" s="211" t="s">
        <v>6653</v>
      </c>
      <c r="N48" s="211" t="s">
        <v>6653</v>
      </c>
      <c r="O48" s="211" t="s">
        <v>2787</v>
      </c>
      <c r="P48" s="211" t="s">
        <v>6487</v>
      </c>
    </row>
    <row r="49" spans="1:16" x14ac:dyDescent="0.2">
      <c r="A49" s="213" t="s">
        <v>5250</v>
      </c>
      <c r="B49" s="211" t="s">
        <v>6811</v>
      </c>
      <c r="C49" s="213" t="s">
        <v>5251</v>
      </c>
      <c r="D49" s="211" t="s">
        <v>6812</v>
      </c>
      <c r="E49" s="211" t="s">
        <v>6813</v>
      </c>
      <c r="F49" s="211" t="s">
        <v>6814</v>
      </c>
      <c r="G49" s="211" t="s">
        <v>3914</v>
      </c>
      <c r="H49" s="211" t="s">
        <v>6815</v>
      </c>
      <c r="I49" s="211" t="s">
        <v>6816</v>
      </c>
      <c r="J49" s="211" t="s">
        <v>6668</v>
      </c>
      <c r="K49" s="211" t="s">
        <v>6817</v>
      </c>
      <c r="L49" s="211" t="s">
        <v>6495</v>
      </c>
      <c r="M49" s="211" t="s">
        <v>6495</v>
      </c>
      <c r="N49" s="211" t="s">
        <v>2787</v>
      </c>
      <c r="O49" s="211" t="s">
        <v>2787</v>
      </c>
      <c r="P49" s="211" t="s">
        <v>6818</v>
      </c>
    </row>
    <row r="50" spans="1:16" x14ac:dyDescent="0.2">
      <c r="A50" s="213" t="s">
        <v>5260</v>
      </c>
      <c r="B50" s="211" t="s">
        <v>6819</v>
      </c>
      <c r="C50" s="213" t="s">
        <v>5261</v>
      </c>
      <c r="D50" s="211" t="s">
        <v>6820</v>
      </c>
      <c r="E50" s="211" t="s">
        <v>6479</v>
      </c>
      <c r="F50" s="211" t="s">
        <v>6821</v>
      </c>
      <c r="G50" s="211" t="s">
        <v>5264</v>
      </c>
      <c r="H50" s="211" t="s">
        <v>6822</v>
      </c>
      <c r="I50" s="211" t="s">
        <v>6823</v>
      </c>
      <c r="J50" s="211" t="s">
        <v>6668</v>
      </c>
      <c r="K50" s="211" t="s">
        <v>6824</v>
      </c>
      <c r="L50" s="211" t="s">
        <v>2787</v>
      </c>
      <c r="M50" s="211" t="s">
        <v>2787</v>
      </c>
      <c r="N50" s="211" t="s">
        <v>6486</v>
      </c>
      <c r="O50" s="211" t="s">
        <v>2787</v>
      </c>
      <c r="P50" s="211" t="s">
        <v>6825</v>
      </c>
    </row>
    <row r="51" spans="1:16" x14ac:dyDescent="0.2">
      <c r="A51" s="213" t="s">
        <v>5278</v>
      </c>
      <c r="B51" s="211" t="s">
        <v>6826</v>
      </c>
      <c r="C51" s="213" t="s">
        <v>5279</v>
      </c>
      <c r="D51" s="211" t="s">
        <v>6827</v>
      </c>
      <c r="E51" s="211" t="s">
        <v>6828</v>
      </c>
      <c r="F51" s="211" t="s">
        <v>6829</v>
      </c>
      <c r="G51" s="211" t="s">
        <v>5282</v>
      </c>
      <c r="H51" s="211" t="s">
        <v>6830</v>
      </c>
      <c r="I51" s="211" t="s">
        <v>6831</v>
      </c>
      <c r="J51" s="211" t="s">
        <v>6832</v>
      </c>
      <c r="K51" s="211" t="s">
        <v>6833</v>
      </c>
      <c r="L51" s="211" t="s">
        <v>6486</v>
      </c>
      <c r="M51" s="211" t="s">
        <v>2787</v>
      </c>
      <c r="N51" s="211" t="s">
        <v>2787</v>
      </c>
      <c r="O51" s="211" t="s">
        <v>2787</v>
      </c>
      <c r="P51" s="211" t="s">
        <v>6594</v>
      </c>
    </row>
    <row r="52" spans="1:16" x14ac:dyDescent="0.2">
      <c r="A52" s="213" t="s">
        <v>5288</v>
      </c>
      <c r="B52" s="211" t="s">
        <v>6834</v>
      </c>
      <c r="C52" s="213" t="s">
        <v>5289</v>
      </c>
      <c r="D52" s="211" t="s">
        <v>6835</v>
      </c>
      <c r="E52" s="211" t="s">
        <v>6589</v>
      </c>
      <c r="F52" s="211" t="s">
        <v>6836</v>
      </c>
      <c r="G52" s="211" t="s">
        <v>4024</v>
      </c>
      <c r="H52" s="211" t="s">
        <v>6837</v>
      </c>
      <c r="I52" s="211" t="s">
        <v>6493</v>
      </c>
      <c r="J52" s="211" t="s">
        <v>6484</v>
      </c>
      <c r="K52" s="211" t="s">
        <v>6838</v>
      </c>
      <c r="L52" s="211" t="s">
        <v>2787</v>
      </c>
      <c r="M52" s="211" t="s">
        <v>6486</v>
      </c>
      <c r="N52" s="211" t="s">
        <v>2787</v>
      </c>
      <c r="O52" s="211" t="s">
        <v>2787</v>
      </c>
      <c r="P52" s="211" t="s">
        <v>6839</v>
      </c>
    </row>
    <row r="53" spans="1:16" x14ac:dyDescent="0.2">
      <c r="A53" s="213" t="s">
        <v>5324</v>
      </c>
      <c r="B53" s="211" t="s">
        <v>6840</v>
      </c>
      <c r="C53" s="213" t="s">
        <v>5325</v>
      </c>
      <c r="D53" s="211" t="s">
        <v>6841</v>
      </c>
      <c r="E53" s="211" t="s">
        <v>6842</v>
      </c>
      <c r="F53" s="211" t="s">
        <v>6843</v>
      </c>
      <c r="G53" s="211" t="s">
        <v>5328</v>
      </c>
      <c r="H53" s="211" t="s">
        <v>6844</v>
      </c>
      <c r="I53" s="211" t="s">
        <v>6845</v>
      </c>
      <c r="J53" s="211" t="s">
        <v>6846</v>
      </c>
      <c r="K53" s="211" t="s">
        <v>6847</v>
      </c>
      <c r="L53" s="211" t="s">
        <v>2787</v>
      </c>
      <c r="M53" s="211" t="s">
        <v>2787</v>
      </c>
      <c r="N53" s="211" t="s">
        <v>2787</v>
      </c>
      <c r="O53" s="211" t="s">
        <v>6486</v>
      </c>
      <c r="P53" s="211" t="s">
        <v>6848</v>
      </c>
    </row>
    <row r="54" spans="1:16" x14ac:dyDescent="0.2">
      <c r="A54" s="213" t="s">
        <v>5344</v>
      </c>
      <c r="B54" s="211" t="s">
        <v>6849</v>
      </c>
      <c r="C54" s="213" t="s">
        <v>5345</v>
      </c>
      <c r="D54" s="211" t="s">
        <v>6528</v>
      </c>
      <c r="E54" s="211" t="s">
        <v>6497</v>
      </c>
      <c r="F54" s="211" t="s">
        <v>6850</v>
      </c>
      <c r="G54" s="211" t="s">
        <v>4067</v>
      </c>
      <c r="H54" s="211" t="s">
        <v>6851</v>
      </c>
      <c r="I54" s="211" t="s">
        <v>6852</v>
      </c>
      <c r="J54" s="211" t="s">
        <v>6515</v>
      </c>
      <c r="K54" s="211" t="s">
        <v>6853</v>
      </c>
      <c r="L54" s="211" t="s">
        <v>2787</v>
      </c>
      <c r="M54" s="211" t="s">
        <v>6486</v>
      </c>
      <c r="N54" s="211" t="s">
        <v>2787</v>
      </c>
      <c r="O54" s="211" t="s">
        <v>2787</v>
      </c>
      <c r="P54" s="211" t="s">
        <v>6487</v>
      </c>
    </row>
    <row r="55" spans="1:16" x14ac:dyDescent="0.2">
      <c r="A55" s="213" t="s">
        <v>5358</v>
      </c>
      <c r="B55" s="211" t="s">
        <v>6854</v>
      </c>
      <c r="C55" s="213" t="s">
        <v>5359</v>
      </c>
      <c r="D55" s="211" t="s">
        <v>6855</v>
      </c>
      <c r="E55" s="211" t="s">
        <v>6589</v>
      </c>
      <c r="F55" s="211" t="s">
        <v>6856</v>
      </c>
      <c r="G55" s="211" t="s">
        <v>4161</v>
      </c>
      <c r="H55" s="211" t="s">
        <v>6857</v>
      </c>
      <c r="I55" s="211" t="s">
        <v>6858</v>
      </c>
      <c r="J55" s="211" t="s">
        <v>6846</v>
      </c>
      <c r="K55" s="211" t="s">
        <v>6859</v>
      </c>
      <c r="L55" s="211" t="s">
        <v>2787</v>
      </c>
      <c r="M55" s="211" t="s">
        <v>2787</v>
      </c>
      <c r="N55" s="211" t="s">
        <v>2787</v>
      </c>
      <c r="O55" s="211" t="s">
        <v>6486</v>
      </c>
      <c r="P55" s="211" t="s">
        <v>6860</v>
      </c>
    </row>
    <row r="56" spans="1:16" x14ac:dyDescent="0.2">
      <c r="A56" s="213" t="s">
        <v>5370</v>
      </c>
      <c r="B56" s="211" t="s">
        <v>6861</v>
      </c>
      <c r="C56" s="213" t="s">
        <v>5371</v>
      </c>
      <c r="D56" s="211" t="s">
        <v>6862</v>
      </c>
      <c r="E56" s="211" t="s">
        <v>6626</v>
      </c>
      <c r="F56" s="211" t="s">
        <v>6863</v>
      </c>
      <c r="G56" s="211" t="s">
        <v>3998</v>
      </c>
      <c r="H56" s="211" t="s">
        <v>6864</v>
      </c>
      <c r="I56" s="211" t="s">
        <v>6816</v>
      </c>
      <c r="J56" s="211" t="s">
        <v>6507</v>
      </c>
      <c r="K56" s="211" t="s">
        <v>6865</v>
      </c>
      <c r="L56" s="211" t="s">
        <v>2787</v>
      </c>
      <c r="M56" s="211" t="s">
        <v>6486</v>
      </c>
      <c r="N56" s="211" t="s">
        <v>2787</v>
      </c>
      <c r="O56" s="211" t="s">
        <v>2787</v>
      </c>
      <c r="P56" s="211" t="s">
        <v>6487</v>
      </c>
    </row>
    <row r="57" spans="1:16" x14ac:dyDescent="0.2">
      <c r="A57" s="213" t="s">
        <v>5374</v>
      </c>
      <c r="B57" s="211" t="s">
        <v>6866</v>
      </c>
      <c r="C57" s="213" t="s">
        <v>5375</v>
      </c>
      <c r="D57" s="211" t="s">
        <v>6867</v>
      </c>
      <c r="E57" s="211" t="s">
        <v>6868</v>
      </c>
      <c r="F57" s="211" t="s">
        <v>6869</v>
      </c>
      <c r="G57" s="211" t="s">
        <v>6870</v>
      </c>
      <c r="H57" s="211" t="s">
        <v>6871</v>
      </c>
      <c r="I57" s="211" t="s">
        <v>6872</v>
      </c>
      <c r="J57" s="211" t="s">
        <v>6873</v>
      </c>
      <c r="K57" s="211" t="s">
        <v>6874</v>
      </c>
      <c r="L57" s="211" t="s">
        <v>2787</v>
      </c>
      <c r="M57" s="211" t="s">
        <v>2787</v>
      </c>
      <c r="N57" s="211" t="s">
        <v>2787</v>
      </c>
      <c r="O57" s="211" t="s">
        <v>6486</v>
      </c>
      <c r="P57" s="211" t="s">
        <v>6875</v>
      </c>
    </row>
    <row r="58" spans="1:16" x14ac:dyDescent="0.2">
      <c r="A58" s="213" t="s">
        <v>5379</v>
      </c>
      <c r="B58" s="211" t="s">
        <v>6876</v>
      </c>
      <c r="C58" s="213" t="s">
        <v>5380</v>
      </c>
      <c r="D58" s="211" t="s">
        <v>6877</v>
      </c>
      <c r="E58" s="211" t="s">
        <v>6878</v>
      </c>
      <c r="F58" s="211" t="s">
        <v>6879</v>
      </c>
      <c r="G58" s="211" t="s">
        <v>4528</v>
      </c>
      <c r="H58" s="211" t="s">
        <v>6880</v>
      </c>
      <c r="I58" s="211" t="s">
        <v>6881</v>
      </c>
      <c r="J58" s="211" t="s">
        <v>6572</v>
      </c>
      <c r="K58" s="211" t="s">
        <v>6882</v>
      </c>
      <c r="L58" s="211" t="s">
        <v>2787</v>
      </c>
      <c r="M58" s="211" t="s">
        <v>6486</v>
      </c>
      <c r="N58" s="211" t="s">
        <v>2787</v>
      </c>
      <c r="O58" s="211" t="s">
        <v>2787</v>
      </c>
      <c r="P58" s="211" t="s">
        <v>6883</v>
      </c>
    </row>
    <row r="59" spans="1:16" x14ac:dyDescent="0.2">
      <c r="A59" s="213" t="s">
        <v>5387</v>
      </c>
      <c r="B59" s="211" t="s">
        <v>6884</v>
      </c>
      <c r="C59" s="213" t="s">
        <v>5388</v>
      </c>
      <c r="D59" s="211" t="s">
        <v>6862</v>
      </c>
      <c r="E59" s="211" t="s">
        <v>6708</v>
      </c>
      <c r="F59" s="211" t="s">
        <v>6885</v>
      </c>
      <c r="G59" s="211" t="s">
        <v>3834</v>
      </c>
      <c r="H59" s="211" t="s">
        <v>6672</v>
      </c>
      <c r="I59" s="211" t="s">
        <v>6886</v>
      </c>
      <c r="J59" s="211" t="s">
        <v>6772</v>
      </c>
      <c r="K59" s="211" t="s">
        <v>6887</v>
      </c>
      <c r="L59" s="211" t="s">
        <v>2787</v>
      </c>
      <c r="M59" s="211" t="s">
        <v>2787</v>
      </c>
      <c r="N59" s="211" t="s">
        <v>6486</v>
      </c>
      <c r="O59" s="211" t="s">
        <v>2787</v>
      </c>
      <c r="P59" s="211" t="s">
        <v>6888</v>
      </c>
    </row>
    <row r="60" spans="1:16" x14ac:dyDescent="0.2">
      <c r="A60" s="213" t="s">
        <v>5391</v>
      </c>
      <c r="B60" s="211" t="s">
        <v>6889</v>
      </c>
      <c r="C60" s="213" t="s">
        <v>5392</v>
      </c>
      <c r="D60" s="211" t="s">
        <v>6890</v>
      </c>
      <c r="E60" s="211" t="s">
        <v>6796</v>
      </c>
      <c r="F60" s="211" t="s">
        <v>6891</v>
      </c>
      <c r="G60" s="211" t="s">
        <v>5395</v>
      </c>
      <c r="H60" s="211" t="s">
        <v>6892</v>
      </c>
      <c r="I60" s="211" t="s">
        <v>6686</v>
      </c>
      <c r="J60" s="211" t="s">
        <v>6687</v>
      </c>
      <c r="K60" s="211" t="s">
        <v>6893</v>
      </c>
      <c r="L60" s="211" t="s">
        <v>2787</v>
      </c>
      <c r="M60" s="211" t="s">
        <v>2787</v>
      </c>
      <c r="N60" s="211" t="s">
        <v>6486</v>
      </c>
      <c r="O60" s="211" t="s">
        <v>2787</v>
      </c>
      <c r="P60" s="211" t="s">
        <v>6799</v>
      </c>
    </row>
    <row r="61" spans="1:16" x14ac:dyDescent="0.2">
      <c r="A61" s="213" t="s">
        <v>5402</v>
      </c>
      <c r="B61" s="211" t="s">
        <v>6894</v>
      </c>
      <c r="C61" s="213" t="s">
        <v>5403</v>
      </c>
      <c r="D61" s="211" t="s">
        <v>6890</v>
      </c>
      <c r="E61" s="211" t="s">
        <v>6497</v>
      </c>
      <c r="F61" s="211" t="s">
        <v>6895</v>
      </c>
      <c r="G61" s="211" t="s">
        <v>5406</v>
      </c>
      <c r="H61" s="211" t="s">
        <v>6896</v>
      </c>
      <c r="I61" s="211" t="s">
        <v>6699</v>
      </c>
      <c r="J61" s="211" t="s">
        <v>6772</v>
      </c>
      <c r="K61" s="211" t="s">
        <v>6897</v>
      </c>
      <c r="L61" s="211" t="s">
        <v>2787</v>
      </c>
      <c r="M61" s="211" t="s">
        <v>2787</v>
      </c>
      <c r="N61" s="211" t="s">
        <v>6486</v>
      </c>
      <c r="O61" s="211" t="s">
        <v>2787</v>
      </c>
      <c r="P61" s="211" t="s">
        <v>6727</v>
      </c>
    </row>
    <row r="62" spans="1:16" x14ac:dyDescent="0.2">
      <c r="A62" s="213" t="s">
        <v>5412</v>
      </c>
      <c r="B62" s="211" t="s">
        <v>6898</v>
      </c>
      <c r="C62" s="213" t="s">
        <v>5413</v>
      </c>
      <c r="D62" s="211" t="s">
        <v>6899</v>
      </c>
      <c r="E62" s="211" t="s">
        <v>6479</v>
      </c>
      <c r="F62" s="211" t="s">
        <v>6900</v>
      </c>
      <c r="G62" s="211" t="s">
        <v>5416</v>
      </c>
      <c r="H62" s="211" t="s">
        <v>6901</v>
      </c>
      <c r="I62" s="211" t="s">
        <v>6831</v>
      </c>
      <c r="J62" s="211" t="s">
        <v>6687</v>
      </c>
      <c r="K62" s="211" t="s">
        <v>6902</v>
      </c>
      <c r="L62" s="211" t="s">
        <v>6486</v>
      </c>
      <c r="M62" s="211" t="s">
        <v>2787</v>
      </c>
      <c r="N62" s="211" t="s">
        <v>2787</v>
      </c>
      <c r="O62" s="211" t="s">
        <v>2787</v>
      </c>
      <c r="P62" s="211" t="s">
        <v>6594</v>
      </c>
    </row>
    <row r="63" spans="1:16" x14ac:dyDescent="0.2">
      <c r="A63" s="213" t="s">
        <v>5418</v>
      </c>
      <c r="B63" s="211" t="s">
        <v>6903</v>
      </c>
      <c r="C63" s="213" t="s">
        <v>5419</v>
      </c>
      <c r="D63" s="211" t="s">
        <v>6904</v>
      </c>
      <c r="E63" s="211" t="s">
        <v>6905</v>
      </c>
      <c r="F63" s="211" t="s">
        <v>6906</v>
      </c>
      <c r="G63" s="211" t="s">
        <v>4277</v>
      </c>
      <c r="H63" s="211" t="s">
        <v>6505</v>
      </c>
      <c r="I63" s="211" t="s">
        <v>6592</v>
      </c>
      <c r="J63" s="211" t="s">
        <v>6507</v>
      </c>
      <c r="K63" s="211" t="s">
        <v>6907</v>
      </c>
      <c r="L63" s="211" t="s">
        <v>2787</v>
      </c>
      <c r="M63" s="211" t="s">
        <v>2787</v>
      </c>
      <c r="N63" s="211" t="s">
        <v>6486</v>
      </c>
      <c r="O63" s="211" t="s">
        <v>2787</v>
      </c>
      <c r="P63" s="211" t="s">
        <v>6908</v>
      </c>
    </row>
    <row r="64" spans="1:16" x14ac:dyDescent="0.2">
      <c r="A64" s="213" t="s">
        <v>5422</v>
      </c>
      <c r="B64" s="211" t="s">
        <v>6909</v>
      </c>
      <c r="C64" s="213" t="s">
        <v>5423</v>
      </c>
      <c r="D64" s="211" t="s">
        <v>6910</v>
      </c>
      <c r="E64" s="211" t="s">
        <v>6479</v>
      </c>
      <c r="F64" s="211" t="s">
        <v>6747</v>
      </c>
      <c r="G64" s="211" t="s">
        <v>3998</v>
      </c>
      <c r="H64" s="211" t="s">
        <v>6748</v>
      </c>
      <c r="I64" s="211" t="s">
        <v>6911</v>
      </c>
      <c r="J64" s="211" t="s">
        <v>6687</v>
      </c>
      <c r="K64" s="211" t="s">
        <v>6912</v>
      </c>
      <c r="L64" s="211" t="s">
        <v>6495</v>
      </c>
      <c r="M64" s="211" t="s">
        <v>2787</v>
      </c>
      <c r="N64" s="211" t="s">
        <v>6495</v>
      </c>
      <c r="O64" s="211" t="s">
        <v>2787</v>
      </c>
      <c r="P64" s="211" t="s">
        <v>6913</v>
      </c>
    </row>
    <row r="65" spans="1:16" x14ac:dyDescent="0.2">
      <c r="A65" s="213" t="s">
        <v>5426</v>
      </c>
      <c r="B65" s="211" t="s">
        <v>6914</v>
      </c>
      <c r="C65" s="213" t="s">
        <v>6915</v>
      </c>
      <c r="D65" s="211" t="s">
        <v>6916</v>
      </c>
      <c r="E65" s="211" t="s">
        <v>6917</v>
      </c>
      <c r="F65" s="211" t="s">
        <v>6918</v>
      </c>
      <c r="G65" s="211" t="s">
        <v>4277</v>
      </c>
      <c r="H65" s="211" t="s">
        <v>6505</v>
      </c>
      <c r="I65" s="211" t="s">
        <v>6919</v>
      </c>
      <c r="J65" s="211" t="s">
        <v>6920</v>
      </c>
      <c r="K65" s="211" t="s">
        <v>6921</v>
      </c>
      <c r="L65" s="211" t="s">
        <v>2787</v>
      </c>
      <c r="M65" s="211" t="s">
        <v>6486</v>
      </c>
      <c r="N65" s="211" t="s">
        <v>2787</v>
      </c>
      <c r="O65" s="211" t="s">
        <v>2787</v>
      </c>
      <c r="P65" s="211" t="s">
        <v>6487</v>
      </c>
    </row>
    <row r="66" spans="1:16" x14ac:dyDescent="0.2">
      <c r="A66" s="213" t="s">
        <v>5430</v>
      </c>
      <c r="B66" s="211" t="s">
        <v>6922</v>
      </c>
      <c r="C66" s="213" t="s">
        <v>5431</v>
      </c>
      <c r="D66" s="211" t="s">
        <v>6923</v>
      </c>
      <c r="E66" s="211" t="s">
        <v>6924</v>
      </c>
      <c r="F66" s="211" t="s">
        <v>6925</v>
      </c>
      <c r="G66" s="211" t="s">
        <v>5434</v>
      </c>
      <c r="H66" s="211" t="s">
        <v>6926</v>
      </c>
      <c r="I66" s="211" t="s">
        <v>6927</v>
      </c>
      <c r="J66" s="211" t="s">
        <v>6772</v>
      </c>
      <c r="K66" s="211" t="s">
        <v>6928</v>
      </c>
      <c r="L66" s="211" t="s">
        <v>2787</v>
      </c>
      <c r="M66" s="211" t="s">
        <v>2787</v>
      </c>
      <c r="N66" s="211" t="s">
        <v>6486</v>
      </c>
      <c r="O66" s="211" t="s">
        <v>2787</v>
      </c>
      <c r="P66" s="211" t="s">
        <v>6929</v>
      </c>
    </row>
    <row r="67" spans="1:16" x14ac:dyDescent="0.2">
      <c r="A67" s="213" t="s">
        <v>5436</v>
      </c>
      <c r="B67" s="211" t="s">
        <v>6930</v>
      </c>
      <c r="C67" s="213" t="s">
        <v>5437</v>
      </c>
      <c r="D67" s="211" t="s">
        <v>6820</v>
      </c>
      <c r="E67" s="211" t="s">
        <v>6931</v>
      </c>
      <c r="F67" s="211" t="s">
        <v>6932</v>
      </c>
      <c r="G67" s="211" t="s">
        <v>5440</v>
      </c>
      <c r="H67" s="211" t="s">
        <v>6933</v>
      </c>
      <c r="I67" s="211" t="s">
        <v>6934</v>
      </c>
      <c r="J67" s="211" t="s">
        <v>6935</v>
      </c>
      <c r="K67" s="211" t="s">
        <v>6936</v>
      </c>
      <c r="L67" s="211" t="s">
        <v>2787</v>
      </c>
      <c r="M67" s="211" t="s">
        <v>6486</v>
      </c>
      <c r="N67" s="211" t="s">
        <v>2787</v>
      </c>
      <c r="O67" s="211" t="s">
        <v>2787</v>
      </c>
      <c r="P67" s="211" t="s">
        <v>6487</v>
      </c>
    </row>
    <row r="68" spans="1:16" x14ac:dyDescent="0.2">
      <c r="A68" s="213" t="s">
        <v>5442</v>
      </c>
      <c r="B68" s="211" t="s">
        <v>6937</v>
      </c>
      <c r="C68" s="213" t="s">
        <v>5443</v>
      </c>
      <c r="D68" s="211" t="s">
        <v>6938</v>
      </c>
      <c r="E68" s="211" t="s">
        <v>6939</v>
      </c>
      <c r="F68" s="211" t="s">
        <v>6940</v>
      </c>
      <c r="G68" s="211" t="s">
        <v>4277</v>
      </c>
      <c r="H68" s="211" t="s">
        <v>6941</v>
      </c>
      <c r="I68" s="211" t="s">
        <v>6592</v>
      </c>
      <c r="J68" s="211" t="s">
        <v>6507</v>
      </c>
      <c r="K68" s="211" t="s">
        <v>6942</v>
      </c>
      <c r="L68" s="211" t="s">
        <v>2787</v>
      </c>
      <c r="M68" s="211" t="s">
        <v>2787</v>
      </c>
      <c r="N68" s="211" t="s">
        <v>6486</v>
      </c>
      <c r="O68" s="211" t="s">
        <v>2787</v>
      </c>
      <c r="P68" s="211" t="s">
        <v>6799</v>
      </c>
    </row>
    <row r="69" spans="1:16" x14ac:dyDescent="0.2">
      <c r="A69" s="213" t="s">
        <v>5446</v>
      </c>
      <c r="B69" s="211" t="s">
        <v>6943</v>
      </c>
      <c r="C69" s="213" t="s">
        <v>5447</v>
      </c>
      <c r="D69" s="211" t="s">
        <v>6944</v>
      </c>
      <c r="E69" s="211" t="s">
        <v>6945</v>
      </c>
      <c r="F69" s="211" t="s">
        <v>6946</v>
      </c>
      <c r="G69" s="211" t="s">
        <v>5066</v>
      </c>
      <c r="H69" s="211" t="s">
        <v>6947</v>
      </c>
      <c r="I69" s="211" t="s">
        <v>6948</v>
      </c>
      <c r="J69" s="211" t="s">
        <v>6507</v>
      </c>
      <c r="K69" s="211" t="s">
        <v>6949</v>
      </c>
      <c r="L69" s="211" t="s">
        <v>2787</v>
      </c>
      <c r="M69" s="211" t="s">
        <v>6495</v>
      </c>
      <c r="N69" s="211" t="s">
        <v>6495</v>
      </c>
      <c r="O69" s="211" t="s">
        <v>2787</v>
      </c>
      <c r="P69" s="211" t="s">
        <v>6721</v>
      </c>
    </row>
    <row r="70" spans="1:16" x14ac:dyDescent="0.2">
      <c r="A70" s="213" t="s">
        <v>5458</v>
      </c>
      <c r="B70" s="211" t="s">
        <v>6950</v>
      </c>
      <c r="C70" s="213" t="s">
        <v>5459</v>
      </c>
      <c r="D70" s="211" t="s">
        <v>6820</v>
      </c>
      <c r="E70" s="211" t="s">
        <v>6775</v>
      </c>
      <c r="F70" s="211" t="s">
        <v>6951</v>
      </c>
      <c r="G70" s="211" t="s">
        <v>4161</v>
      </c>
      <c r="H70" s="211" t="s">
        <v>6857</v>
      </c>
      <c r="I70" s="211" t="s">
        <v>6704</v>
      </c>
      <c r="J70" s="211" t="s">
        <v>6572</v>
      </c>
      <c r="K70" s="211" t="s">
        <v>6952</v>
      </c>
      <c r="L70" s="211" t="s">
        <v>2787</v>
      </c>
      <c r="M70" s="211" t="s">
        <v>6486</v>
      </c>
      <c r="N70" s="211" t="s">
        <v>2787</v>
      </c>
      <c r="O70" s="211" t="s">
        <v>2787</v>
      </c>
      <c r="P70" s="211" t="s">
        <v>6953</v>
      </c>
    </row>
    <row r="71" spans="1:16" x14ac:dyDescent="0.2">
      <c r="A71" s="213" t="s">
        <v>5472</v>
      </c>
      <c r="B71" s="211" t="s">
        <v>6954</v>
      </c>
      <c r="C71" s="213" t="s">
        <v>5473</v>
      </c>
      <c r="D71" s="211" t="s">
        <v>6955</v>
      </c>
      <c r="E71" s="211" t="s">
        <v>6555</v>
      </c>
      <c r="F71" s="211" t="s">
        <v>6956</v>
      </c>
      <c r="G71" s="211" t="s">
        <v>4366</v>
      </c>
      <c r="H71" s="211" t="s">
        <v>6557</v>
      </c>
      <c r="I71" s="211" t="s">
        <v>6957</v>
      </c>
      <c r="J71" s="211" t="s">
        <v>6572</v>
      </c>
      <c r="K71" s="211" t="s">
        <v>6958</v>
      </c>
      <c r="L71" s="211" t="s">
        <v>2787</v>
      </c>
      <c r="M71" s="211" t="s">
        <v>6486</v>
      </c>
      <c r="N71" s="211" t="s">
        <v>2787</v>
      </c>
      <c r="O71" s="211" t="s">
        <v>2787</v>
      </c>
      <c r="P71" s="211" t="s">
        <v>6959</v>
      </c>
    </row>
    <row r="72" spans="1:16" x14ac:dyDescent="0.2">
      <c r="A72" s="213" t="s">
        <v>5476</v>
      </c>
      <c r="B72" s="211" t="s">
        <v>6960</v>
      </c>
      <c r="C72" s="213" t="s">
        <v>5477</v>
      </c>
      <c r="D72" s="211" t="s">
        <v>6961</v>
      </c>
      <c r="E72" s="211" t="s">
        <v>6497</v>
      </c>
      <c r="F72" s="211" t="s">
        <v>6962</v>
      </c>
      <c r="G72" s="211" t="s">
        <v>4184</v>
      </c>
      <c r="H72" s="211" t="s">
        <v>6963</v>
      </c>
      <c r="I72" s="211" t="s">
        <v>6964</v>
      </c>
      <c r="J72" s="211" t="s">
        <v>6572</v>
      </c>
      <c r="K72" s="211" t="s">
        <v>6965</v>
      </c>
      <c r="L72" s="211" t="s">
        <v>2787</v>
      </c>
      <c r="M72" s="211" t="s">
        <v>6486</v>
      </c>
      <c r="N72" s="211" t="s">
        <v>2787</v>
      </c>
      <c r="O72" s="211" t="s">
        <v>2787</v>
      </c>
      <c r="P72" s="211" t="s">
        <v>6966</v>
      </c>
    </row>
    <row r="73" spans="1:16" x14ac:dyDescent="0.2">
      <c r="A73" s="213" t="s">
        <v>5494</v>
      </c>
      <c r="B73" s="211" t="s">
        <v>6967</v>
      </c>
      <c r="C73" s="213" t="s">
        <v>5495</v>
      </c>
      <c r="D73" s="211" t="s">
        <v>6968</v>
      </c>
      <c r="E73" s="211" t="s">
        <v>6969</v>
      </c>
      <c r="F73" s="211" t="s">
        <v>6970</v>
      </c>
      <c r="G73" s="211" t="s">
        <v>4119</v>
      </c>
      <c r="H73" s="211" t="s">
        <v>6971</v>
      </c>
      <c r="I73" s="211" t="s">
        <v>6972</v>
      </c>
      <c r="J73" s="211" t="s">
        <v>6484</v>
      </c>
      <c r="K73" s="211" t="s">
        <v>6973</v>
      </c>
      <c r="L73" s="211" t="s">
        <v>2787</v>
      </c>
      <c r="M73" s="211" t="s">
        <v>6486</v>
      </c>
      <c r="N73" s="211" t="s">
        <v>2787</v>
      </c>
      <c r="O73" s="211" t="s">
        <v>2787</v>
      </c>
      <c r="P73" s="211" t="s">
        <v>6974</v>
      </c>
    </row>
    <row r="74" spans="1:16" x14ac:dyDescent="0.2">
      <c r="A74" s="213" t="s">
        <v>5502</v>
      </c>
      <c r="B74" s="211" t="s">
        <v>6975</v>
      </c>
      <c r="C74" s="213" t="s">
        <v>5503</v>
      </c>
      <c r="D74" s="211" t="s">
        <v>6976</v>
      </c>
      <c r="E74" s="211" t="s">
        <v>6977</v>
      </c>
      <c r="F74" s="211" t="s">
        <v>6978</v>
      </c>
      <c r="G74" s="211" t="s">
        <v>5506</v>
      </c>
      <c r="H74" s="211" t="s">
        <v>6979</v>
      </c>
      <c r="I74" s="211" t="s">
        <v>6592</v>
      </c>
      <c r="J74" s="211" t="s">
        <v>6507</v>
      </c>
      <c r="K74" s="211" t="s">
        <v>6980</v>
      </c>
      <c r="L74" s="211" t="s">
        <v>2787</v>
      </c>
      <c r="M74" s="211" t="s">
        <v>6534</v>
      </c>
      <c r="N74" s="211" t="s">
        <v>6981</v>
      </c>
      <c r="O74" s="211" t="s">
        <v>2787</v>
      </c>
      <c r="P74" s="211" t="s">
        <v>6982</v>
      </c>
    </row>
    <row r="75" spans="1:16" x14ac:dyDescent="0.2">
      <c r="A75" s="213" t="s">
        <v>5514</v>
      </c>
      <c r="B75" s="211" t="s">
        <v>6983</v>
      </c>
      <c r="C75" s="213" t="s">
        <v>5515</v>
      </c>
      <c r="D75" s="211" t="s">
        <v>6984</v>
      </c>
      <c r="E75" s="211" t="s">
        <v>6985</v>
      </c>
      <c r="F75" s="211" t="s">
        <v>6986</v>
      </c>
      <c r="G75" s="211" t="s">
        <v>5512</v>
      </c>
      <c r="H75" s="211" t="s">
        <v>6987</v>
      </c>
      <c r="I75" s="211" t="s">
        <v>6988</v>
      </c>
      <c r="J75" s="211" t="s">
        <v>6484</v>
      </c>
      <c r="K75" s="211" t="s">
        <v>6989</v>
      </c>
      <c r="L75" s="211" t="s">
        <v>2787</v>
      </c>
      <c r="M75" s="211" t="s">
        <v>6486</v>
      </c>
      <c r="N75" s="211" t="s">
        <v>2787</v>
      </c>
      <c r="O75" s="211" t="s">
        <v>2787</v>
      </c>
      <c r="P75" s="211" t="s">
        <v>6487</v>
      </c>
    </row>
    <row r="76" spans="1:16" x14ac:dyDescent="0.2">
      <c r="A76" s="213" t="s">
        <v>5530</v>
      </c>
      <c r="B76" s="211" t="s">
        <v>6990</v>
      </c>
      <c r="C76" s="213" t="s">
        <v>6991</v>
      </c>
      <c r="D76" s="211" t="s">
        <v>6992</v>
      </c>
      <c r="E76" s="211" t="s">
        <v>6497</v>
      </c>
      <c r="F76" s="211" t="s">
        <v>6993</v>
      </c>
      <c r="G76" s="211" t="s">
        <v>294</v>
      </c>
      <c r="H76" s="211" t="s">
        <v>6809</v>
      </c>
      <c r="I76" s="211" t="s">
        <v>6699</v>
      </c>
      <c r="J76" s="211" t="s">
        <v>6572</v>
      </c>
      <c r="K76" s="211" t="s">
        <v>6994</v>
      </c>
      <c r="L76" s="211" t="s">
        <v>6654</v>
      </c>
      <c r="M76" s="211" t="s">
        <v>6653</v>
      </c>
      <c r="N76" s="211" t="s">
        <v>6653</v>
      </c>
      <c r="O76" s="211" t="s">
        <v>2787</v>
      </c>
      <c r="P76" s="211" t="s">
        <v>2787</v>
      </c>
    </row>
    <row r="77" spans="1:16" x14ac:dyDescent="0.2">
      <c r="A77" s="213" t="s">
        <v>5534</v>
      </c>
      <c r="B77" s="211" t="s">
        <v>6995</v>
      </c>
      <c r="C77" s="213" t="s">
        <v>5535</v>
      </c>
      <c r="D77" s="211" t="s">
        <v>6996</v>
      </c>
      <c r="E77" s="211" t="s">
        <v>6682</v>
      </c>
      <c r="F77" s="211" t="s">
        <v>6997</v>
      </c>
      <c r="G77" s="211" t="s">
        <v>5538</v>
      </c>
      <c r="H77" s="211" t="s">
        <v>6998</v>
      </c>
      <c r="I77" s="211" t="s">
        <v>6704</v>
      </c>
      <c r="J77" s="211" t="s">
        <v>6572</v>
      </c>
      <c r="K77" s="211" t="s">
        <v>6999</v>
      </c>
      <c r="L77" s="211" t="s">
        <v>2787</v>
      </c>
      <c r="M77" s="211" t="s">
        <v>6486</v>
      </c>
      <c r="N77" s="211" t="s">
        <v>2787</v>
      </c>
      <c r="O77" s="211" t="s">
        <v>2787</v>
      </c>
      <c r="P77" s="211" t="s">
        <v>6612</v>
      </c>
    </row>
    <row r="78" spans="1:16" x14ac:dyDescent="0.2">
      <c r="A78" s="213" t="s">
        <v>5540</v>
      </c>
      <c r="B78" s="211" t="s">
        <v>7000</v>
      </c>
      <c r="C78" s="213" t="s">
        <v>5541</v>
      </c>
      <c r="D78" s="211" t="s">
        <v>7001</v>
      </c>
      <c r="E78" s="211" t="s">
        <v>7002</v>
      </c>
      <c r="F78" s="211" t="s">
        <v>7003</v>
      </c>
      <c r="G78" s="211" t="s">
        <v>5544</v>
      </c>
      <c r="H78" s="211" t="s">
        <v>7004</v>
      </c>
      <c r="I78" s="211" t="s">
        <v>7005</v>
      </c>
      <c r="J78" s="211" t="s">
        <v>6668</v>
      </c>
      <c r="K78" s="211" t="s">
        <v>7006</v>
      </c>
      <c r="L78" s="211" t="s">
        <v>2787</v>
      </c>
      <c r="M78" s="211" t="s">
        <v>2787</v>
      </c>
      <c r="N78" s="211" t="s">
        <v>6486</v>
      </c>
      <c r="O78" s="211" t="s">
        <v>2787</v>
      </c>
      <c r="P78" s="211" t="s">
        <v>6825</v>
      </c>
    </row>
    <row r="79" spans="1:16" x14ac:dyDescent="0.2">
      <c r="A79" s="213" t="s">
        <v>5553</v>
      </c>
      <c r="B79" s="211" t="s">
        <v>7007</v>
      </c>
      <c r="C79" s="213" t="s">
        <v>5554</v>
      </c>
      <c r="D79" s="211" t="s">
        <v>7008</v>
      </c>
      <c r="E79" s="211" t="s">
        <v>6626</v>
      </c>
      <c r="F79" s="211" t="s">
        <v>7009</v>
      </c>
      <c r="G79" s="211" t="s">
        <v>3914</v>
      </c>
      <c r="H79" s="211" t="s">
        <v>6815</v>
      </c>
      <c r="I79" s="211" t="s">
        <v>7010</v>
      </c>
      <c r="J79" s="211" t="s">
        <v>6484</v>
      </c>
      <c r="K79" s="211" t="s">
        <v>7011</v>
      </c>
      <c r="L79" s="211" t="s">
        <v>2787</v>
      </c>
      <c r="M79" s="211" t="s">
        <v>6486</v>
      </c>
      <c r="N79" s="211" t="s">
        <v>2787</v>
      </c>
      <c r="O79" s="211" t="s">
        <v>2787</v>
      </c>
      <c r="P79" s="211" t="s">
        <v>6839</v>
      </c>
    </row>
    <row r="80" spans="1:16" x14ac:dyDescent="0.2">
      <c r="A80" s="213" t="s">
        <v>5589</v>
      </c>
      <c r="B80" s="211" t="s">
        <v>7012</v>
      </c>
      <c r="C80" s="213" t="s">
        <v>5590</v>
      </c>
      <c r="D80" s="211" t="s">
        <v>7013</v>
      </c>
      <c r="E80" s="211" t="s">
        <v>6917</v>
      </c>
      <c r="F80" s="211" t="s">
        <v>7014</v>
      </c>
      <c r="G80" s="211" t="s">
        <v>5593</v>
      </c>
      <c r="H80" s="211" t="s">
        <v>7015</v>
      </c>
      <c r="I80" s="211" t="s">
        <v>6704</v>
      </c>
      <c r="J80" s="211" t="s">
        <v>6572</v>
      </c>
      <c r="K80" s="211" t="s">
        <v>7016</v>
      </c>
      <c r="L80" s="211" t="s">
        <v>2787</v>
      </c>
      <c r="M80" s="211" t="s">
        <v>6486</v>
      </c>
      <c r="N80" s="211" t="s">
        <v>2787</v>
      </c>
      <c r="O80" s="211" t="s">
        <v>2787</v>
      </c>
      <c r="P80" s="211" t="s">
        <v>7017</v>
      </c>
    </row>
    <row r="81" spans="1:16" x14ac:dyDescent="0.2">
      <c r="A81" s="213" t="s">
        <v>5595</v>
      </c>
      <c r="B81" s="211" t="s">
        <v>7018</v>
      </c>
      <c r="C81" s="213" t="s">
        <v>5596</v>
      </c>
      <c r="D81" s="211" t="s">
        <v>7019</v>
      </c>
      <c r="E81" s="211" t="s">
        <v>6497</v>
      </c>
      <c r="F81" s="211" t="s">
        <v>7020</v>
      </c>
      <c r="G81" s="211" t="s">
        <v>286</v>
      </c>
      <c r="H81" s="211" t="s">
        <v>7021</v>
      </c>
      <c r="I81" s="211" t="s">
        <v>6704</v>
      </c>
      <c r="J81" s="211" t="s">
        <v>6572</v>
      </c>
      <c r="K81" s="211" t="s">
        <v>7022</v>
      </c>
      <c r="L81" s="211" t="s">
        <v>2787</v>
      </c>
      <c r="M81" s="211" t="s">
        <v>6486</v>
      </c>
      <c r="N81" s="211" t="s">
        <v>2787</v>
      </c>
      <c r="O81" s="211" t="s">
        <v>2787</v>
      </c>
      <c r="P81" s="211" t="s">
        <v>6612</v>
      </c>
    </row>
    <row r="82" spans="1:16" x14ac:dyDescent="0.2">
      <c r="A82" s="213" t="s">
        <v>5607</v>
      </c>
      <c r="B82" s="211" t="s">
        <v>7023</v>
      </c>
      <c r="C82" s="213" t="s">
        <v>5608</v>
      </c>
      <c r="D82" s="211" t="s">
        <v>7024</v>
      </c>
      <c r="E82" s="211" t="s">
        <v>7025</v>
      </c>
      <c r="F82" s="211" t="s">
        <v>7026</v>
      </c>
      <c r="G82" s="211" t="s">
        <v>4420</v>
      </c>
      <c r="H82" s="211" t="s">
        <v>6733</v>
      </c>
      <c r="I82" s="211" t="s">
        <v>7027</v>
      </c>
      <c r="J82" s="211" t="s">
        <v>7028</v>
      </c>
      <c r="K82" s="211" t="s">
        <v>7029</v>
      </c>
      <c r="L82" s="211" t="s">
        <v>2787</v>
      </c>
      <c r="M82" s="211" t="s">
        <v>6486</v>
      </c>
      <c r="N82" s="211" t="s">
        <v>2787</v>
      </c>
      <c r="O82" s="211" t="s">
        <v>2787</v>
      </c>
      <c r="P82" s="211" t="s">
        <v>6806</v>
      </c>
    </row>
    <row r="83" spans="1:16" x14ac:dyDescent="0.2">
      <c r="A83" s="213" t="s">
        <v>5611</v>
      </c>
      <c r="B83" s="211" t="s">
        <v>7030</v>
      </c>
      <c r="C83" s="213" t="s">
        <v>5612</v>
      </c>
      <c r="D83" s="211" t="s">
        <v>6984</v>
      </c>
      <c r="E83" s="211" t="s">
        <v>7031</v>
      </c>
      <c r="F83" s="211" t="s">
        <v>7032</v>
      </c>
      <c r="G83" s="211" t="s">
        <v>7033</v>
      </c>
      <c r="H83" s="211" t="s">
        <v>7034</v>
      </c>
      <c r="I83" s="211" t="s">
        <v>6988</v>
      </c>
      <c r="J83" s="211" t="s">
        <v>6484</v>
      </c>
      <c r="K83" s="211" t="s">
        <v>7035</v>
      </c>
      <c r="L83" s="211" t="s">
        <v>2787</v>
      </c>
      <c r="M83" s="211" t="s">
        <v>6486</v>
      </c>
      <c r="N83" s="211" t="s">
        <v>2787</v>
      </c>
      <c r="O83" s="211" t="s">
        <v>2787</v>
      </c>
      <c r="P83" s="211" t="s">
        <v>6487</v>
      </c>
    </row>
    <row r="84" spans="1:16" x14ac:dyDescent="0.2">
      <c r="A84" s="213" t="s">
        <v>5619</v>
      </c>
      <c r="B84" s="211" t="s">
        <v>7036</v>
      </c>
      <c r="C84" s="213" t="s">
        <v>5620</v>
      </c>
      <c r="D84" s="211" t="s">
        <v>7037</v>
      </c>
      <c r="E84" s="211" t="s">
        <v>7038</v>
      </c>
      <c r="F84" s="211" t="s">
        <v>7039</v>
      </c>
      <c r="G84" s="211" t="s">
        <v>5210</v>
      </c>
      <c r="H84" s="211" t="s">
        <v>7040</v>
      </c>
      <c r="I84" s="211" t="s">
        <v>6816</v>
      </c>
      <c r="J84" s="211" t="s">
        <v>6507</v>
      </c>
      <c r="K84" s="211" t="s">
        <v>7041</v>
      </c>
      <c r="L84" s="211" t="s">
        <v>2787</v>
      </c>
      <c r="M84" s="211" t="s">
        <v>2787</v>
      </c>
      <c r="N84" s="211" t="s">
        <v>6486</v>
      </c>
      <c r="O84" s="211" t="s">
        <v>2787</v>
      </c>
      <c r="P84" s="211" t="s">
        <v>6727</v>
      </c>
    </row>
    <row r="85" spans="1:16" x14ac:dyDescent="0.2">
      <c r="A85" s="213" t="s">
        <v>5623</v>
      </c>
      <c r="B85" s="211" t="s">
        <v>7042</v>
      </c>
      <c r="C85" s="213" t="s">
        <v>5624</v>
      </c>
      <c r="D85" s="211" t="s">
        <v>6820</v>
      </c>
      <c r="E85" s="211" t="s">
        <v>6589</v>
      </c>
      <c r="F85" s="211" t="s">
        <v>7043</v>
      </c>
      <c r="G85" s="211" t="s">
        <v>3834</v>
      </c>
      <c r="H85" s="211" t="s">
        <v>6672</v>
      </c>
      <c r="I85" s="211" t="s">
        <v>6749</v>
      </c>
      <c r="J85" s="211" t="s">
        <v>6668</v>
      </c>
      <c r="K85" s="211" t="s">
        <v>7044</v>
      </c>
      <c r="L85" s="211" t="s">
        <v>2787</v>
      </c>
      <c r="M85" s="211" t="s">
        <v>2787</v>
      </c>
      <c r="N85" s="211" t="s">
        <v>6486</v>
      </c>
      <c r="O85" s="211" t="s">
        <v>2787</v>
      </c>
      <c r="P85" s="211" t="s">
        <v>6825</v>
      </c>
    </row>
    <row r="86" spans="1:16" x14ac:dyDescent="0.2">
      <c r="A86" s="213" t="s">
        <v>5627</v>
      </c>
      <c r="B86" s="211" t="s">
        <v>7045</v>
      </c>
      <c r="C86" s="213" t="s">
        <v>5628</v>
      </c>
      <c r="D86" s="211" t="s">
        <v>7046</v>
      </c>
      <c r="E86" s="211" t="s">
        <v>6479</v>
      </c>
      <c r="F86" s="211" t="s">
        <v>7047</v>
      </c>
      <c r="G86" s="211" t="s">
        <v>2787</v>
      </c>
      <c r="H86" s="211" t="s">
        <v>7048</v>
      </c>
      <c r="I86" s="211" t="s">
        <v>7049</v>
      </c>
      <c r="J86" s="211" t="s">
        <v>7050</v>
      </c>
      <c r="K86" s="211" t="s">
        <v>2787</v>
      </c>
      <c r="L86" s="211" t="s">
        <v>2787</v>
      </c>
      <c r="M86" s="211" t="s">
        <v>2787</v>
      </c>
      <c r="N86" s="211" t="s">
        <v>2787</v>
      </c>
      <c r="O86" s="211" t="s">
        <v>2787</v>
      </c>
      <c r="P86" s="211" t="s">
        <v>2787</v>
      </c>
    </row>
    <row r="87" spans="1:16" x14ac:dyDescent="0.2">
      <c r="A87" s="213" t="s">
        <v>5639</v>
      </c>
      <c r="B87" s="211" t="s">
        <v>7051</v>
      </c>
      <c r="C87" s="213" t="s">
        <v>5640</v>
      </c>
      <c r="D87" s="211" t="s">
        <v>7052</v>
      </c>
      <c r="E87" s="211" t="s">
        <v>7053</v>
      </c>
      <c r="F87" s="211" t="s">
        <v>7054</v>
      </c>
      <c r="G87" s="211" t="s">
        <v>292</v>
      </c>
      <c r="H87" s="211" t="s">
        <v>7055</v>
      </c>
      <c r="I87" s="211" t="s">
        <v>6759</v>
      </c>
      <c r="J87" s="211" t="s">
        <v>6572</v>
      </c>
      <c r="K87" s="211" t="s">
        <v>7056</v>
      </c>
      <c r="L87" s="211" t="s">
        <v>2787</v>
      </c>
      <c r="M87" s="211" t="s">
        <v>6486</v>
      </c>
      <c r="N87" s="211" t="s">
        <v>2787</v>
      </c>
      <c r="O87" s="211" t="s">
        <v>2787</v>
      </c>
      <c r="P87" s="211" t="s">
        <v>6487</v>
      </c>
    </row>
    <row r="88" spans="1:16" x14ac:dyDescent="0.2">
      <c r="A88" s="213" t="s">
        <v>5645</v>
      </c>
      <c r="B88" s="211" t="s">
        <v>7057</v>
      </c>
      <c r="C88" s="213" t="s">
        <v>7058</v>
      </c>
      <c r="D88" s="211" t="s">
        <v>7059</v>
      </c>
      <c r="E88" s="211" t="s">
        <v>7060</v>
      </c>
      <c r="F88" s="211" t="s">
        <v>7061</v>
      </c>
      <c r="G88" s="211" t="s">
        <v>3914</v>
      </c>
      <c r="H88" s="211" t="s">
        <v>7062</v>
      </c>
      <c r="I88" s="211" t="s">
        <v>7063</v>
      </c>
      <c r="J88" s="211" t="s">
        <v>7064</v>
      </c>
      <c r="K88" s="211" t="s">
        <v>7065</v>
      </c>
      <c r="L88" s="211" t="s">
        <v>6534</v>
      </c>
      <c r="M88" s="211" t="s">
        <v>6534</v>
      </c>
      <c r="N88" s="211" t="s">
        <v>6534</v>
      </c>
      <c r="O88" s="211" t="s">
        <v>6534</v>
      </c>
      <c r="P88" s="211" t="s">
        <v>7066</v>
      </c>
    </row>
    <row r="89" spans="1:16" x14ac:dyDescent="0.2">
      <c r="A89" s="213" t="s">
        <v>5649</v>
      </c>
      <c r="B89" s="211" t="s">
        <v>7067</v>
      </c>
      <c r="C89" s="213" t="s">
        <v>5650</v>
      </c>
      <c r="D89" s="211" t="s">
        <v>7068</v>
      </c>
      <c r="E89" s="211" t="s">
        <v>6497</v>
      </c>
      <c r="F89" s="211" t="s">
        <v>7069</v>
      </c>
      <c r="G89" s="211" t="s">
        <v>4067</v>
      </c>
      <c r="H89" s="211" t="s">
        <v>7070</v>
      </c>
      <c r="I89" s="211" t="s">
        <v>7071</v>
      </c>
      <c r="J89" s="211" t="s">
        <v>6572</v>
      </c>
      <c r="K89" s="211" t="s">
        <v>7072</v>
      </c>
      <c r="L89" s="211" t="s">
        <v>2787</v>
      </c>
      <c r="M89" s="211" t="s">
        <v>6486</v>
      </c>
      <c r="N89" s="211" t="s">
        <v>2787</v>
      </c>
      <c r="O89" s="211" t="s">
        <v>2787</v>
      </c>
      <c r="P89" s="211" t="s">
        <v>6487</v>
      </c>
    </row>
    <row r="90" spans="1:16" x14ac:dyDescent="0.2">
      <c r="A90" s="213" t="s">
        <v>5653</v>
      </c>
      <c r="B90" s="211" t="s">
        <v>7073</v>
      </c>
      <c r="C90" s="213" t="s">
        <v>5654</v>
      </c>
      <c r="D90" s="211" t="s">
        <v>7074</v>
      </c>
      <c r="E90" s="211" t="s">
        <v>7002</v>
      </c>
      <c r="F90" s="211" t="s">
        <v>7075</v>
      </c>
      <c r="G90" s="211" t="s">
        <v>294</v>
      </c>
      <c r="H90" s="211" t="s">
        <v>6809</v>
      </c>
      <c r="I90" s="211" t="s">
        <v>6816</v>
      </c>
      <c r="J90" s="211" t="s">
        <v>6507</v>
      </c>
      <c r="K90" s="211" t="s">
        <v>7076</v>
      </c>
      <c r="L90" s="211" t="s">
        <v>2787</v>
      </c>
      <c r="M90" s="211" t="s">
        <v>2787</v>
      </c>
      <c r="N90" s="211" t="s">
        <v>6486</v>
      </c>
      <c r="O90" s="211" t="s">
        <v>2787</v>
      </c>
      <c r="P90" s="211" t="s">
        <v>6825</v>
      </c>
    </row>
    <row r="91" spans="1:16" x14ac:dyDescent="0.2">
      <c r="A91" s="213" t="s">
        <v>5665</v>
      </c>
      <c r="B91" s="211" t="s">
        <v>7077</v>
      </c>
      <c r="C91" s="213" t="s">
        <v>5666</v>
      </c>
      <c r="D91" s="211" t="s">
        <v>7078</v>
      </c>
      <c r="E91" s="211" t="s">
        <v>6917</v>
      </c>
      <c r="F91" s="211" t="s">
        <v>7079</v>
      </c>
      <c r="G91" s="211" t="s">
        <v>4305</v>
      </c>
      <c r="H91" s="211" t="s">
        <v>7080</v>
      </c>
      <c r="I91" s="211" t="s">
        <v>7081</v>
      </c>
      <c r="J91" s="211" t="s">
        <v>6832</v>
      </c>
      <c r="K91" s="211" t="s">
        <v>7082</v>
      </c>
      <c r="L91" s="211" t="s">
        <v>6486</v>
      </c>
      <c r="M91" s="211" t="s">
        <v>2787</v>
      </c>
      <c r="N91" s="211" t="s">
        <v>2787</v>
      </c>
      <c r="O91" s="211" t="s">
        <v>2787</v>
      </c>
      <c r="P91" s="211" t="s">
        <v>6713</v>
      </c>
    </row>
    <row r="92" spans="1:16" x14ac:dyDescent="0.2">
      <c r="A92" s="213" t="s">
        <v>5669</v>
      </c>
      <c r="B92" s="211" t="s">
        <v>7083</v>
      </c>
      <c r="C92" s="213" t="s">
        <v>5670</v>
      </c>
      <c r="D92" s="211" t="s">
        <v>7084</v>
      </c>
      <c r="E92" s="211" t="s">
        <v>6589</v>
      </c>
      <c r="F92" s="211" t="s">
        <v>7085</v>
      </c>
      <c r="G92" s="211" t="s">
        <v>292</v>
      </c>
      <c r="H92" s="211" t="s">
        <v>7055</v>
      </c>
      <c r="I92" s="211" t="s">
        <v>7086</v>
      </c>
      <c r="J92" s="211" t="s">
        <v>6779</v>
      </c>
      <c r="K92" s="211" t="s">
        <v>7087</v>
      </c>
      <c r="L92" s="211" t="s">
        <v>6486</v>
      </c>
      <c r="M92" s="211" t="s">
        <v>2787</v>
      </c>
      <c r="N92" s="211" t="s">
        <v>2787</v>
      </c>
      <c r="O92" s="211" t="s">
        <v>2787</v>
      </c>
      <c r="P92" s="211" t="s">
        <v>6594</v>
      </c>
    </row>
    <row r="93" spans="1:16" x14ac:dyDescent="0.2">
      <c r="A93" s="213" t="s">
        <v>5679</v>
      </c>
      <c r="B93" s="211" t="s">
        <v>7088</v>
      </c>
      <c r="C93" s="213" t="s">
        <v>5680</v>
      </c>
      <c r="D93" s="211" t="s">
        <v>6944</v>
      </c>
      <c r="E93" s="211" t="s">
        <v>6569</v>
      </c>
      <c r="F93" s="211" t="s">
        <v>7089</v>
      </c>
      <c r="G93" s="211" t="s">
        <v>5683</v>
      </c>
      <c r="H93" s="211" t="s">
        <v>7090</v>
      </c>
      <c r="I93" s="211" t="s">
        <v>7091</v>
      </c>
      <c r="J93" s="211" t="s">
        <v>6572</v>
      </c>
      <c r="K93" s="211" t="s">
        <v>7092</v>
      </c>
      <c r="L93" s="211" t="s">
        <v>2787</v>
      </c>
      <c r="M93" s="211" t="s">
        <v>6486</v>
      </c>
      <c r="N93" s="211" t="s">
        <v>2787</v>
      </c>
      <c r="O93" s="211" t="s">
        <v>2787</v>
      </c>
      <c r="P93" s="211" t="s">
        <v>6612</v>
      </c>
    </row>
    <row r="94" spans="1:16" x14ac:dyDescent="0.2">
      <c r="A94" s="213" t="s">
        <v>5684</v>
      </c>
      <c r="B94" s="211" t="s">
        <v>7093</v>
      </c>
      <c r="C94" s="213" t="s">
        <v>5685</v>
      </c>
      <c r="D94" s="211" t="s">
        <v>6944</v>
      </c>
      <c r="E94" s="211" t="s">
        <v>6479</v>
      </c>
      <c r="F94" s="211" t="s">
        <v>7094</v>
      </c>
      <c r="G94" s="211" t="s">
        <v>284</v>
      </c>
      <c r="H94" s="211" t="s">
        <v>7095</v>
      </c>
      <c r="I94" s="211" t="s">
        <v>6948</v>
      </c>
      <c r="J94" s="211" t="s">
        <v>6507</v>
      </c>
      <c r="K94" s="211" t="s">
        <v>7096</v>
      </c>
      <c r="L94" s="211" t="s">
        <v>6495</v>
      </c>
      <c r="M94" s="211" t="s">
        <v>6495</v>
      </c>
      <c r="N94" s="211" t="s">
        <v>2787</v>
      </c>
      <c r="O94" s="211" t="s">
        <v>2787</v>
      </c>
      <c r="P94" s="211" t="s">
        <v>7097</v>
      </c>
    </row>
    <row r="95" spans="1:16" x14ac:dyDescent="0.2">
      <c r="A95" s="213" t="s">
        <v>5688</v>
      </c>
      <c r="B95" s="211" t="s">
        <v>7098</v>
      </c>
      <c r="C95" s="213" t="s">
        <v>5689</v>
      </c>
      <c r="D95" s="211" t="s">
        <v>7099</v>
      </c>
      <c r="E95" s="211" t="s">
        <v>6969</v>
      </c>
      <c r="F95" s="211" t="s">
        <v>7100</v>
      </c>
      <c r="G95" s="211" t="s">
        <v>5692</v>
      </c>
      <c r="H95" s="211" t="s">
        <v>7101</v>
      </c>
      <c r="I95" s="211" t="s">
        <v>6792</v>
      </c>
      <c r="J95" s="211" t="s">
        <v>6484</v>
      </c>
      <c r="K95" s="211" t="s">
        <v>7102</v>
      </c>
      <c r="L95" s="211" t="s">
        <v>2787</v>
      </c>
      <c r="M95" s="211" t="s">
        <v>6486</v>
      </c>
      <c r="N95" s="211" t="s">
        <v>2787</v>
      </c>
      <c r="O95" s="211" t="s">
        <v>2787</v>
      </c>
      <c r="P95" s="211" t="s">
        <v>6612</v>
      </c>
    </row>
    <row r="96" spans="1:16" x14ac:dyDescent="0.2">
      <c r="A96" s="213" t="s">
        <v>5705</v>
      </c>
      <c r="B96" s="211" t="s">
        <v>7103</v>
      </c>
      <c r="C96" s="213" t="s">
        <v>5706</v>
      </c>
      <c r="D96" s="211" t="s">
        <v>7099</v>
      </c>
      <c r="E96" s="211" t="s">
        <v>7104</v>
      </c>
      <c r="F96" s="211" t="s">
        <v>7105</v>
      </c>
      <c r="G96" s="211" t="s">
        <v>4633</v>
      </c>
      <c r="H96" s="211" t="s">
        <v>7106</v>
      </c>
      <c r="I96" s="211" t="s">
        <v>7107</v>
      </c>
      <c r="J96" s="211" t="s">
        <v>7028</v>
      </c>
      <c r="K96" s="211" t="s">
        <v>7108</v>
      </c>
      <c r="L96" s="211" t="s">
        <v>2787</v>
      </c>
      <c r="M96" s="211" t="s">
        <v>6486</v>
      </c>
      <c r="N96" s="211" t="s">
        <v>2787</v>
      </c>
      <c r="O96" s="211" t="s">
        <v>2787</v>
      </c>
      <c r="P96" s="211" t="s">
        <v>6487</v>
      </c>
    </row>
    <row r="97" spans="1:16" x14ac:dyDescent="0.2">
      <c r="A97" s="213" t="s">
        <v>5715</v>
      </c>
      <c r="B97" s="211" t="s">
        <v>7109</v>
      </c>
      <c r="C97" s="213" t="s">
        <v>5716</v>
      </c>
      <c r="D97" s="211" t="s">
        <v>6944</v>
      </c>
      <c r="E97" s="211" t="s">
        <v>7110</v>
      </c>
      <c r="F97" s="211" t="s">
        <v>7111</v>
      </c>
      <c r="G97" s="211" t="s">
        <v>7112</v>
      </c>
      <c r="H97" s="211" t="s">
        <v>7113</v>
      </c>
      <c r="I97" s="211" t="s">
        <v>7114</v>
      </c>
      <c r="J97" s="211" t="s">
        <v>6687</v>
      </c>
      <c r="K97" s="211" t="s">
        <v>7115</v>
      </c>
      <c r="L97" s="211" t="s">
        <v>6534</v>
      </c>
      <c r="M97" s="211" t="s">
        <v>6534</v>
      </c>
      <c r="N97" s="211" t="s">
        <v>6534</v>
      </c>
      <c r="O97" s="211" t="s">
        <v>6534</v>
      </c>
      <c r="P97" s="211" t="s">
        <v>7116</v>
      </c>
    </row>
    <row r="98" spans="1:16" x14ac:dyDescent="0.2">
      <c r="A98" s="213" t="s">
        <v>5725</v>
      </c>
      <c r="B98" s="211" t="s">
        <v>7117</v>
      </c>
      <c r="C98" s="213" t="s">
        <v>5726</v>
      </c>
      <c r="D98" s="211" t="s">
        <v>6944</v>
      </c>
      <c r="E98" s="211" t="s">
        <v>6708</v>
      </c>
      <c r="F98" s="211" t="s">
        <v>7118</v>
      </c>
      <c r="G98" s="211" t="s">
        <v>4016</v>
      </c>
      <c r="H98" s="211" t="s">
        <v>7119</v>
      </c>
      <c r="I98" s="211" t="s">
        <v>7120</v>
      </c>
      <c r="J98" s="211" t="s">
        <v>6687</v>
      </c>
      <c r="K98" s="211" t="s">
        <v>7121</v>
      </c>
      <c r="L98" s="211" t="s">
        <v>6486</v>
      </c>
      <c r="M98" s="211" t="s">
        <v>2787</v>
      </c>
      <c r="N98" s="211" t="s">
        <v>2787</v>
      </c>
      <c r="O98" s="211" t="s">
        <v>2787</v>
      </c>
      <c r="P98" s="211" t="s">
        <v>7122</v>
      </c>
    </row>
    <row r="99" spans="1:16" x14ac:dyDescent="0.2">
      <c r="A99" s="213" t="s">
        <v>5729</v>
      </c>
      <c r="B99" s="211" t="s">
        <v>7123</v>
      </c>
      <c r="C99" s="213" t="s">
        <v>7124</v>
      </c>
      <c r="D99" s="211" t="s">
        <v>6944</v>
      </c>
      <c r="E99" s="211" t="s">
        <v>6626</v>
      </c>
      <c r="F99" s="211" t="s">
        <v>7125</v>
      </c>
      <c r="G99" s="211" t="s">
        <v>4067</v>
      </c>
      <c r="H99" s="211" t="s">
        <v>7070</v>
      </c>
      <c r="I99" s="211" t="s">
        <v>6852</v>
      </c>
      <c r="J99" s="211" t="s">
        <v>6572</v>
      </c>
      <c r="K99" s="211" t="s">
        <v>7126</v>
      </c>
      <c r="L99" s="211" t="s">
        <v>2787</v>
      </c>
      <c r="M99" s="211" t="s">
        <v>6486</v>
      </c>
      <c r="N99" s="211" t="s">
        <v>2787</v>
      </c>
      <c r="O99" s="211" t="s">
        <v>2787</v>
      </c>
      <c r="P99" s="211" t="s">
        <v>7017</v>
      </c>
    </row>
    <row r="100" spans="1:16" x14ac:dyDescent="0.2">
      <c r="A100" s="213" t="s">
        <v>5737</v>
      </c>
      <c r="B100" s="211" t="s">
        <v>7127</v>
      </c>
      <c r="C100" s="213" t="s">
        <v>5738</v>
      </c>
      <c r="D100" s="211" t="s">
        <v>7128</v>
      </c>
      <c r="E100" s="211" t="s">
        <v>6582</v>
      </c>
      <c r="F100" s="211" t="s">
        <v>7129</v>
      </c>
      <c r="G100" s="211" t="s">
        <v>5741</v>
      </c>
      <c r="H100" s="211" t="s">
        <v>7130</v>
      </c>
      <c r="I100" s="211" t="s">
        <v>6610</v>
      </c>
      <c r="J100" s="211" t="s">
        <v>6484</v>
      </c>
      <c r="K100" s="211" t="s">
        <v>7131</v>
      </c>
      <c r="L100" s="211" t="s">
        <v>2787</v>
      </c>
      <c r="M100" s="211" t="s">
        <v>6486</v>
      </c>
      <c r="N100" s="211" t="s">
        <v>2787</v>
      </c>
      <c r="O100" s="211" t="s">
        <v>2787</v>
      </c>
      <c r="P100" s="211" t="s">
        <v>7132</v>
      </c>
    </row>
    <row r="101" spans="1:16" x14ac:dyDescent="0.2">
      <c r="A101" s="213" t="s">
        <v>5743</v>
      </c>
      <c r="B101" s="211" t="s">
        <v>7133</v>
      </c>
      <c r="C101" s="213" t="s">
        <v>5744</v>
      </c>
      <c r="D101" s="211" t="s">
        <v>7134</v>
      </c>
      <c r="E101" s="211" t="s">
        <v>6479</v>
      </c>
      <c r="F101" s="211" t="s">
        <v>7135</v>
      </c>
      <c r="G101" s="211" t="s">
        <v>5747</v>
      </c>
      <c r="H101" s="211" t="s">
        <v>7136</v>
      </c>
      <c r="I101" s="211" t="s">
        <v>7027</v>
      </c>
      <c r="J101" s="211" t="s">
        <v>7028</v>
      </c>
      <c r="K101" s="211" t="s">
        <v>7137</v>
      </c>
      <c r="L101" s="211" t="s">
        <v>2787</v>
      </c>
      <c r="M101" s="211" t="s">
        <v>6486</v>
      </c>
      <c r="N101" s="211" t="s">
        <v>2787</v>
      </c>
      <c r="O101" s="211" t="s">
        <v>2787</v>
      </c>
      <c r="P101" s="211" t="s">
        <v>6487</v>
      </c>
    </row>
    <row r="102" spans="1:16" x14ac:dyDescent="0.2">
      <c r="A102" s="213" t="s">
        <v>5749</v>
      </c>
      <c r="B102" s="211" t="s">
        <v>7138</v>
      </c>
      <c r="C102" s="213" t="s">
        <v>5750</v>
      </c>
      <c r="D102" s="211" t="s">
        <v>7134</v>
      </c>
      <c r="E102" s="211" t="s">
        <v>6479</v>
      </c>
      <c r="F102" s="211" t="s">
        <v>7139</v>
      </c>
      <c r="G102" s="211" t="s">
        <v>5747</v>
      </c>
      <c r="H102" s="211" t="s">
        <v>7140</v>
      </c>
      <c r="I102" s="211" t="s">
        <v>7141</v>
      </c>
      <c r="J102" s="211" t="s">
        <v>6524</v>
      </c>
      <c r="K102" s="211" t="s">
        <v>7142</v>
      </c>
      <c r="L102" s="211" t="s">
        <v>2787</v>
      </c>
      <c r="M102" s="211" t="s">
        <v>6486</v>
      </c>
      <c r="N102" s="211" t="s">
        <v>2787</v>
      </c>
      <c r="O102" s="211" t="s">
        <v>2787</v>
      </c>
      <c r="P102" s="211" t="s">
        <v>6487</v>
      </c>
    </row>
    <row r="103" spans="1:16" x14ac:dyDescent="0.2">
      <c r="A103" s="213" t="s">
        <v>5751</v>
      </c>
      <c r="B103" s="211" t="s">
        <v>7143</v>
      </c>
      <c r="C103" s="213" t="s">
        <v>5752</v>
      </c>
      <c r="D103" s="211" t="s">
        <v>7144</v>
      </c>
      <c r="E103" s="211" t="s">
        <v>7145</v>
      </c>
      <c r="F103" s="211" t="s">
        <v>7146</v>
      </c>
      <c r="G103" s="211" t="s">
        <v>5066</v>
      </c>
      <c r="H103" s="211" t="s">
        <v>7147</v>
      </c>
      <c r="I103" s="211" t="s">
        <v>7148</v>
      </c>
      <c r="J103" s="211" t="s">
        <v>6772</v>
      </c>
      <c r="K103" s="211" t="s">
        <v>7149</v>
      </c>
      <c r="L103" s="211" t="s">
        <v>2787</v>
      </c>
      <c r="M103" s="211" t="s">
        <v>2787</v>
      </c>
      <c r="N103" s="211" t="s">
        <v>7150</v>
      </c>
      <c r="O103" s="211" t="s">
        <v>7151</v>
      </c>
      <c r="P103" s="211" t="s">
        <v>7152</v>
      </c>
    </row>
    <row r="104" spans="1:16" x14ac:dyDescent="0.2">
      <c r="A104" s="213" t="s">
        <v>5755</v>
      </c>
      <c r="B104" s="211" t="s">
        <v>7153</v>
      </c>
      <c r="C104" s="213" t="s">
        <v>5756</v>
      </c>
      <c r="D104" s="211" t="s">
        <v>6820</v>
      </c>
      <c r="E104" s="211" t="s">
        <v>7031</v>
      </c>
      <c r="F104" s="211" t="s">
        <v>7154</v>
      </c>
      <c r="G104" s="211" t="s">
        <v>3834</v>
      </c>
      <c r="H104" s="211" t="s">
        <v>6672</v>
      </c>
      <c r="I104" s="211" t="s">
        <v>6673</v>
      </c>
      <c r="J104" s="211" t="s">
        <v>7155</v>
      </c>
      <c r="K104" s="211" t="s">
        <v>7156</v>
      </c>
      <c r="L104" s="211" t="s">
        <v>2787</v>
      </c>
      <c r="M104" s="211" t="s">
        <v>2787</v>
      </c>
      <c r="N104" s="211" t="s">
        <v>2787</v>
      </c>
      <c r="O104" s="211" t="s">
        <v>6486</v>
      </c>
      <c r="P104" s="211" t="s">
        <v>6848</v>
      </c>
    </row>
    <row r="105" spans="1:16" x14ac:dyDescent="0.2">
      <c r="A105" s="213" t="s">
        <v>5763</v>
      </c>
      <c r="B105" s="211" t="s">
        <v>7157</v>
      </c>
      <c r="C105" s="213" t="s">
        <v>5764</v>
      </c>
      <c r="D105" s="211" t="s">
        <v>7074</v>
      </c>
      <c r="E105" s="211" t="s">
        <v>6708</v>
      </c>
      <c r="F105" s="211" t="s">
        <v>7158</v>
      </c>
      <c r="G105" s="211" t="s">
        <v>5013</v>
      </c>
      <c r="H105" s="211" t="s">
        <v>6710</v>
      </c>
      <c r="I105" s="211" t="s">
        <v>7081</v>
      </c>
      <c r="J105" s="211" t="s">
        <v>6779</v>
      </c>
      <c r="K105" s="211" t="s">
        <v>7159</v>
      </c>
      <c r="L105" s="211" t="s">
        <v>6486</v>
      </c>
      <c r="M105" s="211" t="s">
        <v>2787</v>
      </c>
      <c r="N105" s="211" t="s">
        <v>2787</v>
      </c>
      <c r="O105" s="211" t="s">
        <v>2787</v>
      </c>
      <c r="P105" s="211" t="s">
        <v>6713</v>
      </c>
    </row>
    <row r="106" spans="1:16" x14ac:dyDescent="0.2">
      <c r="A106" s="213" t="s">
        <v>5767</v>
      </c>
      <c r="B106" s="211" t="s">
        <v>7160</v>
      </c>
      <c r="C106" s="213" t="s">
        <v>5768</v>
      </c>
      <c r="D106" s="211" t="s">
        <v>6984</v>
      </c>
      <c r="E106" s="211" t="s">
        <v>6555</v>
      </c>
      <c r="F106" s="211" t="s">
        <v>7161</v>
      </c>
      <c r="G106" s="211" t="s">
        <v>5771</v>
      </c>
      <c r="H106" s="211" t="s">
        <v>7162</v>
      </c>
      <c r="I106" s="211" t="s">
        <v>7010</v>
      </c>
      <c r="J106" s="211" t="s">
        <v>6873</v>
      </c>
      <c r="K106" s="211" t="s">
        <v>7163</v>
      </c>
      <c r="L106" s="211" t="s">
        <v>2787</v>
      </c>
      <c r="M106" s="211" t="s">
        <v>2787</v>
      </c>
      <c r="N106" s="211" t="s">
        <v>2787</v>
      </c>
      <c r="O106" s="211" t="s">
        <v>6486</v>
      </c>
      <c r="P106" s="211" t="s">
        <v>6848</v>
      </c>
    </row>
    <row r="107" spans="1:16" x14ac:dyDescent="0.2">
      <c r="A107" s="213" t="s">
        <v>5773</v>
      </c>
      <c r="B107" s="211" t="s">
        <v>7164</v>
      </c>
      <c r="C107" s="213" t="s">
        <v>5774</v>
      </c>
      <c r="D107" s="211" t="s">
        <v>6984</v>
      </c>
      <c r="E107" s="211" t="s">
        <v>6708</v>
      </c>
      <c r="F107" s="211" t="s">
        <v>7165</v>
      </c>
      <c r="G107" s="211" t="s">
        <v>5771</v>
      </c>
      <c r="H107" s="211" t="s">
        <v>7166</v>
      </c>
      <c r="I107" s="211" t="s">
        <v>7167</v>
      </c>
      <c r="J107" s="211" t="s">
        <v>6873</v>
      </c>
      <c r="K107" s="211" t="s">
        <v>7168</v>
      </c>
      <c r="L107" s="211" t="s">
        <v>2787</v>
      </c>
      <c r="M107" s="211" t="s">
        <v>2787</v>
      </c>
      <c r="N107" s="211" t="s">
        <v>2787</v>
      </c>
      <c r="O107" s="211" t="s">
        <v>6486</v>
      </c>
      <c r="P107" s="211" t="s">
        <v>6848</v>
      </c>
    </row>
    <row r="108" spans="1:16" x14ac:dyDescent="0.2">
      <c r="A108" s="213" t="s">
        <v>5781</v>
      </c>
      <c r="B108" s="211" t="s">
        <v>7169</v>
      </c>
      <c r="C108" s="213" t="s">
        <v>5782</v>
      </c>
      <c r="D108" s="211" t="s">
        <v>7170</v>
      </c>
      <c r="E108" s="211" t="s">
        <v>7171</v>
      </c>
      <c r="F108" s="211" t="s">
        <v>7172</v>
      </c>
      <c r="G108" s="211" t="s">
        <v>3998</v>
      </c>
      <c r="H108" s="211" t="s">
        <v>6748</v>
      </c>
      <c r="I108" s="211" t="s">
        <v>6506</v>
      </c>
      <c r="J108" s="211" t="s">
        <v>6507</v>
      </c>
      <c r="K108" s="211" t="s">
        <v>7173</v>
      </c>
      <c r="L108" s="211" t="s">
        <v>7174</v>
      </c>
      <c r="M108" s="211" t="s">
        <v>2787</v>
      </c>
      <c r="N108" s="211" t="s">
        <v>7175</v>
      </c>
      <c r="O108" s="211" t="s">
        <v>2787</v>
      </c>
      <c r="P108" s="211" t="s">
        <v>7176</v>
      </c>
    </row>
    <row r="109" spans="1:16" x14ac:dyDescent="0.2">
      <c r="A109" s="213" t="s">
        <v>5785</v>
      </c>
      <c r="B109" s="211" t="s">
        <v>7177</v>
      </c>
      <c r="C109" s="213" t="s">
        <v>5786</v>
      </c>
      <c r="D109" s="211" t="s">
        <v>7178</v>
      </c>
      <c r="E109" s="211" t="s">
        <v>7179</v>
      </c>
      <c r="F109" s="211" t="s">
        <v>7180</v>
      </c>
      <c r="G109" s="211" t="s">
        <v>5789</v>
      </c>
      <c r="H109" s="211" t="s">
        <v>7181</v>
      </c>
      <c r="I109" s="211" t="s">
        <v>6699</v>
      </c>
      <c r="J109" s="211" t="s">
        <v>6507</v>
      </c>
      <c r="K109" s="211" t="s">
        <v>7182</v>
      </c>
      <c r="L109" s="211" t="s">
        <v>2787</v>
      </c>
      <c r="M109" s="211" t="s">
        <v>2787</v>
      </c>
      <c r="N109" s="211" t="s">
        <v>6486</v>
      </c>
      <c r="O109" s="211" t="s">
        <v>2787</v>
      </c>
      <c r="P109" s="211" t="s">
        <v>6727</v>
      </c>
    </row>
    <row r="110" spans="1:16" x14ac:dyDescent="0.2">
      <c r="A110" s="213" t="s">
        <v>5791</v>
      </c>
      <c r="B110" s="211" t="s">
        <v>7183</v>
      </c>
      <c r="C110" s="213" t="s">
        <v>5792</v>
      </c>
      <c r="D110" s="211" t="s">
        <v>6812</v>
      </c>
      <c r="E110" s="211" t="s">
        <v>7184</v>
      </c>
      <c r="F110" s="211" t="s">
        <v>7185</v>
      </c>
      <c r="G110" s="211" t="s">
        <v>284</v>
      </c>
      <c r="H110" s="211" t="s">
        <v>6514</v>
      </c>
      <c r="I110" s="211" t="s">
        <v>7186</v>
      </c>
      <c r="J110" s="211" t="s">
        <v>6668</v>
      </c>
      <c r="K110" s="211" t="s">
        <v>7187</v>
      </c>
      <c r="L110" s="211" t="s">
        <v>2787</v>
      </c>
      <c r="M110" s="211" t="s">
        <v>2787</v>
      </c>
      <c r="N110" s="211" t="s">
        <v>6486</v>
      </c>
      <c r="O110" s="211" t="s">
        <v>2787</v>
      </c>
      <c r="P110" s="211" t="s">
        <v>6825</v>
      </c>
    </row>
    <row r="111" spans="1:16" x14ac:dyDescent="0.2">
      <c r="A111" s="213" t="s">
        <v>5795</v>
      </c>
      <c r="B111" s="211" t="s">
        <v>7188</v>
      </c>
      <c r="C111" s="213" t="s">
        <v>5796</v>
      </c>
      <c r="D111" s="211" t="s">
        <v>6984</v>
      </c>
      <c r="E111" s="211" t="s">
        <v>6497</v>
      </c>
      <c r="F111" s="211" t="s">
        <v>7189</v>
      </c>
      <c r="G111" s="211" t="s">
        <v>5799</v>
      </c>
      <c r="H111" s="211" t="s">
        <v>7190</v>
      </c>
      <c r="I111" s="211" t="s">
        <v>6988</v>
      </c>
      <c r="J111" s="211" t="s">
        <v>6484</v>
      </c>
      <c r="K111" s="211" t="s">
        <v>7191</v>
      </c>
      <c r="L111" s="211" t="s">
        <v>2787</v>
      </c>
      <c r="M111" s="211" t="s">
        <v>6486</v>
      </c>
      <c r="N111" s="211" t="s">
        <v>2787</v>
      </c>
      <c r="O111" s="211" t="s">
        <v>2787</v>
      </c>
      <c r="P111" s="211" t="s">
        <v>6487</v>
      </c>
    </row>
    <row r="112" spans="1:16" x14ac:dyDescent="0.2">
      <c r="A112" s="213" t="s">
        <v>5805</v>
      </c>
      <c r="B112" s="211" t="s">
        <v>7192</v>
      </c>
      <c r="C112" s="213" t="s">
        <v>5806</v>
      </c>
      <c r="D112" s="211" t="s">
        <v>6968</v>
      </c>
      <c r="E112" s="211" t="s">
        <v>6497</v>
      </c>
      <c r="F112" s="211" t="s">
        <v>7193</v>
      </c>
      <c r="G112" s="211" t="s">
        <v>5809</v>
      </c>
      <c r="H112" s="211" t="s">
        <v>7194</v>
      </c>
      <c r="I112" s="211" t="s">
        <v>6988</v>
      </c>
      <c r="J112" s="211" t="s">
        <v>7028</v>
      </c>
      <c r="K112" s="211" t="s">
        <v>7195</v>
      </c>
      <c r="L112" s="211" t="s">
        <v>2787</v>
      </c>
      <c r="M112" s="211" t="s">
        <v>6486</v>
      </c>
      <c r="N112" s="211" t="s">
        <v>2787</v>
      </c>
      <c r="O112" s="211" t="s">
        <v>2787</v>
      </c>
      <c r="P112" s="211" t="s">
        <v>6487</v>
      </c>
    </row>
    <row r="113" spans="1:16" x14ac:dyDescent="0.2">
      <c r="A113" s="213" t="s">
        <v>5811</v>
      </c>
      <c r="B113" s="211" t="s">
        <v>7196</v>
      </c>
      <c r="C113" s="213" t="s">
        <v>7197</v>
      </c>
      <c r="D113" s="211" t="s">
        <v>7198</v>
      </c>
      <c r="E113" s="211" t="s">
        <v>7199</v>
      </c>
      <c r="F113" s="211" t="s">
        <v>7200</v>
      </c>
      <c r="G113" s="211" t="s">
        <v>4277</v>
      </c>
      <c r="H113" s="211" t="s">
        <v>6505</v>
      </c>
      <c r="I113" s="211" t="s">
        <v>7201</v>
      </c>
      <c r="J113" s="211" t="s">
        <v>6572</v>
      </c>
      <c r="K113" s="211" t="s">
        <v>7202</v>
      </c>
      <c r="L113" s="211" t="s">
        <v>2787</v>
      </c>
      <c r="M113" s="211" t="s">
        <v>6486</v>
      </c>
      <c r="N113" s="211" t="s">
        <v>2787</v>
      </c>
      <c r="O113" s="211" t="s">
        <v>2787</v>
      </c>
      <c r="P113" s="211" t="s">
        <v>7203</v>
      </c>
    </row>
    <row r="114" spans="1:16" x14ac:dyDescent="0.2">
      <c r="A114" s="213" t="s">
        <v>5815</v>
      </c>
      <c r="B114" s="211" t="s">
        <v>7204</v>
      </c>
      <c r="C114" s="213" t="s">
        <v>5816</v>
      </c>
      <c r="D114" s="211" t="s">
        <v>7037</v>
      </c>
      <c r="E114" s="211" t="s">
        <v>7205</v>
      </c>
      <c r="F114" s="211" t="s">
        <v>7206</v>
      </c>
      <c r="G114" s="211" t="s">
        <v>4277</v>
      </c>
      <c r="H114" s="211" t="s">
        <v>6505</v>
      </c>
      <c r="I114" s="211" t="s">
        <v>7207</v>
      </c>
      <c r="J114" s="211" t="s">
        <v>6507</v>
      </c>
      <c r="K114" s="211" t="s">
        <v>7208</v>
      </c>
      <c r="L114" s="211" t="s">
        <v>2787</v>
      </c>
      <c r="M114" s="211" t="s">
        <v>2787</v>
      </c>
      <c r="N114" s="211" t="s">
        <v>6486</v>
      </c>
      <c r="O114" s="211" t="s">
        <v>2787</v>
      </c>
      <c r="P114" s="211" t="s">
        <v>6509</v>
      </c>
    </row>
    <row r="115" spans="1:16" x14ac:dyDescent="0.2">
      <c r="A115" s="213" t="s">
        <v>5823</v>
      </c>
      <c r="B115" s="211" t="s">
        <v>7209</v>
      </c>
      <c r="C115" s="213" t="s">
        <v>5824</v>
      </c>
      <c r="D115" s="211" t="s">
        <v>7210</v>
      </c>
      <c r="E115" s="211" t="s">
        <v>7211</v>
      </c>
      <c r="F115" s="211" t="s">
        <v>7212</v>
      </c>
      <c r="G115" s="211" t="s">
        <v>5827</v>
      </c>
      <c r="H115" s="211" t="s">
        <v>7213</v>
      </c>
      <c r="I115" s="211" t="s">
        <v>7167</v>
      </c>
      <c r="J115" s="211" t="s">
        <v>6873</v>
      </c>
      <c r="K115" s="211" t="s">
        <v>7214</v>
      </c>
      <c r="L115" s="211" t="s">
        <v>2787</v>
      </c>
      <c r="M115" s="211" t="s">
        <v>2787</v>
      </c>
      <c r="N115" s="211" t="s">
        <v>2787</v>
      </c>
      <c r="O115" s="211" t="s">
        <v>6486</v>
      </c>
      <c r="P115" s="211" t="s">
        <v>6848</v>
      </c>
    </row>
    <row r="116" spans="1:16" x14ac:dyDescent="0.2">
      <c r="A116" s="213" t="s">
        <v>5829</v>
      </c>
      <c r="B116" s="211" t="s">
        <v>7215</v>
      </c>
      <c r="C116" s="213" t="s">
        <v>5830</v>
      </c>
      <c r="D116" s="211" t="s">
        <v>7216</v>
      </c>
      <c r="E116" s="211" t="s">
        <v>6969</v>
      </c>
      <c r="F116" s="211" t="s">
        <v>7217</v>
      </c>
      <c r="G116" s="211" t="s">
        <v>5833</v>
      </c>
      <c r="H116" s="211" t="s">
        <v>7218</v>
      </c>
      <c r="I116" s="211" t="s">
        <v>7219</v>
      </c>
      <c r="J116" s="211" t="s">
        <v>7220</v>
      </c>
      <c r="K116" s="211" t="s">
        <v>7221</v>
      </c>
      <c r="L116" s="211" t="s">
        <v>2787</v>
      </c>
      <c r="M116" s="211" t="s">
        <v>6486</v>
      </c>
      <c r="N116" s="211" t="s">
        <v>2787</v>
      </c>
      <c r="O116" s="211" t="s">
        <v>2787</v>
      </c>
      <c r="P116" s="211" t="s">
        <v>6487</v>
      </c>
    </row>
    <row r="117" spans="1:16" x14ac:dyDescent="0.2">
      <c r="A117" s="213" t="s">
        <v>5835</v>
      </c>
      <c r="B117" s="211" t="s">
        <v>7222</v>
      </c>
      <c r="C117" s="213" t="s">
        <v>5836</v>
      </c>
      <c r="D117" s="211" t="s">
        <v>7037</v>
      </c>
      <c r="E117" s="211" t="s">
        <v>7223</v>
      </c>
      <c r="F117" s="211" t="s">
        <v>7224</v>
      </c>
      <c r="G117" s="211" t="s">
        <v>5839</v>
      </c>
      <c r="H117" s="211" t="s">
        <v>7225</v>
      </c>
      <c r="I117" s="211" t="s">
        <v>7081</v>
      </c>
      <c r="J117" s="211" t="s">
        <v>6779</v>
      </c>
      <c r="K117" s="211" t="s">
        <v>7226</v>
      </c>
      <c r="L117" s="211" t="s">
        <v>6486</v>
      </c>
      <c r="M117" s="211" t="s">
        <v>2787</v>
      </c>
      <c r="N117" s="211" t="s">
        <v>2787</v>
      </c>
      <c r="O117" s="211" t="s">
        <v>2787</v>
      </c>
      <c r="P117" s="211" t="s">
        <v>7227</v>
      </c>
    </row>
    <row r="118" spans="1:16" x14ac:dyDescent="0.2">
      <c r="A118" s="213" t="s">
        <v>5847</v>
      </c>
      <c r="B118" s="211" t="s">
        <v>7228</v>
      </c>
      <c r="C118" s="213" t="s">
        <v>5848</v>
      </c>
      <c r="D118" s="211" t="s">
        <v>7229</v>
      </c>
      <c r="E118" s="211" t="s">
        <v>6589</v>
      </c>
      <c r="F118" s="211" t="s">
        <v>7230</v>
      </c>
      <c r="G118" s="211" t="s">
        <v>3806</v>
      </c>
      <c r="H118" s="211" t="s">
        <v>6667</v>
      </c>
      <c r="I118" s="211" t="s">
        <v>6592</v>
      </c>
      <c r="J118" s="211" t="s">
        <v>6507</v>
      </c>
      <c r="K118" s="211" t="s">
        <v>7231</v>
      </c>
      <c r="L118" s="211" t="s">
        <v>2787</v>
      </c>
      <c r="M118" s="211" t="s">
        <v>2787</v>
      </c>
      <c r="N118" s="211" t="s">
        <v>6486</v>
      </c>
      <c r="O118" s="211" t="s">
        <v>2787</v>
      </c>
      <c r="P118" s="211" t="s">
        <v>6799</v>
      </c>
    </row>
    <row r="119" spans="1:16" x14ac:dyDescent="0.2">
      <c r="A119" s="213" t="s">
        <v>5851</v>
      </c>
      <c r="B119" s="211" t="s">
        <v>7232</v>
      </c>
      <c r="C119" s="213" t="s">
        <v>5852</v>
      </c>
      <c r="D119" s="211" t="s">
        <v>7233</v>
      </c>
      <c r="E119" s="211" t="s">
        <v>7234</v>
      </c>
      <c r="F119" s="211" t="s">
        <v>7235</v>
      </c>
      <c r="G119" s="211" t="s">
        <v>7236</v>
      </c>
      <c r="H119" s="211" t="s">
        <v>7237</v>
      </c>
      <c r="I119" s="211" t="s">
        <v>7238</v>
      </c>
      <c r="J119" s="211" t="s">
        <v>6873</v>
      </c>
      <c r="K119" s="211" t="s">
        <v>7239</v>
      </c>
      <c r="L119" s="211" t="s">
        <v>2787</v>
      </c>
      <c r="M119" s="211" t="s">
        <v>2787</v>
      </c>
      <c r="N119" s="211" t="s">
        <v>2787</v>
      </c>
      <c r="O119" s="211" t="s">
        <v>6486</v>
      </c>
      <c r="P119" s="211" t="s">
        <v>7240</v>
      </c>
    </row>
    <row r="120" spans="1:16" x14ac:dyDescent="0.2">
      <c r="A120" s="213" t="s">
        <v>5855</v>
      </c>
      <c r="B120" s="211" t="s">
        <v>7241</v>
      </c>
      <c r="C120" s="213" t="s">
        <v>5856</v>
      </c>
      <c r="D120" s="211" t="s">
        <v>7037</v>
      </c>
      <c r="E120" s="211" t="s">
        <v>6589</v>
      </c>
      <c r="F120" s="211" t="s">
        <v>7242</v>
      </c>
      <c r="G120" s="211" t="s">
        <v>3834</v>
      </c>
      <c r="H120" s="211" t="s">
        <v>6672</v>
      </c>
      <c r="I120" s="211" t="s">
        <v>6610</v>
      </c>
      <c r="J120" s="211" t="s">
        <v>6524</v>
      </c>
      <c r="K120" s="211" t="s">
        <v>7243</v>
      </c>
      <c r="L120" s="211" t="s">
        <v>2787</v>
      </c>
      <c r="M120" s="211" t="s">
        <v>6486</v>
      </c>
      <c r="N120" s="211" t="s">
        <v>2787</v>
      </c>
      <c r="O120" s="211" t="s">
        <v>2787</v>
      </c>
      <c r="P120" s="211" t="s">
        <v>7244</v>
      </c>
    </row>
    <row r="121" spans="1:16" x14ac:dyDescent="0.2">
      <c r="A121" s="213" t="s">
        <v>5859</v>
      </c>
      <c r="B121" s="211" t="s">
        <v>7245</v>
      </c>
      <c r="C121" s="213" t="s">
        <v>7246</v>
      </c>
      <c r="D121" s="211" t="s">
        <v>7099</v>
      </c>
      <c r="E121" s="211" t="s">
        <v>6796</v>
      </c>
      <c r="F121" s="211" t="s">
        <v>7247</v>
      </c>
      <c r="G121" s="211" t="s">
        <v>3998</v>
      </c>
      <c r="H121" s="211" t="s">
        <v>6748</v>
      </c>
      <c r="I121" s="211" t="s">
        <v>7248</v>
      </c>
      <c r="J121" s="211" t="s">
        <v>6832</v>
      </c>
      <c r="K121" s="211" t="s">
        <v>7249</v>
      </c>
      <c r="L121" s="211" t="s">
        <v>6495</v>
      </c>
      <c r="M121" s="211" t="s">
        <v>6495</v>
      </c>
      <c r="N121" s="211" t="s">
        <v>2787</v>
      </c>
      <c r="O121" s="211" t="s">
        <v>2787</v>
      </c>
      <c r="P121" s="211" t="s">
        <v>7250</v>
      </c>
    </row>
    <row r="122" spans="1:16" x14ac:dyDescent="0.2">
      <c r="A122" s="213" t="s">
        <v>5867</v>
      </c>
      <c r="B122" s="211" t="s">
        <v>7251</v>
      </c>
      <c r="C122" s="213" t="s">
        <v>5868</v>
      </c>
      <c r="D122" s="211" t="s">
        <v>7252</v>
      </c>
      <c r="E122" s="211" t="s">
        <v>6582</v>
      </c>
      <c r="F122" s="211" t="s">
        <v>7253</v>
      </c>
      <c r="G122" s="211" t="s">
        <v>5871</v>
      </c>
      <c r="H122" s="211" t="s">
        <v>7254</v>
      </c>
      <c r="I122" s="211" t="s">
        <v>7255</v>
      </c>
      <c r="J122" s="211" t="s">
        <v>6687</v>
      </c>
      <c r="K122" s="211" t="s">
        <v>7256</v>
      </c>
      <c r="L122" s="211" t="s">
        <v>6486</v>
      </c>
      <c r="M122" s="211" t="s">
        <v>2787</v>
      </c>
      <c r="N122" s="211" t="s">
        <v>2787</v>
      </c>
      <c r="O122" s="211" t="s">
        <v>2787</v>
      </c>
      <c r="P122" s="211" t="s">
        <v>6594</v>
      </c>
    </row>
    <row r="123" spans="1:16" x14ac:dyDescent="0.2">
      <c r="A123" s="213" t="s">
        <v>5873</v>
      </c>
      <c r="B123" s="211" t="s">
        <v>7257</v>
      </c>
      <c r="C123" s="213" t="s">
        <v>5874</v>
      </c>
      <c r="D123" s="211" t="s">
        <v>7099</v>
      </c>
      <c r="E123" s="211" t="s">
        <v>7205</v>
      </c>
      <c r="F123" s="211" t="s">
        <v>7258</v>
      </c>
      <c r="G123" s="211" t="s">
        <v>290</v>
      </c>
      <c r="H123" s="211" t="s">
        <v>7259</v>
      </c>
      <c r="I123" s="211" t="s">
        <v>7260</v>
      </c>
      <c r="J123" s="211" t="s">
        <v>6687</v>
      </c>
      <c r="K123" s="211" t="s">
        <v>7261</v>
      </c>
      <c r="L123" s="211" t="s">
        <v>6486</v>
      </c>
      <c r="M123" s="211" t="s">
        <v>2787</v>
      </c>
      <c r="N123" s="211" t="s">
        <v>2787</v>
      </c>
      <c r="O123" s="211" t="s">
        <v>2787</v>
      </c>
      <c r="P123" s="211" t="s">
        <v>7262</v>
      </c>
    </row>
    <row r="124" spans="1:16" x14ac:dyDescent="0.2">
      <c r="A124" s="213" t="s">
        <v>5885</v>
      </c>
      <c r="B124" s="211" t="s">
        <v>7263</v>
      </c>
      <c r="C124" s="213" t="s">
        <v>5886</v>
      </c>
      <c r="D124" s="211" t="s">
        <v>7264</v>
      </c>
      <c r="E124" s="211" t="s">
        <v>7265</v>
      </c>
      <c r="F124" s="211" t="s">
        <v>7266</v>
      </c>
      <c r="G124" s="211" t="s">
        <v>5889</v>
      </c>
      <c r="H124" s="211" t="s">
        <v>7267</v>
      </c>
      <c r="I124" s="211" t="s">
        <v>7268</v>
      </c>
      <c r="J124" s="211" t="s">
        <v>6668</v>
      </c>
      <c r="K124" s="211" t="s">
        <v>7269</v>
      </c>
      <c r="L124" s="211" t="s">
        <v>2787</v>
      </c>
      <c r="M124" s="211" t="s">
        <v>2787</v>
      </c>
      <c r="N124" s="211" t="s">
        <v>6486</v>
      </c>
      <c r="O124" s="211" t="s">
        <v>2787</v>
      </c>
      <c r="P124" s="211" t="s">
        <v>6727</v>
      </c>
    </row>
    <row r="125" spans="1:16" x14ac:dyDescent="0.2">
      <c r="A125" s="213" t="s">
        <v>5897</v>
      </c>
      <c r="B125" s="211" t="s">
        <v>7270</v>
      </c>
      <c r="C125" s="213" t="s">
        <v>5898</v>
      </c>
      <c r="D125" s="211" t="s">
        <v>6944</v>
      </c>
      <c r="E125" s="211" t="s">
        <v>6497</v>
      </c>
      <c r="F125" s="211" t="s">
        <v>7271</v>
      </c>
      <c r="G125" s="211" t="s">
        <v>294</v>
      </c>
      <c r="H125" s="211" t="s">
        <v>7272</v>
      </c>
      <c r="I125" s="211" t="s">
        <v>6699</v>
      </c>
      <c r="J125" s="211" t="s">
        <v>6484</v>
      </c>
      <c r="K125" s="211" t="s">
        <v>7273</v>
      </c>
      <c r="L125" s="211" t="s">
        <v>6534</v>
      </c>
      <c r="M125" s="211" t="s">
        <v>6534</v>
      </c>
      <c r="N125" s="211" t="s">
        <v>6534</v>
      </c>
      <c r="O125" s="211" t="s">
        <v>6534</v>
      </c>
      <c r="P125" s="211" t="s">
        <v>2787</v>
      </c>
    </row>
    <row r="126" spans="1:16" x14ac:dyDescent="0.2">
      <c r="A126" s="213" t="s">
        <v>5901</v>
      </c>
      <c r="B126" s="211" t="s">
        <v>7274</v>
      </c>
      <c r="C126" s="213" t="s">
        <v>5902</v>
      </c>
      <c r="D126" s="211" t="s">
        <v>7037</v>
      </c>
      <c r="E126" s="211" t="s">
        <v>6589</v>
      </c>
      <c r="F126" s="211" t="s">
        <v>7275</v>
      </c>
      <c r="G126" s="211" t="s">
        <v>3834</v>
      </c>
      <c r="H126" s="211" t="s">
        <v>6672</v>
      </c>
      <c r="I126" s="211" t="s">
        <v>6673</v>
      </c>
      <c r="J126" s="211" t="s">
        <v>6772</v>
      </c>
      <c r="K126" s="211" t="s">
        <v>7276</v>
      </c>
      <c r="L126" s="211" t="s">
        <v>2787</v>
      </c>
      <c r="M126" s="211" t="s">
        <v>2787</v>
      </c>
      <c r="N126" s="211" t="s">
        <v>6486</v>
      </c>
      <c r="O126" s="211" t="s">
        <v>2787</v>
      </c>
      <c r="P126" s="211" t="s">
        <v>6727</v>
      </c>
    </row>
    <row r="127" spans="1:16" x14ac:dyDescent="0.2">
      <c r="A127" s="213" t="s">
        <v>5909</v>
      </c>
      <c r="B127" s="211" t="s">
        <v>7277</v>
      </c>
      <c r="C127" s="213" t="s">
        <v>5910</v>
      </c>
      <c r="D127" s="211" t="s">
        <v>7037</v>
      </c>
      <c r="E127" s="211" t="s">
        <v>6775</v>
      </c>
      <c r="F127" s="211" t="s">
        <v>7278</v>
      </c>
      <c r="G127" s="211" t="s">
        <v>5913</v>
      </c>
      <c r="H127" s="211" t="s">
        <v>7279</v>
      </c>
      <c r="I127" s="211" t="s">
        <v>7280</v>
      </c>
      <c r="J127" s="211" t="s">
        <v>7155</v>
      </c>
      <c r="K127" s="211" t="s">
        <v>7281</v>
      </c>
      <c r="L127" s="211" t="s">
        <v>2787</v>
      </c>
      <c r="M127" s="211" t="s">
        <v>2787</v>
      </c>
      <c r="N127" s="211" t="s">
        <v>2787</v>
      </c>
      <c r="O127" s="211" t="s">
        <v>6486</v>
      </c>
      <c r="P127" s="211" t="s">
        <v>7282</v>
      </c>
    </row>
    <row r="128" spans="1:16" x14ac:dyDescent="0.2">
      <c r="A128" s="213" t="s">
        <v>5915</v>
      </c>
      <c r="B128" s="211" t="s">
        <v>7283</v>
      </c>
      <c r="C128" s="213" t="s">
        <v>5916</v>
      </c>
      <c r="D128" s="211" t="s">
        <v>7284</v>
      </c>
      <c r="E128" s="211" t="s">
        <v>7285</v>
      </c>
      <c r="F128" s="211" t="s">
        <v>7286</v>
      </c>
      <c r="G128" s="211" t="s">
        <v>286</v>
      </c>
      <c r="H128" s="211" t="s">
        <v>7287</v>
      </c>
      <c r="I128" s="211" t="s">
        <v>7288</v>
      </c>
      <c r="J128" s="211" t="s">
        <v>6846</v>
      </c>
      <c r="K128" s="211" t="s">
        <v>7289</v>
      </c>
      <c r="L128" s="211" t="s">
        <v>2787</v>
      </c>
      <c r="M128" s="211" t="s">
        <v>6486</v>
      </c>
      <c r="N128" s="211" t="s">
        <v>2787</v>
      </c>
      <c r="O128" s="211" t="s">
        <v>2787</v>
      </c>
      <c r="P128" s="211" t="s">
        <v>7290</v>
      </c>
    </row>
    <row r="129" spans="1:16" x14ac:dyDescent="0.2">
      <c r="A129" s="213" t="s">
        <v>5919</v>
      </c>
      <c r="B129" s="211" t="s">
        <v>7291</v>
      </c>
      <c r="C129" s="213" t="s">
        <v>5920</v>
      </c>
      <c r="D129" s="211" t="s">
        <v>7292</v>
      </c>
      <c r="E129" s="211" t="s">
        <v>6731</v>
      </c>
      <c r="F129" s="211" t="s">
        <v>7293</v>
      </c>
      <c r="G129" s="211" t="s">
        <v>5923</v>
      </c>
      <c r="H129" s="211" t="s">
        <v>7294</v>
      </c>
      <c r="I129" s="211" t="s">
        <v>7049</v>
      </c>
      <c r="J129" s="211" t="s">
        <v>6572</v>
      </c>
      <c r="K129" s="211" t="s">
        <v>7295</v>
      </c>
      <c r="L129" s="211" t="s">
        <v>2787</v>
      </c>
      <c r="M129" s="211" t="s">
        <v>6486</v>
      </c>
      <c r="N129" s="211" t="s">
        <v>2787</v>
      </c>
      <c r="O129" s="211" t="s">
        <v>2787</v>
      </c>
      <c r="P129" s="211" t="s">
        <v>6839</v>
      </c>
    </row>
    <row r="130" spans="1:16" x14ac:dyDescent="0.2">
      <c r="A130" s="213" t="s">
        <v>5925</v>
      </c>
      <c r="B130" s="211" t="s">
        <v>7296</v>
      </c>
      <c r="C130" s="213" t="s">
        <v>5926</v>
      </c>
      <c r="D130" s="211" t="s">
        <v>7046</v>
      </c>
      <c r="E130" s="211" t="s">
        <v>6479</v>
      </c>
      <c r="F130" s="211" t="s">
        <v>7297</v>
      </c>
      <c r="G130" s="211" t="s">
        <v>4355</v>
      </c>
      <c r="H130" s="211" t="s">
        <v>7298</v>
      </c>
      <c r="I130" s="211" t="s">
        <v>7299</v>
      </c>
      <c r="J130" s="211" t="s">
        <v>7028</v>
      </c>
      <c r="K130" s="211" t="s">
        <v>7300</v>
      </c>
      <c r="L130" s="211" t="s">
        <v>2787</v>
      </c>
      <c r="M130" s="211" t="s">
        <v>6486</v>
      </c>
      <c r="N130" s="211" t="s">
        <v>2787</v>
      </c>
      <c r="O130" s="211" t="s">
        <v>2787</v>
      </c>
      <c r="P130" s="211" t="s">
        <v>6487</v>
      </c>
    </row>
    <row r="131" spans="1:16" x14ac:dyDescent="0.2">
      <c r="A131" s="213" t="s">
        <v>5929</v>
      </c>
      <c r="B131" s="211" t="s">
        <v>7301</v>
      </c>
      <c r="C131" s="213" t="s">
        <v>5930</v>
      </c>
      <c r="D131" s="211" t="s">
        <v>7170</v>
      </c>
      <c r="E131" s="211" t="s">
        <v>6731</v>
      </c>
      <c r="F131" s="211" t="s">
        <v>7302</v>
      </c>
      <c r="G131" s="211" t="s">
        <v>5933</v>
      </c>
      <c r="H131" s="211" t="s">
        <v>7303</v>
      </c>
      <c r="I131" s="211" t="s">
        <v>7207</v>
      </c>
      <c r="J131" s="211" t="s">
        <v>6668</v>
      </c>
      <c r="K131" s="211" t="s">
        <v>7304</v>
      </c>
      <c r="L131" s="211" t="s">
        <v>2787</v>
      </c>
      <c r="M131" s="211" t="s">
        <v>2787</v>
      </c>
      <c r="N131" s="211" t="s">
        <v>6486</v>
      </c>
      <c r="O131" s="211" t="s">
        <v>2787</v>
      </c>
      <c r="P131" s="211" t="s">
        <v>7305</v>
      </c>
    </row>
    <row r="132" spans="1:16" x14ac:dyDescent="0.2">
      <c r="A132" s="213" t="s">
        <v>5943</v>
      </c>
      <c r="B132" s="211" t="s">
        <v>7306</v>
      </c>
      <c r="C132" s="213" t="s">
        <v>5944</v>
      </c>
      <c r="D132" s="211" t="s">
        <v>7307</v>
      </c>
      <c r="E132" s="211" t="s">
        <v>7308</v>
      </c>
      <c r="F132" s="211" t="s">
        <v>7309</v>
      </c>
      <c r="G132" s="211" t="s">
        <v>292</v>
      </c>
      <c r="H132" s="211" t="s">
        <v>7310</v>
      </c>
      <c r="I132" s="211" t="s">
        <v>6543</v>
      </c>
      <c r="J132" s="211" t="s">
        <v>6559</v>
      </c>
      <c r="K132" s="211" t="s">
        <v>7311</v>
      </c>
      <c r="L132" s="211" t="s">
        <v>2787</v>
      </c>
      <c r="M132" s="211" t="s">
        <v>6486</v>
      </c>
      <c r="N132" s="211" t="s">
        <v>2787</v>
      </c>
      <c r="O132" s="211" t="s">
        <v>2787</v>
      </c>
      <c r="P132" s="211" t="s">
        <v>7312</v>
      </c>
    </row>
    <row r="133" spans="1:16" x14ac:dyDescent="0.2">
      <c r="A133" s="213" t="s">
        <v>5955</v>
      </c>
      <c r="B133" s="211" t="s">
        <v>7313</v>
      </c>
      <c r="C133" s="213" t="s">
        <v>5956</v>
      </c>
      <c r="D133" s="211" t="s">
        <v>7233</v>
      </c>
      <c r="E133" s="211" t="s">
        <v>7234</v>
      </c>
      <c r="F133" s="211" t="s">
        <v>7314</v>
      </c>
      <c r="G133" s="211" t="s">
        <v>7236</v>
      </c>
      <c r="H133" s="211" t="s">
        <v>7237</v>
      </c>
      <c r="I133" s="211" t="s">
        <v>7315</v>
      </c>
      <c r="J133" s="211" t="s">
        <v>6846</v>
      </c>
      <c r="K133" s="211" t="s">
        <v>7316</v>
      </c>
      <c r="L133" s="211" t="s">
        <v>2787</v>
      </c>
      <c r="M133" s="211" t="s">
        <v>7317</v>
      </c>
      <c r="N133" s="211" t="s">
        <v>2787</v>
      </c>
      <c r="O133" s="211" t="s">
        <v>7318</v>
      </c>
      <c r="P133" s="211" t="s">
        <v>7240</v>
      </c>
    </row>
    <row r="134" spans="1:16" x14ac:dyDescent="0.2">
      <c r="A134" s="213" t="s">
        <v>5959</v>
      </c>
      <c r="B134" s="211" t="s">
        <v>7319</v>
      </c>
      <c r="C134" s="213" t="s">
        <v>5960</v>
      </c>
      <c r="D134" s="211" t="s">
        <v>7264</v>
      </c>
      <c r="E134" s="211" t="s">
        <v>7320</v>
      </c>
      <c r="F134" s="211" t="s">
        <v>7321</v>
      </c>
      <c r="G134" s="211" t="s">
        <v>4024</v>
      </c>
      <c r="H134" s="211" t="s">
        <v>7322</v>
      </c>
      <c r="I134" s="211" t="s">
        <v>6699</v>
      </c>
      <c r="J134" s="211" t="s">
        <v>6772</v>
      </c>
      <c r="K134" s="211" t="s">
        <v>7323</v>
      </c>
      <c r="L134" s="211" t="s">
        <v>2787</v>
      </c>
      <c r="M134" s="211" t="s">
        <v>2787</v>
      </c>
      <c r="N134" s="211" t="s">
        <v>6486</v>
      </c>
      <c r="O134" s="211" t="s">
        <v>2787</v>
      </c>
      <c r="P134" s="211" t="s">
        <v>7305</v>
      </c>
    </row>
    <row r="135" spans="1:16" x14ac:dyDescent="0.2">
      <c r="A135" s="213" t="s">
        <v>5963</v>
      </c>
      <c r="B135" s="211" t="s">
        <v>7324</v>
      </c>
      <c r="C135" s="213" t="s">
        <v>5964</v>
      </c>
      <c r="D135" s="211" t="s">
        <v>7325</v>
      </c>
      <c r="E135" s="211" t="s">
        <v>7320</v>
      </c>
      <c r="F135" s="211" t="s">
        <v>7326</v>
      </c>
      <c r="G135" s="211" t="s">
        <v>4145</v>
      </c>
      <c r="H135" s="211" t="s">
        <v>7327</v>
      </c>
      <c r="I135" s="211" t="s">
        <v>7207</v>
      </c>
      <c r="J135" s="211" t="s">
        <v>6668</v>
      </c>
      <c r="K135" s="211" t="s">
        <v>7328</v>
      </c>
      <c r="L135" s="211" t="s">
        <v>2787</v>
      </c>
      <c r="M135" s="211" t="s">
        <v>2787</v>
      </c>
      <c r="N135" s="211" t="s">
        <v>6486</v>
      </c>
      <c r="O135" s="211" t="s">
        <v>2787</v>
      </c>
      <c r="P135" s="211" t="s">
        <v>7329</v>
      </c>
    </row>
    <row r="136" spans="1:16" x14ac:dyDescent="0.2">
      <c r="A136" s="213" t="s">
        <v>5967</v>
      </c>
      <c r="B136" s="211" t="s">
        <v>7330</v>
      </c>
      <c r="C136" s="213" t="s">
        <v>5968</v>
      </c>
      <c r="D136" s="211" t="s">
        <v>7331</v>
      </c>
      <c r="E136" s="211" t="s">
        <v>6977</v>
      </c>
      <c r="F136" s="211" t="s">
        <v>7332</v>
      </c>
      <c r="G136" s="211" t="s">
        <v>4145</v>
      </c>
      <c r="H136" s="211" t="s">
        <v>7327</v>
      </c>
      <c r="I136" s="211" t="s">
        <v>6778</v>
      </c>
      <c r="J136" s="211" t="s">
        <v>6668</v>
      </c>
      <c r="K136" s="211" t="s">
        <v>7333</v>
      </c>
      <c r="L136" s="211" t="s">
        <v>2787</v>
      </c>
      <c r="M136" s="211" t="s">
        <v>2787</v>
      </c>
      <c r="N136" s="211" t="s">
        <v>6486</v>
      </c>
      <c r="O136" s="211" t="s">
        <v>2787</v>
      </c>
      <c r="P136" s="211" t="s">
        <v>6825</v>
      </c>
    </row>
    <row r="137" spans="1:16" x14ac:dyDescent="0.2">
      <c r="A137" s="213" t="s">
        <v>5969</v>
      </c>
      <c r="B137" s="211" t="s">
        <v>7334</v>
      </c>
      <c r="C137" s="213" t="s">
        <v>5970</v>
      </c>
      <c r="D137" s="211" t="s">
        <v>7335</v>
      </c>
      <c r="E137" s="211" t="s">
        <v>7336</v>
      </c>
      <c r="F137" s="211" t="s">
        <v>7337</v>
      </c>
      <c r="G137" s="211" t="s">
        <v>4184</v>
      </c>
      <c r="H137" s="211" t="s">
        <v>6963</v>
      </c>
      <c r="I137" s="211" t="s">
        <v>7027</v>
      </c>
      <c r="J137" s="211" t="s">
        <v>7028</v>
      </c>
      <c r="K137" s="211" t="s">
        <v>7338</v>
      </c>
      <c r="L137" s="211" t="s">
        <v>6495</v>
      </c>
      <c r="M137" s="211" t="s">
        <v>6495</v>
      </c>
      <c r="N137" s="211" t="s">
        <v>2787</v>
      </c>
      <c r="O137" s="211" t="s">
        <v>2787</v>
      </c>
      <c r="P137" s="211" t="s">
        <v>7339</v>
      </c>
    </row>
    <row r="138" spans="1:16" x14ac:dyDescent="0.2">
      <c r="A138" s="213" t="s">
        <v>5973</v>
      </c>
      <c r="B138" s="211" t="s">
        <v>7340</v>
      </c>
      <c r="C138" s="213" t="s">
        <v>5974</v>
      </c>
      <c r="D138" s="211" t="s">
        <v>7341</v>
      </c>
      <c r="E138" s="211" t="s">
        <v>6682</v>
      </c>
      <c r="F138" s="211" t="s">
        <v>7342</v>
      </c>
      <c r="G138" s="211" t="s">
        <v>3846</v>
      </c>
      <c r="H138" s="211" t="s">
        <v>7343</v>
      </c>
      <c r="I138" s="211" t="s">
        <v>6972</v>
      </c>
      <c r="J138" s="211" t="s">
        <v>6507</v>
      </c>
      <c r="K138" s="211" t="s">
        <v>7344</v>
      </c>
      <c r="L138" s="211" t="s">
        <v>2787</v>
      </c>
      <c r="M138" s="211" t="s">
        <v>6486</v>
      </c>
      <c r="N138" s="211" t="s">
        <v>2787</v>
      </c>
      <c r="O138" s="211" t="s">
        <v>2787</v>
      </c>
      <c r="P138" s="211" t="s">
        <v>6487</v>
      </c>
    </row>
    <row r="139" spans="1:16" x14ac:dyDescent="0.2">
      <c r="A139" s="213" t="s">
        <v>5981</v>
      </c>
      <c r="B139" s="211" t="s">
        <v>7345</v>
      </c>
      <c r="C139" s="213" t="s">
        <v>5982</v>
      </c>
      <c r="D139" s="211" t="s">
        <v>7046</v>
      </c>
      <c r="E139" s="211" t="s">
        <v>7320</v>
      </c>
      <c r="F139" s="211" t="s">
        <v>7346</v>
      </c>
      <c r="G139" s="211" t="s">
        <v>5406</v>
      </c>
      <c r="H139" s="211" t="s">
        <v>6896</v>
      </c>
      <c r="I139" s="211" t="s">
        <v>7347</v>
      </c>
      <c r="J139" s="211" t="s">
        <v>6507</v>
      </c>
      <c r="K139" s="211" t="s">
        <v>7348</v>
      </c>
      <c r="L139" s="211" t="s">
        <v>2787</v>
      </c>
      <c r="M139" s="211" t="s">
        <v>2787</v>
      </c>
      <c r="N139" s="211" t="s">
        <v>6486</v>
      </c>
      <c r="O139" s="211" t="s">
        <v>2787</v>
      </c>
      <c r="P139" s="211" t="s">
        <v>6509</v>
      </c>
    </row>
    <row r="140" spans="1:16" x14ac:dyDescent="0.2">
      <c r="A140" s="213" t="s">
        <v>6003</v>
      </c>
      <c r="B140" s="211" t="s">
        <v>7349</v>
      </c>
      <c r="C140" s="213" t="s">
        <v>6004</v>
      </c>
      <c r="D140" s="211" t="s">
        <v>7350</v>
      </c>
      <c r="E140" s="211" t="s">
        <v>7031</v>
      </c>
      <c r="F140" s="211" t="s">
        <v>7351</v>
      </c>
      <c r="G140" s="211" t="s">
        <v>6007</v>
      </c>
      <c r="H140" s="211" t="s">
        <v>7352</v>
      </c>
      <c r="I140" s="211" t="s">
        <v>6592</v>
      </c>
      <c r="J140" s="211" t="s">
        <v>6484</v>
      </c>
      <c r="K140" s="211" t="s">
        <v>7353</v>
      </c>
      <c r="L140" s="211" t="s">
        <v>2787</v>
      </c>
      <c r="M140" s="211" t="s">
        <v>2787</v>
      </c>
      <c r="N140" s="211" t="s">
        <v>6486</v>
      </c>
      <c r="O140" s="211" t="s">
        <v>2787</v>
      </c>
      <c r="P140" s="211" t="s">
        <v>6799</v>
      </c>
    </row>
    <row r="141" spans="1:16" x14ac:dyDescent="0.2">
      <c r="A141" s="213" t="s">
        <v>6009</v>
      </c>
      <c r="B141" s="211" t="s">
        <v>7354</v>
      </c>
      <c r="C141" s="213" t="s">
        <v>6010</v>
      </c>
      <c r="D141" s="211" t="s">
        <v>7355</v>
      </c>
      <c r="E141" s="211" t="s">
        <v>7356</v>
      </c>
      <c r="F141" s="211" t="s">
        <v>7047</v>
      </c>
      <c r="G141" s="211" t="s">
        <v>2787</v>
      </c>
      <c r="H141" s="211" t="s">
        <v>7357</v>
      </c>
      <c r="I141" s="211" t="s">
        <v>7358</v>
      </c>
      <c r="J141" s="211" t="s">
        <v>7220</v>
      </c>
      <c r="K141" s="211" t="s">
        <v>7359</v>
      </c>
      <c r="L141" s="211" t="s">
        <v>2787</v>
      </c>
      <c r="M141" s="211" t="s">
        <v>6486</v>
      </c>
      <c r="N141" s="211" t="s">
        <v>2787</v>
      </c>
      <c r="O141" s="211" t="s">
        <v>2787</v>
      </c>
      <c r="P141" s="211" t="s">
        <v>6487</v>
      </c>
    </row>
    <row r="142" spans="1:16" x14ac:dyDescent="0.2">
      <c r="A142" s="213" t="s">
        <v>6015</v>
      </c>
      <c r="B142" s="211" t="s">
        <v>7360</v>
      </c>
      <c r="C142" s="213" t="s">
        <v>6016</v>
      </c>
      <c r="D142" s="211" t="s">
        <v>7099</v>
      </c>
      <c r="E142" s="211" t="s">
        <v>6775</v>
      </c>
      <c r="F142" s="211" t="s">
        <v>7361</v>
      </c>
      <c r="G142" s="211" t="s">
        <v>3834</v>
      </c>
      <c r="H142" s="211" t="s">
        <v>7362</v>
      </c>
      <c r="I142" s="211" t="s">
        <v>6759</v>
      </c>
      <c r="J142" s="211" t="s">
        <v>6559</v>
      </c>
      <c r="K142" s="211" t="s">
        <v>7363</v>
      </c>
      <c r="L142" s="211" t="s">
        <v>6495</v>
      </c>
      <c r="M142" s="211" t="s">
        <v>6495</v>
      </c>
      <c r="N142" s="211" t="s">
        <v>2787</v>
      </c>
      <c r="O142" s="211" t="s">
        <v>2787</v>
      </c>
      <c r="P142" s="211" t="s">
        <v>6818</v>
      </c>
    </row>
    <row r="143" spans="1:16" x14ac:dyDescent="0.2">
      <c r="A143" s="213" t="s">
        <v>6019</v>
      </c>
      <c r="B143" s="211" t="s">
        <v>7364</v>
      </c>
      <c r="C143" s="213" t="s">
        <v>6020</v>
      </c>
      <c r="D143" s="211" t="s">
        <v>7046</v>
      </c>
      <c r="E143" s="211" t="s">
        <v>6479</v>
      </c>
      <c r="F143" s="211" t="s">
        <v>7365</v>
      </c>
      <c r="G143" s="211" t="s">
        <v>6023</v>
      </c>
      <c r="H143" s="211" t="s">
        <v>7366</v>
      </c>
      <c r="I143" s="211" t="s">
        <v>7071</v>
      </c>
      <c r="J143" s="211" t="s">
        <v>6572</v>
      </c>
      <c r="K143" s="211" t="s">
        <v>7367</v>
      </c>
      <c r="L143" s="211" t="s">
        <v>2787</v>
      </c>
      <c r="M143" s="211" t="s">
        <v>6486</v>
      </c>
      <c r="N143" s="211" t="s">
        <v>2787</v>
      </c>
      <c r="O143" s="211" t="s">
        <v>2787</v>
      </c>
      <c r="P143" s="211" t="s">
        <v>2787</v>
      </c>
    </row>
    <row r="144" spans="1:16" x14ac:dyDescent="0.2">
      <c r="A144" s="213" t="s">
        <v>6025</v>
      </c>
      <c r="B144" s="211" t="s">
        <v>7368</v>
      </c>
      <c r="C144" s="213" t="s">
        <v>6026</v>
      </c>
      <c r="D144" s="211" t="s">
        <v>6820</v>
      </c>
      <c r="E144" s="211" t="s">
        <v>6775</v>
      </c>
      <c r="F144" s="211" t="s">
        <v>7369</v>
      </c>
      <c r="G144" s="211" t="s">
        <v>6029</v>
      </c>
      <c r="H144" s="211" t="s">
        <v>7370</v>
      </c>
      <c r="I144" s="211" t="s">
        <v>6543</v>
      </c>
      <c r="J144" s="211" t="s">
        <v>2787</v>
      </c>
      <c r="K144" s="211" t="s">
        <v>2787</v>
      </c>
      <c r="L144" s="211" t="s">
        <v>2787</v>
      </c>
      <c r="M144" s="211" t="s">
        <v>2787</v>
      </c>
      <c r="N144" s="211" t="s">
        <v>2787</v>
      </c>
      <c r="O144" s="211" t="s">
        <v>2787</v>
      </c>
      <c r="P144" s="211" t="s">
        <v>2787</v>
      </c>
    </row>
    <row r="145" spans="1:16" x14ac:dyDescent="0.2">
      <c r="A145" s="213" t="s">
        <v>6031</v>
      </c>
      <c r="B145" s="211" t="s">
        <v>7371</v>
      </c>
      <c r="C145" s="213" t="s">
        <v>6032</v>
      </c>
      <c r="D145" s="211" t="s">
        <v>7372</v>
      </c>
      <c r="E145" s="211" t="s">
        <v>7373</v>
      </c>
      <c r="F145" s="211" t="s">
        <v>7374</v>
      </c>
      <c r="G145" s="211" t="s">
        <v>4277</v>
      </c>
      <c r="H145" s="211" t="s">
        <v>6505</v>
      </c>
      <c r="I145" s="211" t="s">
        <v>6881</v>
      </c>
      <c r="J145" s="211" t="s">
        <v>6572</v>
      </c>
      <c r="K145" s="211" t="s">
        <v>7375</v>
      </c>
      <c r="L145" s="211" t="s">
        <v>2787</v>
      </c>
      <c r="M145" s="211" t="s">
        <v>6486</v>
      </c>
      <c r="N145" s="211" t="s">
        <v>2787</v>
      </c>
      <c r="O145" s="211" t="s">
        <v>2787</v>
      </c>
      <c r="P145" s="211" t="s">
        <v>7290</v>
      </c>
    </row>
    <row r="146" spans="1:16" x14ac:dyDescent="0.2">
      <c r="A146" s="213" t="s">
        <v>6035</v>
      </c>
      <c r="B146" s="211" t="s">
        <v>7376</v>
      </c>
      <c r="C146" s="213" t="s">
        <v>6036</v>
      </c>
      <c r="D146" s="211" t="s">
        <v>7377</v>
      </c>
      <c r="E146" s="211" t="s">
        <v>7199</v>
      </c>
      <c r="F146" s="211" t="s">
        <v>7378</v>
      </c>
      <c r="G146" s="211" t="s">
        <v>6039</v>
      </c>
      <c r="H146" s="211" t="s">
        <v>7379</v>
      </c>
      <c r="I146" s="211" t="s">
        <v>7380</v>
      </c>
      <c r="J146" s="211" t="s">
        <v>6572</v>
      </c>
      <c r="K146" s="211" t="s">
        <v>7381</v>
      </c>
      <c r="L146" s="211" t="s">
        <v>2787</v>
      </c>
      <c r="M146" s="211" t="s">
        <v>6486</v>
      </c>
      <c r="N146" s="211" t="s">
        <v>2787</v>
      </c>
      <c r="O146" s="211" t="s">
        <v>2787</v>
      </c>
      <c r="P146" s="211" t="s">
        <v>6487</v>
      </c>
    </row>
    <row r="147" spans="1:16" x14ac:dyDescent="0.2">
      <c r="A147" s="213" t="s">
        <v>6041</v>
      </c>
      <c r="B147" s="211" t="s">
        <v>7382</v>
      </c>
      <c r="C147" s="213" t="s">
        <v>6042</v>
      </c>
      <c r="D147" s="211" t="s">
        <v>7325</v>
      </c>
      <c r="E147" s="211" t="s">
        <v>7320</v>
      </c>
      <c r="F147" s="211" t="s">
        <v>7383</v>
      </c>
      <c r="G147" s="211" t="s">
        <v>6045</v>
      </c>
      <c r="H147" s="211" t="s">
        <v>7384</v>
      </c>
      <c r="I147" s="211" t="s">
        <v>6704</v>
      </c>
      <c r="J147" s="211" t="s">
        <v>6572</v>
      </c>
      <c r="K147" s="211" t="s">
        <v>7385</v>
      </c>
      <c r="L147" s="211" t="s">
        <v>2787</v>
      </c>
      <c r="M147" s="211" t="s">
        <v>6486</v>
      </c>
      <c r="N147" s="211" t="s">
        <v>2787</v>
      </c>
      <c r="O147" s="211" t="s">
        <v>2787</v>
      </c>
      <c r="P147" s="211" t="s">
        <v>6612</v>
      </c>
    </row>
    <row r="148" spans="1:16" x14ac:dyDescent="0.2">
      <c r="A148" s="213" t="s">
        <v>6047</v>
      </c>
      <c r="B148" s="211" t="s">
        <v>7386</v>
      </c>
      <c r="C148" s="213" t="s">
        <v>6048</v>
      </c>
      <c r="D148" s="211" t="s">
        <v>7387</v>
      </c>
      <c r="E148" s="211" t="s">
        <v>7388</v>
      </c>
      <c r="F148" s="211" t="s">
        <v>7389</v>
      </c>
      <c r="G148" s="211" t="s">
        <v>3850</v>
      </c>
      <c r="H148" s="211" t="s">
        <v>7390</v>
      </c>
      <c r="I148" s="211" t="s">
        <v>7027</v>
      </c>
      <c r="J148" s="211" t="s">
        <v>7391</v>
      </c>
      <c r="K148" s="211" t="s">
        <v>7392</v>
      </c>
      <c r="L148" s="211" t="s">
        <v>6486</v>
      </c>
      <c r="M148" s="211" t="s">
        <v>2787</v>
      </c>
      <c r="N148" s="211" t="s">
        <v>2787</v>
      </c>
      <c r="O148" s="211" t="s">
        <v>2787</v>
      </c>
      <c r="P148" s="211" t="s">
        <v>6594</v>
      </c>
    </row>
    <row r="149" spans="1:16" x14ac:dyDescent="0.2">
      <c r="A149" s="213" t="s">
        <v>6051</v>
      </c>
      <c r="B149" s="211" t="s">
        <v>7393</v>
      </c>
      <c r="C149" s="213" t="s">
        <v>6052</v>
      </c>
      <c r="D149" s="211" t="s">
        <v>7394</v>
      </c>
      <c r="E149" s="211" t="s">
        <v>7002</v>
      </c>
      <c r="F149" s="211" t="s">
        <v>7395</v>
      </c>
      <c r="G149" s="211" t="s">
        <v>4277</v>
      </c>
      <c r="H149" s="211" t="s">
        <v>6505</v>
      </c>
      <c r="I149" s="211" t="s">
        <v>6972</v>
      </c>
      <c r="J149" s="211" t="s">
        <v>6507</v>
      </c>
      <c r="K149" s="211" t="s">
        <v>7396</v>
      </c>
      <c r="L149" s="211" t="s">
        <v>2787</v>
      </c>
      <c r="M149" s="211" t="s">
        <v>6486</v>
      </c>
      <c r="N149" s="211" t="s">
        <v>2787</v>
      </c>
      <c r="O149" s="211" t="s">
        <v>2787</v>
      </c>
      <c r="P149" s="211" t="s">
        <v>6487</v>
      </c>
    </row>
    <row r="150" spans="1:16" x14ac:dyDescent="0.2">
      <c r="A150" s="213" t="s">
        <v>6055</v>
      </c>
      <c r="B150" s="211" t="s">
        <v>7397</v>
      </c>
      <c r="C150" s="213" t="s">
        <v>6056</v>
      </c>
      <c r="D150" s="211" t="s">
        <v>7398</v>
      </c>
      <c r="E150" s="211" t="s">
        <v>7320</v>
      </c>
      <c r="F150" s="211" t="s">
        <v>7399</v>
      </c>
      <c r="G150" s="211" t="s">
        <v>6059</v>
      </c>
      <c r="H150" s="211" t="s">
        <v>7400</v>
      </c>
      <c r="I150" s="211" t="s">
        <v>6831</v>
      </c>
      <c r="J150" s="211" t="s">
        <v>6687</v>
      </c>
      <c r="K150" s="211" t="s">
        <v>7401</v>
      </c>
      <c r="L150" s="211" t="s">
        <v>2787</v>
      </c>
      <c r="M150" s="211" t="s">
        <v>2787</v>
      </c>
      <c r="N150" s="211" t="s">
        <v>2787</v>
      </c>
      <c r="O150" s="211" t="s">
        <v>2787</v>
      </c>
      <c r="P150" s="211" t="s">
        <v>6594</v>
      </c>
    </row>
    <row r="151" spans="1:16" x14ac:dyDescent="0.2">
      <c r="A151" s="213" t="s">
        <v>6061</v>
      </c>
      <c r="B151" s="211" t="s">
        <v>7402</v>
      </c>
      <c r="C151" s="213" t="s">
        <v>6062</v>
      </c>
      <c r="D151" s="211" t="s">
        <v>7403</v>
      </c>
      <c r="E151" s="211" t="s">
        <v>6519</v>
      </c>
      <c r="F151" s="211" t="s">
        <v>7404</v>
      </c>
      <c r="G151" s="211" t="s">
        <v>6065</v>
      </c>
      <c r="H151" s="211" t="s">
        <v>7405</v>
      </c>
      <c r="I151" s="211" t="s">
        <v>6759</v>
      </c>
      <c r="J151" s="211" t="s">
        <v>6559</v>
      </c>
      <c r="K151" s="211" t="s">
        <v>7406</v>
      </c>
      <c r="L151" s="211" t="s">
        <v>7174</v>
      </c>
      <c r="M151" s="211" t="s">
        <v>7175</v>
      </c>
      <c r="N151" s="211" t="s">
        <v>2787</v>
      </c>
      <c r="O151" s="211" t="s">
        <v>2787</v>
      </c>
      <c r="P151" s="211" t="s">
        <v>7017</v>
      </c>
    </row>
    <row r="152" spans="1:16" x14ac:dyDescent="0.2">
      <c r="A152" s="213" t="s">
        <v>6067</v>
      </c>
      <c r="B152" s="211" t="s">
        <v>7407</v>
      </c>
      <c r="C152" s="213" t="s">
        <v>6068</v>
      </c>
      <c r="D152" s="211" t="s">
        <v>6665</v>
      </c>
      <c r="E152" s="211" t="s">
        <v>7408</v>
      </c>
      <c r="F152" s="211" t="s">
        <v>7409</v>
      </c>
      <c r="G152" s="211" t="s">
        <v>6071</v>
      </c>
      <c r="H152" s="211" t="s">
        <v>7410</v>
      </c>
      <c r="I152" s="211" t="s">
        <v>6650</v>
      </c>
      <c r="J152" s="211" t="s">
        <v>6832</v>
      </c>
      <c r="K152" s="211" t="s">
        <v>7411</v>
      </c>
      <c r="L152" s="211" t="s">
        <v>2787</v>
      </c>
      <c r="M152" s="211" t="s">
        <v>6486</v>
      </c>
      <c r="N152" s="211" t="s">
        <v>2787</v>
      </c>
      <c r="O152" s="211" t="s">
        <v>2787</v>
      </c>
      <c r="P152" s="211" t="s">
        <v>6526</v>
      </c>
    </row>
    <row r="153" spans="1:16" x14ac:dyDescent="0.2">
      <c r="A153" s="213" t="s">
        <v>6073</v>
      </c>
      <c r="B153" s="211" t="s">
        <v>7412</v>
      </c>
      <c r="C153" s="213" t="s">
        <v>6074</v>
      </c>
      <c r="D153" s="211" t="s">
        <v>7413</v>
      </c>
      <c r="E153" s="211" t="s">
        <v>7414</v>
      </c>
      <c r="F153" s="211" t="s">
        <v>7415</v>
      </c>
      <c r="G153" s="211" t="s">
        <v>3914</v>
      </c>
      <c r="H153" s="211" t="s">
        <v>6815</v>
      </c>
      <c r="I153" s="211" t="s">
        <v>7063</v>
      </c>
      <c r="J153" s="211" t="s">
        <v>7416</v>
      </c>
      <c r="K153" s="211" t="s">
        <v>7417</v>
      </c>
      <c r="L153" s="211" t="s">
        <v>6534</v>
      </c>
      <c r="M153" s="211" t="s">
        <v>6495</v>
      </c>
      <c r="N153" s="211" t="s">
        <v>6534</v>
      </c>
      <c r="O153" s="211" t="s">
        <v>2787</v>
      </c>
      <c r="P153" s="211" t="s">
        <v>7066</v>
      </c>
    </row>
    <row r="154" spans="1:16" x14ac:dyDescent="0.2">
      <c r="A154" s="213" t="s">
        <v>6077</v>
      </c>
      <c r="B154" s="211" t="s">
        <v>7418</v>
      </c>
      <c r="C154" s="213" t="s">
        <v>6078</v>
      </c>
      <c r="D154" s="211" t="s">
        <v>7046</v>
      </c>
      <c r="E154" s="211" t="s">
        <v>6497</v>
      </c>
      <c r="F154" s="211" t="s">
        <v>7419</v>
      </c>
      <c r="G154" s="211" t="s">
        <v>4305</v>
      </c>
      <c r="H154" s="211" t="s">
        <v>7080</v>
      </c>
      <c r="I154" s="211" t="s">
        <v>7081</v>
      </c>
      <c r="J154" s="211" t="s">
        <v>6779</v>
      </c>
      <c r="K154" s="211" t="s">
        <v>7420</v>
      </c>
      <c r="L154" s="211" t="s">
        <v>6486</v>
      </c>
      <c r="M154" s="211" t="s">
        <v>2787</v>
      </c>
      <c r="N154" s="211" t="s">
        <v>2787</v>
      </c>
      <c r="O154" s="211" t="s">
        <v>2787</v>
      </c>
      <c r="P154" s="211" t="s">
        <v>6713</v>
      </c>
    </row>
    <row r="155" spans="1:16" x14ac:dyDescent="0.2">
      <c r="A155" s="213" t="s">
        <v>6081</v>
      </c>
      <c r="B155" s="211" t="s">
        <v>7421</v>
      </c>
      <c r="C155" s="213" t="s">
        <v>6082</v>
      </c>
      <c r="D155" s="211" t="s">
        <v>7422</v>
      </c>
      <c r="E155" s="211" t="s">
        <v>6939</v>
      </c>
      <c r="F155" s="211" t="s">
        <v>7423</v>
      </c>
      <c r="G155" s="211" t="s">
        <v>6085</v>
      </c>
      <c r="H155" s="211" t="s">
        <v>7424</v>
      </c>
      <c r="I155" s="211" t="s">
        <v>6565</v>
      </c>
      <c r="J155" s="211" t="s">
        <v>6484</v>
      </c>
      <c r="K155" s="211" t="s">
        <v>7425</v>
      </c>
      <c r="L155" s="211" t="s">
        <v>2787</v>
      </c>
      <c r="M155" s="211" t="s">
        <v>6486</v>
      </c>
      <c r="N155" s="211" t="s">
        <v>2787</v>
      </c>
      <c r="O155" s="211" t="s">
        <v>2787</v>
      </c>
      <c r="P155" s="211" t="s">
        <v>6487</v>
      </c>
    </row>
    <row r="156" spans="1:16" x14ac:dyDescent="0.2">
      <c r="A156" s="213" t="s">
        <v>6087</v>
      </c>
      <c r="B156" s="211" t="s">
        <v>7426</v>
      </c>
      <c r="C156" s="213" t="s">
        <v>6088</v>
      </c>
      <c r="D156" s="211" t="s">
        <v>7427</v>
      </c>
      <c r="E156" s="211" t="s">
        <v>6917</v>
      </c>
      <c r="F156" s="211" t="s">
        <v>7428</v>
      </c>
      <c r="G156" s="211" t="s">
        <v>5210</v>
      </c>
      <c r="H156" s="211" t="s">
        <v>7040</v>
      </c>
      <c r="I156" s="211" t="s">
        <v>7429</v>
      </c>
      <c r="J156" s="211" t="s">
        <v>6668</v>
      </c>
      <c r="K156" s="211" t="s">
        <v>7430</v>
      </c>
      <c r="L156" s="211" t="s">
        <v>2787</v>
      </c>
      <c r="M156" s="211" t="s">
        <v>2787</v>
      </c>
      <c r="N156" s="211" t="s">
        <v>6486</v>
      </c>
      <c r="O156" s="211" t="s">
        <v>2787</v>
      </c>
      <c r="P156" s="211" t="s">
        <v>6799</v>
      </c>
    </row>
    <row r="157" spans="1:16" x14ac:dyDescent="0.2">
      <c r="A157" s="213" t="s">
        <v>6091</v>
      </c>
      <c r="B157" s="211" t="s">
        <v>7431</v>
      </c>
      <c r="C157" s="213" t="s">
        <v>7432</v>
      </c>
      <c r="D157" s="211" t="s">
        <v>7433</v>
      </c>
      <c r="E157" s="211" t="s">
        <v>6905</v>
      </c>
      <c r="F157" s="211" t="s">
        <v>7434</v>
      </c>
      <c r="G157" s="211" t="s">
        <v>6095</v>
      </c>
      <c r="H157" s="211" t="s">
        <v>7435</v>
      </c>
      <c r="I157" s="211" t="s">
        <v>6500</v>
      </c>
      <c r="J157" s="211" t="s">
        <v>6572</v>
      </c>
      <c r="K157" s="211" t="s">
        <v>7436</v>
      </c>
      <c r="L157" s="211" t="s">
        <v>2787</v>
      </c>
      <c r="M157" s="211" t="s">
        <v>6486</v>
      </c>
      <c r="N157" s="211" t="s">
        <v>2787</v>
      </c>
      <c r="O157" s="211" t="s">
        <v>2787</v>
      </c>
      <c r="P157" s="211" t="s">
        <v>6487</v>
      </c>
    </row>
    <row r="158" spans="1:16" x14ac:dyDescent="0.2">
      <c r="A158" s="213" t="s">
        <v>6097</v>
      </c>
      <c r="B158" s="211" t="s">
        <v>7437</v>
      </c>
      <c r="C158" s="213" t="s">
        <v>6098</v>
      </c>
      <c r="D158" s="211" t="s">
        <v>6665</v>
      </c>
      <c r="E158" s="211" t="s">
        <v>7171</v>
      </c>
      <c r="F158" s="211" t="s">
        <v>7438</v>
      </c>
      <c r="G158" s="211" t="s">
        <v>6101</v>
      </c>
      <c r="H158" s="211" t="s">
        <v>7439</v>
      </c>
      <c r="I158" s="211" t="s">
        <v>6592</v>
      </c>
      <c r="J158" s="211" t="s">
        <v>6507</v>
      </c>
      <c r="K158" s="211" t="s">
        <v>7440</v>
      </c>
      <c r="L158" s="211" t="s">
        <v>2787</v>
      </c>
      <c r="M158" s="211" t="s">
        <v>2787</v>
      </c>
      <c r="N158" s="211" t="s">
        <v>6486</v>
      </c>
      <c r="O158" s="211" t="s">
        <v>2787</v>
      </c>
      <c r="P158" s="211" t="s">
        <v>6799</v>
      </c>
    </row>
    <row r="159" spans="1:16" x14ac:dyDescent="0.2">
      <c r="A159" s="213" t="s">
        <v>6103</v>
      </c>
      <c r="B159" s="211" t="s">
        <v>7441</v>
      </c>
      <c r="C159" s="213" t="s">
        <v>6104</v>
      </c>
      <c r="D159" s="211" t="s">
        <v>7442</v>
      </c>
      <c r="E159" s="211" t="s">
        <v>6512</v>
      </c>
      <c r="F159" s="211" t="s">
        <v>7443</v>
      </c>
      <c r="G159" s="211" t="s">
        <v>6107</v>
      </c>
      <c r="H159" s="211" t="s">
        <v>7444</v>
      </c>
      <c r="I159" s="211" t="s">
        <v>7445</v>
      </c>
      <c r="J159" s="211" t="s">
        <v>7446</v>
      </c>
      <c r="K159" s="211" t="s">
        <v>7447</v>
      </c>
      <c r="L159" s="211" t="s">
        <v>2787</v>
      </c>
      <c r="M159" s="211" t="s">
        <v>6486</v>
      </c>
      <c r="N159" s="211" t="s">
        <v>2787</v>
      </c>
      <c r="O159" s="211" t="s">
        <v>2787</v>
      </c>
      <c r="P159" s="211" t="s">
        <v>6487</v>
      </c>
    </row>
    <row r="160" spans="1:16" x14ac:dyDescent="0.2">
      <c r="A160" s="213" t="s">
        <v>6109</v>
      </c>
      <c r="B160" s="211" t="s">
        <v>7448</v>
      </c>
      <c r="C160" s="213" t="s">
        <v>6110</v>
      </c>
      <c r="D160" s="211" t="s">
        <v>7398</v>
      </c>
      <c r="E160" s="211" t="s">
        <v>7449</v>
      </c>
      <c r="F160" s="211" t="s">
        <v>7450</v>
      </c>
      <c r="G160" s="211" t="s">
        <v>294</v>
      </c>
      <c r="H160" s="211" t="s">
        <v>7272</v>
      </c>
      <c r="I160" s="211" t="s">
        <v>6759</v>
      </c>
      <c r="J160" s="211" t="s">
        <v>6572</v>
      </c>
      <c r="K160" s="211" t="s">
        <v>7451</v>
      </c>
      <c r="L160" s="211" t="s">
        <v>2787</v>
      </c>
      <c r="M160" s="211" t="s">
        <v>6486</v>
      </c>
      <c r="N160" s="211" t="s">
        <v>2787</v>
      </c>
      <c r="O160" s="211" t="s">
        <v>2787</v>
      </c>
      <c r="P160" s="211" t="s">
        <v>7452</v>
      </c>
    </row>
    <row r="161" spans="1:16" x14ac:dyDescent="0.2">
      <c r="A161" s="213" t="s">
        <v>6113</v>
      </c>
      <c r="B161" s="211" t="s">
        <v>7453</v>
      </c>
      <c r="C161" s="213" t="s">
        <v>6114</v>
      </c>
      <c r="D161" s="211" t="s">
        <v>7454</v>
      </c>
      <c r="E161" s="211" t="s">
        <v>7455</v>
      </c>
      <c r="F161" s="211" t="s">
        <v>7456</v>
      </c>
      <c r="G161" s="211" t="s">
        <v>7457</v>
      </c>
      <c r="H161" s="211" t="s">
        <v>7458</v>
      </c>
      <c r="I161" s="211" t="s">
        <v>7459</v>
      </c>
      <c r="J161" s="211" t="s">
        <v>6668</v>
      </c>
      <c r="K161" s="211" t="s">
        <v>7460</v>
      </c>
      <c r="L161" s="211" t="s">
        <v>2787</v>
      </c>
      <c r="M161" s="211" t="s">
        <v>2787</v>
      </c>
      <c r="N161" s="211" t="s">
        <v>6486</v>
      </c>
      <c r="O161" s="211" t="s">
        <v>2787</v>
      </c>
      <c r="P161" s="211" t="s">
        <v>6825</v>
      </c>
    </row>
    <row r="162" spans="1:16" x14ac:dyDescent="0.2">
      <c r="A162" s="213" t="s">
        <v>6123</v>
      </c>
      <c r="B162" s="211" t="s">
        <v>7461</v>
      </c>
      <c r="C162" s="213" t="s">
        <v>6124</v>
      </c>
      <c r="D162" s="211" t="s">
        <v>7462</v>
      </c>
      <c r="E162" s="211" t="s">
        <v>7463</v>
      </c>
      <c r="F162" s="211" t="s">
        <v>7464</v>
      </c>
      <c r="G162" s="211" t="s">
        <v>4045</v>
      </c>
      <c r="H162" s="211" t="s">
        <v>7465</v>
      </c>
      <c r="I162" s="211" t="s">
        <v>6886</v>
      </c>
      <c r="J162" s="211" t="s">
        <v>6772</v>
      </c>
      <c r="K162" s="211" t="s">
        <v>7466</v>
      </c>
      <c r="L162" s="211" t="s">
        <v>2787</v>
      </c>
      <c r="M162" s="211" t="s">
        <v>7467</v>
      </c>
      <c r="N162" s="211" t="s">
        <v>7468</v>
      </c>
      <c r="O162" s="211" t="s">
        <v>2787</v>
      </c>
      <c r="P162" s="211" t="s">
        <v>6799</v>
      </c>
    </row>
    <row r="163" spans="1:16" x14ac:dyDescent="0.2">
      <c r="A163" s="213" t="s">
        <v>6127</v>
      </c>
      <c r="B163" s="211" t="s">
        <v>7469</v>
      </c>
      <c r="C163" s="213" t="s">
        <v>6128</v>
      </c>
      <c r="D163" s="211" t="s">
        <v>7470</v>
      </c>
      <c r="E163" s="211" t="s">
        <v>6939</v>
      </c>
      <c r="F163" s="211" t="s">
        <v>7471</v>
      </c>
      <c r="G163" s="211" t="s">
        <v>4955</v>
      </c>
      <c r="H163" s="211" t="s">
        <v>7472</v>
      </c>
      <c r="I163" s="211" t="s">
        <v>6585</v>
      </c>
      <c r="J163" s="211" t="s">
        <v>6572</v>
      </c>
      <c r="K163" s="211" t="s">
        <v>7473</v>
      </c>
      <c r="L163" s="211" t="s">
        <v>2787</v>
      </c>
      <c r="M163" s="211" t="s">
        <v>6486</v>
      </c>
      <c r="N163" s="211" t="s">
        <v>2787</v>
      </c>
      <c r="O163" s="211" t="s">
        <v>2787</v>
      </c>
      <c r="P163" s="211" t="s">
        <v>6526</v>
      </c>
    </row>
    <row r="164" spans="1:16" x14ac:dyDescent="0.2">
      <c r="A164" s="213" t="s">
        <v>6131</v>
      </c>
      <c r="B164" s="211" t="s">
        <v>7474</v>
      </c>
      <c r="C164" s="213" t="s">
        <v>6132</v>
      </c>
      <c r="D164" s="211" t="s">
        <v>7475</v>
      </c>
      <c r="E164" s="211" t="s">
        <v>6519</v>
      </c>
      <c r="F164" s="211" t="s">
        <v>7476</v>
      </c>
      <c r="G164" s="211" t="s">
        <v>4277</v>
      </c>
      <c r="H164" s="211" t="s">
        <v>6505</v>
      </c>
      <c r="I164" s="211" t="s">
        <v>7477</v>
      </c>
      <c r="J164" s="211" t="s">
        <v>6832</v>
      </c>
      <c r="K164" s="211" t="s">
        <v>7478</v>
      </c>
      <c r="L164" s="211" t="s">
        <v>7479</v>
      </c>
      <c r="M164" s="211" t="s">
        <v>7480</v>
      </c>
      <c r="N164" s="211" t="s">
        <v>7480</v>
      </c>
      <c r="O164" s="211" t="s">
        <v>2787</v>
      </c>
      <c r="P164" s="211" t="s">
        <v>7481</v>
      </c>
    </row>
    <row r="165" spans="1:16" x14ac:dyDescent="0.2">
      <c r="A165" s="213" t="s">
        <v>6135</v>
      </c>
      <c r="B165" s="211" t="s">
        <v>7482</v>
      </c>
      <c r="C165" s="213" t="s">
        <v>6136</v>
      </c>
      <c r="D165" s="211" t="s">
        <v>7483</v>
      </c>
      <c r="E165" s="211" t="s">
        <v>6479</v>
      </c>
      <c r="F165" s="211" t="s">
        <v>7135</v>
      </c>
      <c r="G165" s="211" t="s">
        <v>3998</v>
      </c>
      <c r="H165" s="211" t="s">
        <v>6748</v>
      </c>
      <c r="I165" s="211" t="s">
        <v>6845</v>
      </c>
      <c r="J165" s="211" t="s">
        <v>6846</v>
      </c>
      <c r="K165" s="211" t="s">
        <v>7484</v>
      </c>
      <c r="L165" s="211" t="s">
        <v>2787</v>
      </c>
      <c r="M165" s="211" t="s">
        <v>2787</v>
      </c>
      <c r="N165" s="211" t="s">
        <v>2787</v>
      </c>
      <c r="O165" s="211" t="s">
        <v>6486</v>
      </c>
      <c r="P165" s="211" t="s">
        <v>7240</v>
      </c>
    </row>
    <row r="166" spans="1:16" x14ac:dyDescent="0.2">
      <c r="A166" s="213" t="s">
        <v>6139</v>
      </c>
      <c r="B166" s="211" t="s">
        <v>7485</v>
      </c>
      <c r="C166" s="213" t="s">
        <v>6140</v>
      </c>
      <c r="D166" s="211" t="s">
        <v>7403</v>
      </c>
      <c r="E166" s="211" t="s">
        <v>7486</v>
      </c>
      <c r="F166" s="211" t="s">
        <v>7487</v>
      </c>
      <c r="G166" s="211" t="s">
        <v>4034</v>
      </c>
      <c r="H166" s="211" t="s">
        <v>7488</v>
      </c>
      <c r="I166" s="211" t="s">
        <v>6565</v>
      </c>
      <c r="J166" s="211" t="s">
        <v>6484</v>
      </c>
      <c r="K166" s="211" t="s">
        <v>7489</v>
      </c>
      <c r="L166" s="211" t="s">
        <v>2787</v>
      </c>
      <c r="M166" s="211" t="s">
        <v>6486</v>
      </c>
      <c r="N166" s="211" t="s">
        <v>2787</v>
      </c>
      <c r="O166" s="211" t="s">
        <v>2787</v>
      </c>
      <c r="P166" s="211" t="s">
        <v>6526</v>
      </c>
    </row>
    <row r="167" spans="1:16" x14ac:dyDescent="0.2">
      <c r="A167" s="213" t="s">
        <v>6143</v>
      </c>
      <c r="B167" s="211" t="s">
        <v>7490</v>
      </c>
      <c r="C167" s="213" t="s">
        <v>6144</v>
      </c>
      <c r="D167" s="211" t="s">
        <v>7491</v>
      </c>
      <c r="E167" s="211" t="s">
        <v>7492</v>
      </c>
      <c r="F167" s="211" t="s">
        <v>7493</v>
      </c>
      <c r="G167" s="211" t="s">
        <v>294</v>
      </c>
      <c r="H167" s="211" t="s">
        <v>7494</v>
      </c>
      <c r="I167" s="211" t="s">
        <v>6500</v>
      </c>
      <c r="J167" s="211" t="s">
        <v>6572</v>
      </c>
      <c r="K167" s="211" t="s">
        <v>7495</v>
      </c>
      <c r="L167" s="211" t="s">
        <v>2787</v>
      </c>
      <c r="M167" s="211" t="s">
        <v>6486</v>
      </c>
      <c r="N167" s="211" t="s">
        <v>2787</v>
      </c>
      <c r="O167" s="211" t="s">
        <v>2787</v>
      </c>
      <c r="P167" s="211" t="s">
        <v>6487</v>
      </c>
    </row>
    <row r="168" spans="1:16" x14ac:dyDescent="0.2">
      <c r="A168" s="213" t="s">
        <v>6147</v>
      </c>
      <c r="B168" s="211" t="s">
        <v>7496</v>
      </c>
      <c r="C168" s="213" t="s">
        <v>6148</v>
      </c>
      <c r="D168" s="211" t="s">
        <v>7216</v>
      </c>
      <c r="E168" s="211" t="s">
        <v>6969</v>
      </c>
      <c r="F168" s="211" t="s">
        <v>7497</v>
      </c>
      <c r="G168" s="211" t="s">
        <v>6151</v>
      </c>
      <c r="H168" s="211" t="s">
        <v>7498</v>
      </c>
      <c r="I168" s="211" t="s">
        <v>7081</v>
      </c>
      <c r="J168" s="211" t="s">
        <v>6779</v>
      </c>
      <c r="K168" s="211" t="s">
        <v>7499</v>
      </c>
      <c r="L168" s="211" t="s">
        <v>6486</v>
      </c>
      <c r="M168" s="211" t="s">
        <v>2787</v>
      </c>
      <c r="N168" s="211" t="s">
        <v>2787</v>
      </c>
      <c r="O168" s="211" t="s">
        <v>2787</v>
      </c>
      <c r="P168" s="211" t="s">
        <v>6713</v>
      </c>
    </row>
    <row r="169" spans="1:16" x14ac:dyDescent="0.2">
      <c r="A169" s="213" t="s">
        <v>6153</v>
      </c>
      <c r="B169" s="211" t="s">
        <v>7500</v>
      </c>
      <c r="C169" s="213" t="s">
        <v>6154</v>
      </c>
      <c r="D169" s="211" t="s">
        <v>6796</v>
      </c>
      <c r="E169" s="211" t="s">
        <v>7501</v>
      </c>
      <c r="F169" s="211" t="s">
        <v>7502</v>
      </c>
      <c r="G169" s="211" t="s">
        <v>5047</v>
      </c>
      <c r="H169" s="211" t="s">
        <v>7503</v>
      </c>
      <c r="I169" s="211" t="s">
        <v>7504</v>
      </c>
      <c r="J169" s="211" t="s">
        <v>6668</v>
      </c>
      <c r="K169" s="211" t="s">
        <v>7505</v>
      </c>
      <c r="L169" s="211" t="s">
        <v>2787</v>
      </c>
      <c r="M169" s="211" t="s">
        <v>2787</v>
      </c>
      <c r="N169" s="211" t="s">
        <v>6486</v>
      </c>
      <c r="O169" s="211" t="s">
        <v>2787</v>
      </c>
      <c r="P169" s="211" t="s">
        <v>6509</v>
      </c>
    </row>
    <row r="170" spans="1:16" x14ac:dyDescent="0.2">
      <c r="A170" s="213" t="s">
        <v>6157</v>
      </c>
      <c r="B170" s="211" t="s">
        <v>7506</v>
      </c>
      <c r="C170" s="213" t="s">
        <v>6158</v>
      </c>
      <c r="D170" s="211" t="s">
        <v>7507</v>
      </c>
      <c r="E170" s="211" t="s">
        <v>7184</v>
      </c>
      <c r="F170" s="211" t="s">
        <v>7508</v>
      </c>
      <c r="G170" s="211" t="s">
        <v>3998</v>
      </c>
      <c r="H170" s="211" t="s">
        <v>6748</v>
      </c>
      <c r="I170" s="211" t="s">
        <v>6845</v>
      </c>
      <c r="J170" s="211" t="s">
        <v>6846</v>
      </c>
      <c r="K170" s="211" t="s">
        <v>7509</v>
      </c>
      <c r="L170" s="211" t="s">
        <v>2787</v>
      </c>
      <c r="M170" s="211" t="s">
        <v>2787</v>
      </c>
      <c r="N170" s="211" t="s">
        <v>2787</v>
      </c>
      <c r="O170" s="211" t="s">
        <v>6486</v>
      </c>
      <c r="P170" s="211" t="s">
        <v>7240</v>
      </c>
    </row>
    <row r="171" spans="1:16" x14ac:dyDescent="0.2">
      <c r="A171" s="213" t="s">
        <v>6161</v>
      </c>
      <c r="B171" s="211" t="s">
        <v>7510</v>
      </c>
      <c r="C171" s="213" t="s">
        <v>6162</v>
      </c>
      <c r="D171" s="211" t="s">
        <v>7511</v>
      </c>
      <c r="E171" s="211" t="s">
        <v>6479</v>
      </c>
      <c r="F171" s="211" t="s">
        <v>7512</v>
      </c>
      <c r="G171" s="211" t="s">
        <v>6165</v>
      </c>
      <c r="H171" s="211" t="s">
        <v>7513</v>
      </c>
      <c r="I171" s="211" t="s">
        <v>7299</v>
      </c>
      <c r="J171" s="211" t="s">
        <v>7028</v>
      </c>
      <c r="K171" s="211" t="s">
        <v>7514</v>
      </c>
      <c r="L171" s="211" t="s">
        <v>2787</v>
      </c>
      <c r="M171" s="211" t="s">
        <v>6486</v>
      </c>
      <c r="N171" s="211" t="s">
        <v>2787</v>
      </c>
      <c r="O171" s="211" t="s">
        <v>2787</v>
      </c>
      <c r="P171" s="211" t="s">
        <v>6487</v>
      </c>
    </row>
    <row r="172" spans="1:16" x14ac:dyDescent="0.2">
      <c r="A172" s="213" t="s">
        <v>6167</v>
      </c>
      <c r="B172" s="211" t="s">
        <v>7515</v>
      </c>
      <c r="C172" s="213" t="s">
        <v>6168</v>
      </c>
      <c r="D172" s="211" t="s">
        <v>7483</v>
      </c>
      <c r="E172" s="211" t="s">
        <v>6589</v>
      </c>
      <c r="F172" s="211" t="s">
        <v>7516</v>
      </c>
      <c r="G172" s="211" t="s">
        <v>284</v>
      </c>
      <c r="H172" s="211" t="s">
        <v>6514</v>
      </c>
      <c r="I172" s="211" t="s">
        <v>6749</v>
      </c>
      <c r="J172" s="211" t="s">
        <v>6668</v>
      </c>
      <c r="K172" s="211" t="s">
        <v>7517</v>
      </c>
      <c r="L172" s="211" t="s">
        <v>6719</v>
      </c>
      <c r="M172" s="211" t="s">
        <v>2787</v>
      </c>
      <c r="N172" s="211" t="s">
        <v>6720</v>
      </c>
      <c r="O172" s="211" t="s">
        <v>2787</v>
      </c>
      <c r="P172" s="211" t="s">
        <v>7518</v>
      </c>
    </row>
    <row r="173" spans="1:16" x14ac:dyDescent="0.2">
      <c r="A173" s="213" t="s">
        <v>6171</v>
      </c>
      <c r="B173" s="211" t="s">
        <v>7519</v>
      </c>
      <c r="C173" s="213" t="s">
        <v>6172</v>
      </c>
      <c r="D173" s="211" t="s">
        <v>7520</v>
      </c>
      <c r="E173" s="211" t="s">
        <v>7521</v>
      </c>
      <c r="F173" s="211" t="s">
        <v>7522</v>
      </c>
      <c r="G173" s="211" t="s">
        <v>6175</v>
      </c>
      <c r="H173" s="211" t="s">
        <v>7523</v>
      </c>
      <c r="I173" s="211" t="s">
        <v>6948</v>
      </c>
      <c r="J173" s="211" t="s">
        <v>6507</v>
      </c>
      <c r="K173" s="211" t="s">
        <v>7524</v>
      </c>
      <c r="L173" s="211" t="s">
        <v>2787</v>
      </c>
      <c r="M173" s="211" t="s">
        <v>2787</v>
      </c>
      <c r="N173" s="211" t="s">
        <v>6486</v>
      </c>
      <c r="O173" s="211" t="s">
        <v>2787</v>
      </c>
      <c r="P173" s="211" t="s">
        <v>6727</v>
      </c>
    </row>
    <row r="174" spans="1:16" x14ac:dyDescent="0.2">
      <c r="A174" s="213" t="s">
        <v>6177</v>
      </c>
      <c r="B174" s="211" t="s">
        <v>7525</v>
      </c>
      <c r="C174" s="213" t="s">
        <v>7526</v>
      </c>
      <c r="D174" s="211" t="s">
        <v>7527</v>
      </c>
      <c r="E174" s="211" t="s">
        <v>6479</v>
      </c>
      <c r="F174" s="211" t="s">
        <v>7528</v>
      </c>
      <c r="G174" s="211" t="s">
        <v>6181</v>
      </c>
      <c r="H174" s="211" t="s">
        <v>7529</v>
      </c>
      <c r="I174" s="211" t="s">
        <v>7207</v>
      </c>
      <c r="J174" s="211" t="s">
        <v>6668</v>
      </c>
      <c r="K174" s="211" t="s">
        <v>7530</v>
      </c>
      <c r="L174" s="211" t="s">
        <v>2787</v>
      </c>
      <c r="M174" s="211" t="s">
        <v>2787</v>
      </c>
      <c r="N174" s="211" t="s">
        <v>6486</v>
      </c>
      <c r="O174" s="211" t="s">
        <v>2787</v>
      </c>
      <c r="P174" s="211" t="s">
        <v>7531</v>
      </c>
    </row>
    <row r="175" spans="1:16" x14ac:dyDescent="0.2">
      <c r="A175" s="213" t="s">
        <v>6183</v>
      </c>
      <c r="B175" s="211" t="s">
        <v>7532</v>
      </c>
      <c r="C175" s="213" t="s">
        <v>6184</v>
      </c>
      <c r="D175" s="211" t="s">
        <v>7507</v>
      </c>
      <c r="E175" s="211" t="s">
        <v>7184</v>
      </c>
      <c r="F175" s="211" t="s">
        <v>7533</v>
      </c>
      <c r="G175" s="211" t="s">
        <v>3998</v>
      </c>
      <c r="H175" s="211" t="s">
        <v>6748</v>
      </c>
      <c r="I175" s="211" t="s">
        <v>7081</v>
      </c>
      <c r="J175" s="211" t="s">
        <v>6779</v>
      </c>
      <c r="K175" s="211" t="s">
        <v>7534</v>
      </c>
      <c r="L175" s="211" t="s">
        <v>6486</v>
      </c>
      <c r="M175" s="211" t="s">
        <v>2787</v>
      </c>
      <c r="N175" s="211" t="s">
        <v>2787</v>
      </c>
      <c r="O175" s="211" t="s">
        <v>2787</v>
      </c>
      <c r="P175" s="211" t="s">
        <v>6713</v>
      </c>
    </row>
    <row r="176" spans="1:16" x14ac:dyDescent="0.2">
      <c r="A176" s="213" t="s">
        <v>6187</v>
      </c>
      <c r="B176" s="211" t="s">
        <v>7535</v>
      </c>
      <c r="C176" s="213" t="s">
        <v>6188</v>
      </c>
      <c r="D176" s="211" t="s">
        <v>7046</v>
      </c>
      <c r="E176" s="211" t="s">
        <v>6775</v>
      </c>
      <c r="F176" s="211" t="s">
        <v>7536</v>
      </c>
      <c r="G176" s="211" t="s">
        <v>4315</v>
      </c>
      <c r="H176" s="211" t="s">
        <v>7537</v>
      </c>
      <c r="I176" s="211" t="s">
        <v>7207</v>
      </c>
      <c r="J176" s="211" t="s">
        <v>6668</v>
      </c>
      <c r="K176" s="211" t="s">
        <v>7538</v>
      </c>
      <c r="L176" s="211" t="s">
        <v>2787</v>
      </c>
      <c r="M176" s="211" t="s">
        <v>2787</v>
      </c>
      <c r="N176" s="211" t="s">
        <v>6486</v>
      </c>
      <c r="O176" s="211" t="s">
        <v>2787</v>
      </c>
      <c r="P176" s="211" t="s">
        <v>6908</v>
      </c>
    </row>
    <row r="177" spans="1:16" x14ac:dyDescent="0.2">
      <c r="A177" s="213" t="s">
        <v>6191</v>
      </c>
      <c r="B177" s="211" t="s">
        <v>7539</v>
      </c>
      <c r="C177" s="213" t="s">
        <v>6192</v>
      </c>
      <c r="D177" s="211" t="s">
        <v>7325</v>
      </c>
      <c r="E177" s="211" t="s">
        <v>6606</v>
      </c>
      <c r="F177" s="211" t="s">
        <v>7540</v>
      </c>
      <c r="G177" s="211" t="s">
        <v>3834</v>
      </c>
      <c r="H177" s="211" t="s">
        <v>6672</v>
      </c>
      <c r="I177" s="211" t="s">
        <v>7541</v>
      </c>
      <c r="J177" s="211" t="s">
        <v>7155</v>
      </c>
      <c r="K177" s="211" t="s">
        <v>7542</v>
      </c>
      <c r="L177" s="211" t="s">
        <v>2787</v>
      </c>
      <c r="M177" s="211" t="s">
        <v>2787</v>
      </c>
      <c r="N177" s="211" t="s">
        <v>2787</v>
      </c>
      <c r="O177" s="211" t="s">
        <v>6486</v>
      </c>
      <c r="P177" s="211" t="s">
        <v>6875</v>
      </c>
    </row>
    <row r="178" spans="1:16" x14ac:dyDescent="0.2">
      <c r="A178" s="213" t="s">
        <v>6193</v>
      </c>
      <c r="B178" s="211" t="s">
        <v>7543</v>
      </c>
      <c r="C178" s="213" t="s">
        <v>6194</v>
      </c>
      <c r="D178" s="211" t="s">
        <v>7544</v>
      </c>
      <c r="E178" s="211" t="s">
        <v>6512</v>
      </c>
      <c r="F178" s="211" t="s">
        <v>7545</v>
      </c>
      <c r="G178" s="211" t="s">
        <v>6197</v>
      </c>
      <c r="H178" s="211" t="s">
        <v>7546</v>
      </c>
      <c r="I178" s="211" t="s">
        <v>6792</v>
      </c>
      <c r="J178" s="211" t="s">
        <v>6484</v>
      </c>
      <c r="K178" s="211" t="s">
        <v>7547</v>
      </c>
      <c r="L178" s="211" t="s">
        <v>2787</v>
      </c>
      <c r="M178" s="211" t="s">
        <v>6486</v>
      </c>
      <c r="N178" s="211" t="s">
        <v>2787</v>
      </c>
      <c r="O178" s="211" t="s">
        <v>2787</v>
      </c>
      <c r="P178" s="211" t="s">
        <v>6612</v>
      </c>
    </row>
    <row r="179" spans="1:16" x14ac:dyDescent="0.2">
      <c r="A179" s="213" t="s">
        <v>6199</v>
      </c>
      <c r="B179" s="211" t="s">
        <v>7548</v>
      </c>
      <c r="C179" s="213" t="s">
        <v>6200</v>
      </c>
      <c r="D179" s="211" t="s">
        <v>7325</v>
      </c>
      <c r="E179" s="211" t="s">
        <v>6589</v>
      </c>
      <c r="F179" s="211" t="s">
        <v>7549</v>
      </c>
      <c r="G179" s="211" t="s">
        <v>3834</v>
      </c>
      <c r="H179" s="211" t="s">
        <v>6672</v>
      </c>
      <c r="I179" s="211" t="s">
        <v>7550</v>
      </c>
      <c r="J179" s="211" t="s">
        <v>6484</v>
      </c>
      <c r="K179" s="211" t="s">
        <v>7551</v>
      </c>
      <c r="L179" s="211" t="s">
        <v>2787</v>
      </c>
      <c r="M179" s="211" t="s">
        <v>6486</v>
      </c>
      <c r="N179" s="211" t="s">
        <v>2787</v>
      </c>
      <c r="O179" s="211" t="s">
        <v>2787</v>
      </c>
      <c r="P179" s="211" t="s">
        <v>6487</v>
      </c>
    </row>
    <row r="180" spans="1:16" x14ac:dyDescent="0.2">
      <c r="A180" s="213" t="s">
        <v>6201</v>
      </c>
      <c r="B180" s="211" t="s">
        <v>7552</v>
      </c>
      <c r="C180" s="213" t="s">
        <v>6202</v>
      </c>
      <c r="D180" s="211" t="s">
        <v>7325</v>
      </c>
      <c r="E180" s="211" t="s">
        <v>6589</v>
      </c>
      <c r="F180" s="211" t="s">
        <v>7553</v>
      </c>
      <c r="G180" s="211" t="s">
        <v>3834</v>
      </c>
      <c r="H180" s="211" t="s">
        <v>7362</v>
      </c>
      <c r="I180" s="211" t="s">
        <v>6500</v>
      </c>
      <c r="J180" s="211" t="s">
        <v>6572</v>
      </c>
      <c r="K180" s="211" t="s">
        <v>7554</v>
      </c>
      <c r="L180" s="211" t="s">
        <v>7555</v>
      </c>
      <c r="M180" s="211" t="s">
        <v>6752</v>
      </c>
      <c r="N180" s="211" t="s">
        <v>7556</v>
      </c>
      <c r="O180" s="211" t="s">
        <v>7174</v>
      </c>
      <c r="P180" s="211" t="s">
        <v>7557</v>
      </c>
    </row>
    <row r="181" spans="1:16" x14ac:dyDescent="0.2">
      <c r="A181" s="213" t="s">
        <v>6203</v>
      </c>
      <c r="B181" s="211" t="s">
        <v>7558</v>
      </c>
      <c r="C181" s="213" t="s">
        <v>6204</v>
      </c>
      <c r="D181" s="211" t="s">
        <v>7325</v>
      </c>
      <c r="E181" s="211" t="s">
        <v>6589</v>
      </c>
      <c r="F181" s="211" t="s">
        <v>7043</v>
      </c>
      <c r="G181" s="211" t="s">
        <v>3834</v>
      </c>
      <c r="H181" s="211" t="s">
        <v>7362</v>
      </c>
      <c r="I181" s="211" t="s">
        <v>6881</v>
      </c>
      <c r="J181" s="211" t="s">
        <v>6572</v>
      </c>
      <c r="K181" s="211" t="s">
        <v>7559</v>
      </c>
      <c r="L181" s="211" t="s">
        <v>2787</v>
      </c>
      <c r="M181" s="211" t="s">
        <v>6486</v>
      </c>
      <c r="N181" s="211" t="s">
        <v>2787</v>
      </c>
      <c r="O181" s="211" t="s">
        <v>2787</v>
      </c>
      <c r="P181" s="211" t="s">
        <v>6487</v>
      </c>
    </row>
    <row r="182" spans="1:16" x14ac:dyDescent="0.2">
      <c r="A182" s="213" t="s">
        <v>6205</v>
      </c>
      <c r="B182" s="211" t="s">
        <v>7560</v>
      </c>
      <c r="C182" s="213" t="s">
        <v>6206</v>
      </c>
      <c r="D182" s="211" t="s">
        <v>7325</v>
      </c>
      <c r="E182" s="211" t="s">
        <v>6589</v>
      </c>
      <c r="F182" s="211" t="s">
        <v>7561</v>
      </c>
      <c r="G182" s="211" t="s">
        <v>3834</v>
      </c>
      <c r="H182" s="211" t="s">
        <v>7362</v>
      </c>
      <c r="I182" s="211" t="s">
        <v>7562</v>
      </c>
      <c r="J182" s="211" t="s">
        <v>6572</v>
      </c>
      <c r="K182" s="211" t="s">
        <v>7563</v>
      </c>
      <c r="L182" s="211" t="s">
        <v>2787</v>
      </c>
      <c r="M182" s="211" t="s">
        <v>6534</v>
      </c>
      <c r="N182" s="211" t="s">
        <v>2787</v>
      </c>
      <c r="O182" s="211" t="s">
        <v>6981</v>
      </c>
      <c r="P182" s="211" t="s">
        <v>7564</v>
      </c>
    </row>
    <row r="183" spans="1:16" x14ac:dyDescent="0.2">
      <c r="A183" s="213" t="s">
        <v>6207</v>
      </c>
      <c r="B183" s="211" t="s">
        <v>7565</v>
      </c>
      <c r="C183" s="213" t="s">
        <v>7566</v>
      </c>
      <c r="D183" s="211" t="s">
        <v>7567</v>
      </c>
      <c r="E183" s="211" t="s">
        <v>7408</v>
      </c>
      <c r="F183" s="211" t="s">
        <v>7568</v>
      </c>
      <c r="G183" s="211" t="s">
        <v>7569</v>
      </c>
      <c r="H183" s="211" t="s">
        <v>7570</v>
      </c>
      <c r="I183" s="211" t="s">
        <v>7571</v>
      </c>
      <c r="J183" s="211" t="s">
        <v>6507</v>
      </c>
      <c r="K183" s="211" t="s">
        <v>7572</v>
      </c>
      <c r="L183" s="211" t="s">
        <v>2787</v>
      </c>
      <c r="M183" s="211" t="s">
        <v>6751</v>
      </c>
      <c r="N183" s="211" t="s">
        <v>6719</v>
      </c>
      <c r="O183" s="211" t="s">
        <v>6719</v>
      </c>
      <c r="P183" s="211" t="s">
        <v>7573</v>
      </c>
    </row>
    <row r="184" spans="1:16" x14ac:dyDescent="0.2">
      <c r="A184" s="213" t="s">
        <v>6211</v>
      </c>
      <c r="B184" s="211" t="s">
        <v>7574</v>
      </c>
      <c r="C184" s="213" t="s">
        <v>6212</v>
      </c>
      <c r="D184" s="211" t="s">
        <v>7575</v>
      </c>
      <c r="E184" s="211" t="s">
        <v>6589</v>
      </c>
      <c r="F184" s="211" t="s">
        <v>7576</v>
      </c>
      <c r="G184" s="211" t="s">
        <v>3846</v>
      </c>
      <c r="H184" s="211" t="s">
        <v>7577</v>
      </c>
      <c r="I184" s="211" t="s">
        <v>7578</v>
      </c>
      <c r="J184" s="211" t="s">
        <v>6873</v>
      </c>
      <c r="K184" s="211" t="s">
        <v>7579</v>
      </c>
      <c r="L184" s="211" t="s">
        <v>2787</v>
      </c>
      <c r="M184" s="211" t="s">
        <v>2787</v>
      </c>
      <c r="N184" s="211" t="s">
        <v>2787</v>
      </c>
      <c r="O184" s="211" t="s">
        <v>6486</v>
      </c>
      <c r="P184" s="211" t="s">
        <v>7580</v>
      </c>
    </row>
    <row r="185" spans="1:16" x14ac:dyDescent="0.2">
      <c r="A185" s="213" t="s">
        <v>6221</v>
      </c>
      <c r="B185" s="211" t="s">
        <v>7581</v>
      </c>
      <c r="C185" s="213" t="s">
        <v>6222</v>
      </c>
      <c r="D185" s="211" t="s">
        <v>7582</v>
      </c>
      <c r="E185" s="211" t="s">
        <v>7320</v>
      </c>
      <c r="F185" s="211" t="s">
        <v>7583</v>
      </c>
      <c r="G185" s="211" t="s">
        <v>294</v>
      </c>
      <c r="H185" s="211" t="s">
        <v>7272</v>
      </c>
      <c r="I185" s="211" t="s">
        <v>6493</v>
      </c>
      <c r="J185" s="211" t="s">
        <v>6484</v>
      </c>
      <c r="K185" s="211" t="s">
        <v>7584</v>
      </c>
      <c r="L185" s="211" t="s">
        <v>2787</v>
      </c>
      <c r="M185" s="211" t="s">
        <v>6486</v>
      </c>
      <c r="N185" s="211" t="s">
        <v>2787</v>
      </c>
      <c r="O185" s="211" t="s">
        <v>2787</v>
      </c>
      <c r="P185" s="211" t="s">
        <v>7585</v>
      </c>
    </row>
    <row r="186" spans="1:16" x14ac:dyDescent="0.2">
      <c r="A186" s="213" t="s">
        <v>6225</v>
      </c>
      <c r="B186" s="211" t="s">
        <v>7586</v>
      </c>
      <c r="C186" s="213" t="s">
        <v>6226</v>
      </c>
      <c r="D186" s="211" t="s">
        <v>7403</v>
      </c>
      <c r="E186" s="211" t="s">
        <v>7587</v>
      </c>
      <c r="F186" s="211" t="s">
        <v>7588</v>
      </c>
      <c r="G186" s="211" t="s">
        <v>6229</v>
      </c>
      <c r="H186" s="211" t="s">
        <v>7589</v>
      </c>
      <c r="I186" s="211" t="s">
        <v>7590</v>
      </c>
      <c r="J186" s="211" t="s">
        <v>6832</v>
      </c>
      <c r="K186" s="211" t="s">
        <v>7591</v>
      </c>
      <c r="L186" s="211" t="s">
        <v>6486</v>
      </c>
      <c r="M186" s="211" t="s">
        <v>2787</v>
      </c>
      <c r="N186" s="211" t="s">
        <v>2787</v>
      </c>
      <c r="O186" s="211" t="s">
        <v>2787</v>
      </c>
      <c r="P186" s="211" t="s">
        <v>7305</v>
      </c>
    </row>
    <row r="187" spans="1:16" x14ac:dyDescent="0.2">
      <c r="A187" s="213" t="s">
        <v>6231</v>
      </c>
      <c r="B187" s="211" t="s">
        <v>7592</v>
      </c>
      <c r="C187" s="213" t="s">
        <v>6232</v>
      </c>
      <c r="D187" s="211" t="s">
        <v>7593</v>
      </c>
      <c r="E187" s="211" t="s">
        <v>6917</v>
      </c>
      <c r="F187" s="211" t="s">
        <v>7594</v>
      </c>
      <c r="G187" s="211" t="s">
        <v>4067</v>
      </c>
      <c r="H187" s="211" t="s">
        <v>7595</v>
      </c>
      <c r="I187" s="211" t="s">
        <v>6881</v>
      </c>
      <c r="J187" s="211" t="s">
        <v>6572</v>
      </c>
      <c r="K187" s="211" t="s">
        <v>7596</v>
      </c>
      <c r="L187" s="211" t="s">
        <v>2787</v>
      </c>
      <c r="M187" s="211" t="s">
        <v>6486</v>
      </c>
      <c r="N187" s="211" t="s">
        <v>2787</v>
      </c>
      <c r="O187" s="211" t="s">
        <v>2787</v>
      </c>
      <c r="P187" s="211" t="s">
        <v>6639</v>
      </c>
    </row>
    <row r="188" spans="1:16" x14ac:dyDescent="0.2">
      <c r="A188" s="213" t="s">
        <v>6235</v>
      </c>
      <c r="B188" s="211" t="s">
        <v>7597</v>
      </c>
      <c r="C188" s="213" t="s">
        <v>6236</v>
      </c>
      <c r="D188" s="211" t="s">
        <v>7544</v>
      </c>
      <c r="E188" s="211" t="s">
        <v>6905</v>
      </c>
      <c r="F188" s="211" t="s">
        <v>7598</v>
      </c>
      <c r="G188" s="211" t="s">
        <v>6239</v>
      </c>
      <c r="H188" s="211" t="s">
        <v>7599</v>
      </c>
      <c r="I188" s="211" t="s">
        <v>6686</v>
      </c>
      <c r="J188" s="211" t="s">
        <v>6668</v>
      </c>
      <c r="K188" s="211" t="s">
        <v>7600</v>
      </c>
      <c r="L188" s="211" t="s">
        <v>2787</v>
      </c>
      <c r="M188" s="211" t="s">
        <v>2787</v>
      </c>
      <c r="N188" s="211" t="s">
        <v>6486</v>
      </c>
      <c r="O188" s="211" t="s">
        <v>2787</v>
      </c>
      <c r="P188" s="211" t="s">
        <v>6727</v>
      </c>
    </row>
    <row r="189" spans="1:16" x14ac:dyDescent="0.2">
      <c r="A189" s="213" t="s">
        <v>6241</v>
      </c>
      <c r="B189" s="211" t="s">
        <v>7601</v>
      </c>
      <c r="C189" s="213" t="s">
        <v>6242</v>
      </c>
      <c r="D189" s="211" t="s">
        <v>7602</v>
      </c>
      <c r="E189" s="211" t="s">
        <v>7179</v>
      </c>
      <c r="F189" s="211" t="s">
        <v>7603</v>
      </c>
      <c r="G189" s="211" t="s">
        <v>6245</v>
      </c>
      <c r="H189" s="211" t="s">
        <v>7604</v>
      </c>
      <c r="I189" s="211" t="s">
        <v>7605</v>
      </c>
      <c r="J189" s="211" t="s">
        <v>6507</v>
      </c>
      <c r="K189" s="211" t="s">
        <v>7606</v>
      </c>
      <c r="L189" s="211" t="s">
        <v>2787</v>
      </c>
      <c r="M189" s="211" t="s">
        <v>6495</v>
      </c>
      <c r="N189" s="211" t="s">
        <v>6495</v>
      </c>
      <c r="O189" s="211" t="s">
        <v>2787</v>
      </c>
      <c r="P189" s="211" t="s">
        <v>7607</v>
      </c>
    </row>
    <row r="190" spans="1:16" x14ac:dyDescent="0.2">
      <c r="A190" s="213" t="s">
        <v>6246</v>
      </c>
      <c r="B190" s="211" t="s">
        <v>7608</v>
      </c>
      <c r="C190" s="213" t="s">
        <v>7609</v>
      </c>
      <c r="D190" s="211" t="s">
        <v>7593</v>
      </c>
      <c r="E190" s="211" t="s">
        <v>7486</v>
      </c>
      <c r="F190" s="211" t="s">
        <v>7610</v>
      </c>
      <c r="G190" s="211" t="s">
        <v>6250</v>
      </c>
      <c r="H190" s="211" t="s">
        <v>7611</v>
      </c>
      <c r="I190" s="211" t="s">
        <v>7612</v>
      </c>
      <c r="J190" s="211" t="s">
        <v>6846</v>
      </c>
      <c r="K190" s="211" t="s">
        <v>7613</v>
      </c>
      <c r="L190" s="211" t="s">
        <v>2787</v>
      </c>
      <c r="M190" s="211" t="s">
        <v>6495</v>
      </c>
      <c r="N190" s="211" t="s">
        <v>2787</v>
      </c>
      <c r="O190" s="211" t="s">
        <v>6495</v>
      </c>
      <c r="P190" s="211" t="s">
        <v>7614</v>
      </c>
    </row>
    <row r="191" spans="1:16" x14ac:dyDescent="0.2">
      <c r="A191" s="213" t="s">
        <v>6252</v>
      </c>
      <c r="B191" s="211" t="s">
        <v>7615</v>
      </c>
      <c r="C191" s="213" t="s">
        <v>6253</v>
      </c>
      <c r="D191" s="211" t="s">
        <v>7616</v>
      </c>
      <c r="E191" s="211" t="s">
        <v>6569</v>
      </c>
      <c r="F191" s="211" t="s">
        <v>7617</v>
      </c>
      <c r="G191" s="211" t="s">
        <v>6256</v>
      </c>
      <c r="H191" s="211" t="s">
        <v>7618</v>
      </c>
      <c r="I191" s="211" t="s">
        <v>6616</v>
      </c>
      <c r="J191" s="211" t="s">
        <v>6572</v>
      </c>
      <c r="K191" s="211" t="s">
        <v>7619</v>
      </c>
      <c r="L191" s="211" t="s">
        <v>2787</v>
      </c>
      <c r="M191" s="211" t="s">
        <v>6486</v>
      </c>
      <c r="N191" s="211" t="s">
        <v>2787</v>
      </c>
      <c r="O191" s="211" t="s">
        <v>2787</v>
      </c>
      <c r="P191" s="211" t="s">
        <v>6487</v>
      </c>
    </row>
    <row r="192" spans="1:16" x14ac:dyDescent="0.2">
      <c r="A192" s="213" t="s">
        <v>6258</v>
      </c>
      <c r="B192" s="211" t="s">
        <v>7620</v>
      </c>
      <c r="C192" s="213" t="s">
        <v>7621</v>
      </c>
      <c r="D192" s="211" t="s">
        <v>6665</v>
      </c>
      <c r="E192" s="211" t="s">
        <v>6905</v>
      </c>
      <c r="F192" s="211" t="s">
        <v>7622</v>
      </c>
      <c r="G192" s="211" t="s">
        <v>6262</v>
      </c>
      <c r="H192" s="211" t="s">
        <v>7623</v>
      </c>
      <c r="I192" s="211" t="s">
        <v>7624</v>
      </c>
      <c r="J192" s="211" t="s">
        <v>7625</v>
      </c>
      <c r="K192" s="211" t="s">
        <v>7626</v>
      </c>
      <c r="L192" s="211" t="s">
        <v>2787</v>
      </c>
      <c r="M192" s="211" t="s">
        <v>6486</v>
      </c>
      <c r="N192" s="211" t="s">
        <v>2787</v>
      </c>
      <c r="O192" s="211" t="s">
        <v>2787</v>
      </c>
      <c r="P192" s="211" t="s">
        <v>6487</v>
      </c>
    </row>
    <row r="193" spans="1:16" x14ac:dyDescent="0.2">
      <c r="A193" s="213" t="s">
        <v>6263</v>
      </c>
      <c r="B193" s="211" t="s">
        <v>7627</v>
      </c>
      <c r="C193" s="213" t="s">
        <v>6264</v>
      </c>
      <c r="D193" s="211" t="s">
        <v>7628</v>
      </c>
      <c r="E193" s="211" t="s">
        <v>6479</v>
      </c>
      <c r="F193" s="211" t="s">
        <v>7629</v>
      </c>
      <c r="G193" s="211" t="s">
        <v>6267</v>
      </c>
      <c r="H193" s="211" t="s">
        <v>7630</v>
      </c>
      <c r="I193" s="211" t="s">
        <v>6543</v>
      </c>
      <c r="J193" s="211" t="s">
        <v>7391</v>
      </c>
      <c r="K193" s="211" t="s">
        <v>7631</v>
      </c>
      <c r="L193" s="211" t="s">
        <v>2787</v>
      </c>
      <c r="M193" s="211" t="s">
        <v>6486</v>
      </c>
      <c r="N193" s="211" t="s">
        <v>2787</v>
      </c>
      <c r="O193" s="211" t="s">
        <v>2787</v>
      </c>
      <c r="P193" s="211" t="s">
        <v>6487</v>
      </c>
    </row>
    <row r="194" spans="1:16" x14ac:dyDescent="0.2">
      <c r="A194" s="213" t="s">
        <v>6268</v>
      </c>
      <c r="B194" s="211" t="s">
        <v>7632</v>
      </c>
      <c r="C194" s="213" t="s">
        <v>6269</v>
      </c>
      <c r="D194" s="211" t="s">
        <v>7633</v>
      </c>
      <c r="E194" s="211" t="s">
        <v>7634</v>
      </c>
      <c r="F194" s="211" t="s">
        <v>7635</v>
      </c>
      <c r="G194" s="211" t="s">
        <v>6272</v>
      </c>
      <c r="H194" s="211" t="s">
        <v>7636</v>
      </c>
      <c r="I194" s="211" t="s">
        <v>6831</v>
      </c>
      <c r="J194" s="211" t="s">
        <v>6687</v>
      </c>
      <c r="K194" s="211" t="s">
        <v>7637</v>
      </c>
      <c r="L194" s="211" t="s">
        <v>6486</v>
      </c>
      <c r="M194" s="211" t="s">
        <v>2787</v>
      </c>
      <c r="N194" s="211" t="s">
        <v>2787</v>
      </c>
      <c r="O194" s="211" t="s">
        <v>2787</v>
      </c>
      <c r="P194" s="211" t="s">
        <v>6594</v>
      </c>
    </row>
    <row r="195" spans="1:16" x14ac:dyDescent="0.2">
      <c r="A195" s="213" t="s">
        <v>6274</v>
      </c>
      <c r="B195" s="211" t="s">
        <v>7638</v>
      </c>
      <c r="C195" s="213" t="s">
        <v>6275</v>
      </c>
      <c r="D195" s="211" t="s">
        <v>6665</v>
      </c>
      <c r="E195" s="211" t="s">
        <v>7639</v>
      </c>
      <c r="F195" s="211" t="s">
        <v>7640</v>
      </c>
      <c r="G195" s="211" t="s">
        <v>6278</v>
      </c>
      <c r="H195" s="211" t="s">
        <v>7641</v>
      </c>
      <c r="I195" s="211" t="s">
        <v>6592</v>
      </c>
      <c r="J195" s="211" t="s">
        <v>6507</v>
      </c>
      <c r="K195" s="211" t="s">
        <v>7642</v>
      </c>
      <c r="L195" s="211" t="s">
        <v>2787</v>
      </c>
      <c r="M195" s="211" t="s">
        <v>2787</v>
      </c>
      <c r="N195" s="211" t="s">
        <v>6486</v>
      </c>
      <c r="O195" s="211" t="s">
        <v>2787</v>
      </c>
      <c r="P195" s="211" t="s">
        <v>7643</v>
      </c>
    </row>
    <row r="196" spans="1:16" x14ac:dyDescent="0.2">
      <c r="A196" s="213" t="s">
        <v>6280</v>
      </c>
      <c r="B196" s="211" t="s">
        <v>7644</v>
      </c>
      <c r="C196" s="213" t="s">
        <v>7645</v>
      </c>
      <c r="D196" s="211" t="s">
        <v>7455</v>
      </c>
      <c r="E196" s="211" t="s">
        <v>7646</v>
      </c>
      <c r="F196" s="211" t="s">
        <v>7647</v>
      </c>
      <c r="G196" s="211" t="s">
        <v>288</v>
      </c>
      <c r="H196" s="211" t="s">
        <v>6530</v>
      </c>
      <c r="I196" s="211" t="s">
        <v>6911</v>
      </c>
      <c r="J196" s="211" t="s">
        <v>6687</v>
      </c>
      <c r="K196" s="211" t="s">
        <v>7648</v>
      </c>
      <c r="L196" s="211" t="s">
        <v>6486</v>
      </c>
      <c r="M196" s="211" t="s">
        <v>2787</v>
      </c>
      <c r="N196" s="211" t="s">
        <v>2787</v>
      </c>
      <c r="O196" s="211" t="s">
        <v>2787</v>
      </c>
      <c r="P196" s="211" t="s">
        <v>7649</v>
      </c>
    </row>
    <row r="197" spans="1:16" x14ac:dyDescent="0.2">
      <c r="A197" s="213" t="s">
        <v>6284</v>
      </c>
      <c r="B197" s="211" t="s">
        <v>7650</v>
      </c>
      <c r="C197" s="213" t="s">
        <v>6285</v>
      </c>
      <c r="D197" s="211" t="s">
        <v>7651</v>
      </c>
      <c r="E197" s="211" t="s">
        <v>6569</v>
      </c>
      <c r="F197" s="211" t="s">
        <v>7652</v>
      </c>
      <c r="G197" s="211" t="s">
        <v>288</v>
      </c>
      <c r="H197" s="211" t="s">
        <v>7653</v>
      </c>
      <c r="I197" s="211" t="s">
        <v>6972</v>
      </c>
      <c r="J197" s="211" t="s">
        <v>6507</v>
      </c>
      <c r="K197" s="211" t="s">
        <v>7654</v>
      </c>
      <c r="L197" s="211" t="s">
        <v>2787</v>
      </c>
      <c r="M197" s="211" t="s">
        <v>6486</v>
      </c>
      <c r="N197" s="211" t="s">
        <v>2787</v>
      </c>
      <c r="O197" s="211" t="s">
        <v>2787</v>
      </c>
      <c r="P197" s="211" t="s">
        <v>6487</v>
      </c>
    </row>
    <row r="198" spans="1:16" x14ac:dyDescent="0.2">
      <c r="A198" s="213" t="s">
        <v>6288</v>
      </c>
      <c r="B198" s="211" t="s">
        <v>7655</v>
      </c>
      <c r="C198" s="213" t="s">
        <v>6289</v>
      </c>
      <c r="D198" s="211" t="s">
        <v>7656</v>
      </c>
      <c r="E198" s="211" t="s">
        <v>7657</v>
      </c>
      <c r="F198" s="211" t="s">
        <v>7658</v>
      </c>
      <c r="G198" s="211" t="s">
        <v>292</v>
      </c>
      <c r="H198" s="211" t="s">
        <v>7055</v>
      </c>
      <c r="I198" s="211" t="s">
        <v>6759</v>
      </c>
      <c r="J198" s="211" t="s">
        <v>6572</v>
      </c>
      <c r="K198" s="211" t="s">
        <v>7659</v>
      </c>
      <c r="L198" s="211" t="s">
        <v>2787</v>
      </c>
      <c r="M198" s="211" t="s">
        <v>2787</v>
      </c>
      <c r="N198" s="211" t="s">
        <v>2787</v>
      </c>
      <c r="O198" s="211" t="s">
        <v>2787</v>
      </c>
      <c r="P198" s="211" t="s">
        <v>6487</v>
      </c>
    </row>
    <row r="199" spans="1:16" x14ac:dyDescent="0.2">
      <c r="A199" s="213" t="s">
        <v>6292</v>
      </c>
      <c r="B199" s="211" t="s">
        <v>7660</v>
      </c>
      <c r="C199" s="213" t="s">
        <v>6293</v>
      </c>
      <c r="D199" s="211" t="s">
        <v>7661</v>
      </c>
      <c r="E199" s="211" t="s">
        <v>7662</v>
      </c>
      <c r="F199" s="211" t="s">
        <v>7663</v>
      </c>
      <c r="G199" s="211" t="s">
        <v>292</v>
      </c>
      <c r="H199" s="211" t="s">
        <v>7310</v>
      </c>
      <c r="I199" s="211" t="s">
        <v>6493</v>
      </c>
      <c r="J199" s="211" t="s">
        <v>6572</v>
      </c>
      <c r="K199" s="211" t="s">
        <v>7664</v>
      </c>
      <c r="L199" s="211" t="s">
        <v>2787</v>
      </c>
      <c r="M199" s="211" t="s">
        <v>6486</v>
      </c>
      <c r="N199" s="211" t="s">
        <v>2787</v>
      </c>
      <c r="O199" s="211" t="s">
        <v>2787</v>
      </c>
      <c r="P199" s="211" t="s">
        <v>7665</v>
      </c>
    </row>
    <row r="200" spans="1:16" x14ac:dyDescent="0.2">
      <c r="A200" s="213" t="s">
        <v>6296</v>
      </c>
      <c r="B200" s="211" t="s">
        <v>7666</v>
      </c>
      <c r="C200" s="213" t="s">
        <v>6297</v>
      </c>
      <c r="D200" s="211" t="s">
        <v>7582</v>
      </c>
      <c r="E200" s="211" t="s">
        <v>6497</v>
      </c>
      <c r="F200" s="211" t="s">
        <v>7667</v>
      </c>
      <c r="G200" s="211" t="s">
        <v>6300</v>
      </c>
      <c r="H200" s="211" t="s">
        <v>7668</v>
      </c>
      <c r="I200" s="211" t="s">
        <v>7669</v>
      </c>
      <c r="J200" s="211" t="s">
        <v>6687</v>
      </c>
      <c r="K200" s="211" t="s">
        <v>7670</v>
      </c>
      <c r="L200" s="211" t="s">
        <v>6486</v>
      </c>
      <c r="M200" s="211" t="s">
        <v>2787</v>
      </c>
      <c r="N200" s="211" t="s">
        <v>2787</v>
      </c>
      <c r="O200" s="211" t="s">
        <v>2787</v>
      </c>
      <c r="P200" s="211" t="s">
        <v>6594</v>
      </c>
    </row>
    <row r="201" spans="1:16" x14ac:dyDescent="0.2">
      <c r="A201" s="213" t="s">
        <v>6302</v>
      </c>
      <c r="B201" s="211" t="s">
        <v>7671</v>
      </c>
      <c r="C201" s="213" t="s">
        <v>6303</v>
      </c>
      <c r="D201" s="211" t="s">
        <v>7403</v>
      </c>
      <c r="E201" s="211" t="s">
        <v>6555</v>
      </c>
      <c r="F201" s="211" t="s">
        <v>7672</v>
      </c>
      <c r="G201" s="211" t="s">
        <v>4366</v>
      </c>
      <c r="H201" s="211" t="s">
        <v>6577</v>
      </c>
      <c r="I201" s="211" t="s">
        <v>6660</v>
      </c>
      <c r="J201" s="211" t="s">
        <v>2787</v>
      </c>
      <c r="K201" s="211" t="s">
        <v>7673</v>
      </c>
      <c r="L201" s="211" t="s">
        <v>2787</v>
      </c>
      <c r="M201" s="211" t="s">
        <v>2787</v>
      </c>
      <c r="N201" s="211" t="s">
        <v>2787</v>
      </c>
      <c r="O201" s="211" t="s">
        <v>2787</v>
      </c>
      <c r="P201" s="211" t="s">
        <v>2787</v>
      </c>
    </row>
    <row r="202" spans="1:16" x14ac:dyDescent="0.2">
      <c r="A202" s="213" t="s">
        <v>6304</v>
      </c>
      <c r="B202" s="211" t="s">
        <v>7674</v>
      </c>
      <c r="C202" s="213" t="s">
        <v>7675</v>
      </c>
      <c r="D202" s="211" t="s">
        <v>7676</v>
      </c>
      <c r="E202" s="211" t="s">
        <v>6555</v>
      </c>
      <c r="F202" s="211" t="s">
        <v>7677</v>
      </c>
      <c r="G202" s="211" t="s">
        <v>4109</v>
      </c>
      <c r="H202" s="211" t="s">
        <v>7678</v>
      </c>
      <c r="I202" s="211" t="s">
        <v>7679</v>
      </c>
      <c r="J202" s="211" t="s">
        <v>6772</v>
      </c>
      <c r="K202" s="211" t="s">
        <v>7680</v>
      </c>
      <c r="L202" s="211" t="s">
        <v>2787</v>
      </c>
      <c r="M202" s="211" t="s">
        <v>2787</v>
      </c>
      <c r="N202" s="211" t="s">
        <v>6486</v>
      </c>
      <c r="O202" s="211" t="s">
        <v>2787</v>
      </c>
      <c r="P202" s="211" t="s">
        <v>6799</v>
      </c>
    </row>
    <row r="203" spans="1:16" x14ac:dyDescent="0.2">
      <c r="A203" s="213" t="s">
        <v>6308</v>
      </c>
      <c r="B203" s="211" t="s">
        <v>7681</v>
      </c>
      <c r="C203" s="213" t="s">
        <v>6309</v>
      </c>
      <c r="D203" s="211" t="s">
        <v>7462</v>
      </c>
      <c r="E203" s="211" t="s">
        <v>6497</v>
      </c>
      <c r="F203" s="211" t="s">
        <v>7682</v>
      </c>
      <c r="G203" s="211" t="s">
        <v>6312</v>
      </c>
      <c r="H203" s="211" t="s">
        <v>7683</v>
      </c>
      <c r="I203" s="211" t="s">
        <v>7684</v>
      </c>
      <c r="J203" s="211" t="s">
        <v>6779</v>
      </c>
      <c r="K203" s="211" t="s">
        <v>7685</v>
      </c>
      <c r="L203" s="211" t="s">
        <v>6486</v>
      </c>
      <c r="M203" s="211" t="s">
        <v>2787</v>
      </c>
      <c r="N203" s="211" t="s">
        <v>2787</v>
      </c>
      <c r="O203" s="211" t="s">
        <v>2787</v>
      </c>
      <c r="P203" s="211" t="s">
        <v>6713</v>
      </c>
    </row>
    <row r="204" spans="1:16" x14ac:dyDescent="0.2">
      <c r="A204" s="213" t="s">
        <v>6314</v>
      </c>
      <c r="B204" s="211" t="s">
        <v>7686</v>
      </c>
      <c r="C204" s="213" t="s">
        <v>6315</v>
      </c>
      <c r="D204" s="211" t="s">
        <v>7687</v>
      </c>
      <c r="E204" s="211" t="s">
        <v>7211</v>
      </c>
      <c r="F204" s="211" t="s">
        <v>7688</v>
      </c>
      <c r="G204" s="211" t="s">
        <v>3846</v>
      </c>
      <c r="H204" s="211" t="s">
        <v>7343</v>
      </c>
      <c r="I204" s="211" t="s">
        <v>7091</v>
      </c>
      <c r="J204" s="211" t="s">
        <v>6572</v>
      </c>
      <c r="K204" s="211" t="s">
        <v>7689</v>
      </c>
      <c r="L204" s="211" t="s">
        <v>2787</v>
      </c>
      <c r="M204" s="211" t="s">
        <v>6486</v>
      </c>
      <c r="N204" s="211" t="s">
        <v>2787</v>
      </c>
      <c r="O204" s="211" t="s">
        <v>2787</v>
      </c>
      <c r="P204" s="211" t="s">
        <v>6612</v>
      </c>
    </row>
    <row r="205" spans="1:16" x14ac:dyDescent="0.2">
      <c r="A205" s="213" t="s">
        <v>6318</v>
      </c>
      <c r="B205" s="211" t="s">
        <v>7690</v>
      </c>
      <c r="C205" s="213" t="s">
        <v>6319</v>
      </c>
      <c r="D205" s="211" t="s">
        <v>7691</v>
      </c>
      <c r="E205" s="211" t="s">
        <v>6479</v>
      </c>
      <c r="F205" s="211" t="s">
        <v>7692</v>
      </c>
      <c r="G205" s="211" t="s">
        <v>3846</v>
      </c>
      <c r="H205" s="211" t="s">
        <v>7343</v>
      </c>
      <c r="I205" s="211" t="s">
        <v>7091</v>
      </c>
      <c r="J205" s="211" t="s">
        <v>6572</v>
      </c>
      <c r="K205" s="211" t="s">
        <v>7693</v>
      </c>
      <c r="L205" s="211" t="s">
        <v>2787</v>
      </c>
      <c r="M205" s="211" t="s">
        <v>6486</v>
      </c>
      <c r="N205" s="211" t="s">
        <v>2787</v>
      </c>
      <c r="O205" s="211" t="s">
        <v>2787</v>
      </c>
      <c r="P205" s="211" t="s">
        <v>6612</v>
      </c>
    </row>
    <row r="206" spans="1:16" x14ac:dyDescent="0.2">
      <c r="A206" s="213" t="s">
        <v>6322</v>
      </c>
      <c r="B206" s="211" t="s">
        <v>7694</v>
      </c>
      <c r="C206" s="213" t="s">
        <v>6323</v>
      </c>
      <c r="D206" s="211" t="s">
        <v>7427</v>
      </c>
      <c r="E206" s="211" t="s">
        <v>7336</v>
      </c>
      <c r="F206" s="211" t="s">
        <v>7695</v>
      </c>
      <c r="G206" s="211" t="s">
        <v>3998</v>
      </c>
      <c r="H206" s="211" t="s">
        <v>6864</v>
      </c>
      <c r="I206" s="211" t="s">
        <v>6816</v>
      </c>
      <c r="J206" s="211" t="s">
        <v>6484</v>
      </c>
      <c r="K206" s="211" t="s">
        <v>7696</v>
      </c>
      <c r="L206" s="211" t="s">
        <v>2787</v>
      </c>
      <c r="M206" s="211" t="s">
        <v>6720</v>
      </c>
      <c r="N206" s="211" t="s">
        <v>6719</v>
      </c>
      <c r="O206" s="211" t="s">
        <v>2787</v>
      </c>
      <c r="P206" s="211" t="s">
        <v>6487</v>
      </c>
    </row>
    <row r="207" spans="1:16" x14ac:dyDescent="0.2">
      <c r="A207" s="213" t="s">
        <v>6326</v>
      </c>
      <c r="B207" s="211" t="s">
        <v>7697</v>
      </c>
      <c r="C207" s="213" t="s">
        <v>7698</v>
      </c>
      <c r="D207" s="211" t="s">
        <v>7699</v>
      </c>
      <c r="E207" s="211" t="s">
        <v>6606</v>
      </c>
      <c r="F207" s="211" t="s">
        <v>7700</v>
      </c>
      <c r="G207" s="211" t="s">
        <v>3834</v>
      </c>
      <c r="H207" s="211" t="s">
        <v>7362</v>
      </c>
      <c r="I207" s="211" t="s">
        <v>6831</v>
      </c>
      <c r="J207" s="211" t="s">
        <v>6832</v>
      </c>
      <c r="K207" s="211" t="s">
        <v>7701</v>
      </c>
      <c r="L207" s="211" t="s">
        <v>6486</v>
      </c>
      <c r="M207" s="211" t="s">
        <v>2787</v>
      </c>
      <c r="N207" s="211" t="s">
        <v>2787</v>
      </c>
      <c r="O207" s="211" t="s">
        <v>2787</v>
      </c>
      <c r="P207" s="211" t="s">
        <v>6594</v>
      </c>
    </row>
    <row r="208" spans="1:16" x14ac:dyDescent="0.2">
      <c r="A208" s="213" t="s">
        <v>6328</v>
      </c>
      <c r="B208" s="211" t="s">
        <v>7702</v>
      </c>
      <c r="C208" s="213" t="s">
        <v>6329</v>
      </c>
      <c r="D208" s="211" t="s">
        <v>7398</v>
      </c>
      <c r="E208" s="211" t="s">
        <v>7703</v>
      </c>
      <c r="F208" s="211" t="s">
        <v>7704</v>
      </c>
      <c r="G208" s="211" t="s">
        <v>5895</v>
      </c>
      <c r="H208" s="211" t="s">
        <v>7705</v>
      </c>
      <c r="I208" s="211" t="s">
        <v>6749</v>
      </c>
      <c r="J208" s="211" t="s">
        <v>6668</v>
      </c>
      <c r="K208" s="211" t="s">
        <v>7706</v>
      </c>
      <c r="L208" s="211" t="s">
        <v>2787</v>
      </c>
      <c r="M208" s="211" t="s">
        <v>2787</v>
      </c>
      <c r="N208" s="211" t="s">
        <v>6486</v>
      </c>
      <c r="O208" s="211" t="s">
        <v>2787</v>
      </c>
      <c r="P208" s="211" t="s">
        <v>6825</v>
      </c>
    </row>
    <row r="209" spans="1:16" x14ac:dyDescent="0.2">
      <c r="A209" s="213" t="s">
        <v>6332</v>
      </c>
      <c r="B209" s="211" t="s">
        <v>7707</v>
      </c>
      <c r="C209" s="213" t="s">
        <v>6333</v>
      </c>
      <c r="D209" s="211" t="s">
        <v>7708</v>
      </c>
      <c r="E209" s="211" t="s">
        <v>6555</v>
      </c>
      <c r="F209" s="211" t="s">
        <v>7709</v>
      </c>
      <c r="G209" s="211" t="s">
        <v>3846</v>
      </c>
      <c r="H209" s="211" t="s">
        <v>7343</v>
      </c>
      <c r="I209" s="211" t="s">
        <v>7684</v>
      </c>
      <c r="J209" s="211" t="s">
        <v>6779</v>
      </c>
      <c r="K209" s="211" t="s">
        <v>7710</v>
      </c>
      <c r="L209" s="211" t="s">
        <v>6486</v>
      </c>
      <c r="M209" s="211" t="s">
        <v>2787</v>
      </c>
      <c r="N209" s="211" t="s">
        <v>2787</v>
      </c>
      <c r="O209" s="211" t="s">
        <v>2787</v>
      </c>
      <c r="P209" s="211" t="s">
        <v>6713</v>
      </c>
    </row>
    <row r="210" spans="1:16" x14ac:dyDescent="0.2">
      <c r="A210" s="213" t="s">
        <v>6336</v>
      </c>
      <c r="B210" s="211" t="s">
        <v>7711</v>
      </c>
      <c r="C210" s="213" t="s">
        <v>6337</v>
      </c>
      <c r="D210" s="211" t="s">
        <v>7712</v>
      </c>
      <c r="E210" s="211" t="s">
        <v>7713</v>
      </c>
      <c r="F210" s="211" t="s">
        <v>7714</v>
      </c>
      <c r="G210" s="211" t="s">
        <v>4277</v>
      </c>
      <c r="H210" s="211" t="s">
        <v>6505</v>
      </c>
      <c r="I210" s="211" t="s">
        <v>6571</v>
      </c>
      <c r="J210" s="211" t="s">
        <v>6572</v>
      </c>
      <c r="K210" s="211" t="s">
        <v>7715</v>
      </c>
      <c r="L210" s="211" t="s">
        <v>2787</v>
      </c>
      <c r="M210" s="211" t="s">
        <v>6486</v>
      </c>
      <c r="N210" s="211" t="s">
        <v>2787</v>
      </c>
      <c r="O210" s="211" t="s">
        <v>2787</v>
      </c>
      <c r="P210" s="211" t="s">
        <v>6839</v>
      </c>
    </row>
    <row r="211" spans="1:16" x14ac:dyDescent="0.2">
      <c r="A211" s="213" t="s">
        <v>6340</v>
      </c>
      <c r="B211" s="211" t="s">
        <v>7716</v>
      </c>
      <c r="C211" s="213" t="s">
        <v>6341</v>
      </c>
      <c r="D211" s="211" t="s">
        <v>7717</v>
      </c>
      <c r="E211" s="211" t="s">
        <v>6589</v>
      </c>
      <c r="F211" s="211" t="s">
        <v>7718</v>
      </c>
      <c r="G211" s="211" t="s">
        <v>6344</v>
      </c>
      <c r="H211" s="211" t="s">
        <v>7719</v>
      </c>
      <c r="I211" s="211" t="s">
        <v>7299</v>
      </c>
      <c r="J211" s="211" t="s">
        <v>7028</v>
      </c>
      <c r="K211" s="211" t="s">
        <v>7720</v>
      </c>
      <c r="L211" s="211" t="s">
        <v>2787</v>
      </c>
      <c r="M211" s="211" t="s">
        <v>6486</v>
      </c>
      <c r="N211" s="211" t="s">
        <v>2787</v>
      </c>
      <c r="O211" s="211" t="s">
        <v>2787</v>
      </c>
      <c r="P211" s="211" t="s">
        <v>6487</v>
      </c>
    </row>
    <row r="212" spans="1:16" x14ac:dyDescent="0.2">
      <c r="A212" s="213" t="s">
        <v>6346</v>
      </c>
      <c r="B212" s="211" t="s">
        <v>7721</v>
      </c>
      <c r="C212" s="213" t="s">
        <v>6347</v>
      </c>
      <c r="D212" s="211" t="s">
        <v>7722</v>
      </c>
      <c r="E212" s="211" t="s">
        <v>7336</v>
      </c>
      <c r="F212" s="211" t="s">
        <v>7723</v>
      </c>
      <c r="G212" s="211" t="s">
        <v>6350</v>
      </c>
      <c r="H212" s="211" t="s">
        <v>7724</v>
      </c>
      <c r="I212" s="211" t="s">
        <v>6831</v>
      </c>
      <c r="J212" s="211" t="s">
        <v>6832</v>
      </c>
      <c r="K212" s="211" t="s">
        <v>7725</v>
      </c>
      <c r="L212" s="211" t="s">
        <v>6486</v>
      </c>
      <c r="M212" s="211" t="s">
        <v>2787</v>
      </c>
      <c r="N212" s="211" t="s">
        <v>2787</v>
      </c>
      <c r="O212" s="211" t="s">
        <v>2787</v>
      </c>
      <c r="P212" s="211" t="s">
        <v>6594</v>
      </c>
    </row>
    <row r="213" spans="1:16" x14ac:dyDescent="0.2">
      <c r="A213" s="213" t="s">
        <v>6352</v>
      </c>
      <c r="B213" s="211" t="s">
        <v>7726</v>
      </c>
      <c r="C213" s="213" t="s">
        <v>6353</v>
      </c>
      <c r="D213" s="211" t="s">
        <v>7483</v>
      </c>
      <c r="E213" s="211" t="s">
        <v>6479</v>
      </c>
      <c r="F213" s="211" t="s">
        <v>7647</v>
      </c>
      <c r="G213" s="211" t="s">
        <v>292</v>
      </c>
      <c r="H213" s="211" t="s">
        <v>7055</v>
      </c>
      <c r="I213" s="211" t="s">
        <v>7727</v>
      </c>
      <c r="J213" s="211" t="s">
        <v>6772</v>
      </c>
      <c r="K213" s="211" t="s">
        <v>7728</v>
      </c>
      <c r="L213" s="211" t="s">
        <v>6534</v>
      </c>
      <c r="M213" s="211" t="s">
        <v>6534</v>
      </c>
      <c r="N213" s="211" t="s">
        <v>6534</v>
      </c>
      <c r="O213" s="211" t="s">
        <v>6534</v>
      </c>
      <c r="P213" s="211" t="s">
        <v>2787</v>
      </c>
    </row>
    <row r="214" spans="1:16" x14ac:dyDescent="0.2">
      <c r="A214" s="213" t="s">
        <v>6356</v>
      </c>
      <c r="B214" s="211" t="s">
        <v>7729</v>
      </c>
      <c r="C214" s="213" t="s">
        <v>7730</v>
      </c>
      <c r="D214" s="211" t="s">
        <v>7731</v>
      </c>
      <c r="E214" s="211" t="s">
        <v>7732</v>
      </c>
      <c r="F214" s="211" t="s">
        <v>7733</v>
      </c>
      <c r="G214" s="211" t="s">
        <v>3850</v>
      </c>
      <c r="H214" s="211" t="s">
        <v>7390</v>
      </c>
      <c r="I214" s="211" t="s">
        <v>7734</v>
      </c>
      <c r="J214" s="211" t="s">
        <v>6687</v>
      </c>
      <c r="K214" s="211" t="s">
        <v>7735</v>
      </c>
      <c r="L214" s="211" t="s">
        <v>6486</v>
      </c>
      <c r="M214" s="211" t="s">
        <v>2787</v>
      </c>
      <c r="N214" s="211" t="s">
        <v>2787</v>
      </c>
      <c r="O214" s="211" t="s">
        <v>2787</v>
      </c>
      <c r="P214" s="211" t="s">
        <v>7736</v>
      </c>
    </row>
    <row r="215" spans="1:16" x14ac:dyDescent="0.2">
      <c r="A215" s="213" t="s">
        <v>6360</v>
      </c>
      <c r="B215" s="211" t="s">
        <v>7737</v>
      </c>
      <c r="C215" s="213" t="s">
        <v>6361</v>
      </c>
      <c r="D215" s="211" t="s">
        <v>7398</v>
      </c>
      <c r="E215" s="211" t="s">
        <v>7738</v>
      </c>
      <c r="F215" s="211" t="s">
        <v>7739</v>
      </c>
      <c r="G215" s="211" t="s">
        <v>294</v>
      </c>
      <c r="H215" s="211" t="s">
        <v>7272</v>
      </c>
      <c r="I215" s="211" t="s">
        <v>6538</v>
      </c>
      <c r="J215" s="211" t="s">
        <v>2787</v>
      </c>
      <c r="K215" s="211" t="s">
        <v>7740</v>
      </c>
      <c r="L215" s="211" t="s">
        <v>2787</v>
      </c>
      <c r="M215" s="211" t="s">
        <v>2787</v>
      </c>
      <c r="N215" s="211" t="s">
        <v>2787</v>
      </c>
      <c r="O215" s="211" t="s">
        <v>2787</v>
      </c>
      <c r="P215" s="211" t="s">
        <v>2787</v>
      </c>
    </row>
    <row r="216" spans="1:16" x14ac:dyDescent="0.2">
      <c r="A216" s="213" t="s">
        <v>6364</v>
      </c>
      <c r="B216" s="211" t="s">
        <v>7741</v>
      </c>
      <c r="C216" s="213" t="s">
        <v>6365</v>
      </c>
      <c r="D216" s="211" t="s">
        <v>7687</v>
      </c>
      <c r="E216" s="211" t="s">
        <v>7031</v>
      </c>
      <c r="F216" s="211" t="s">
        <v>7742</v>
      </c>
      <c r="G216" s="211" t="s">
        <v>6368</v>
      </c>
      <c r="H216" s="211" t="s">
        <v>7743</v>
      </c>
      <c r="I216" s="211" t="s">
        <v>6831</v>
      </c>
      <c r="J216" s="211" t="s">
        <v>6832</v>
      </c>
      <c r="K216" s="211" t="s">
        <v>7744</v>
      </c>
      <c r="L216" s="211" t="s">
        <v>6486</v>
      </c>
      <c r="M216" s="211" t="s">
        <v>2787</v>
      </c>
      <c r="N216" s="211" t="s">
        <v>2787</v>
      </c>
      <c r="O216" s="211" t="s">
        <v>2787</v>
      </c>
      <c r="P216" s="211" t="s">
        <v>6594</v>
      </c>
    </row>
    <row r="217" spans="1:16" x14ac:dyDescent="0.2">
      <c r="A217" s="213" t="s">
        <v>6370</v>
      </c>
      <c r="B217" s="211" t="s">
        <v>7745</v>
      </c>
      <c r="C217" s="213" t="s">
        <v>6371</v>
      </c>
      <c r="D217" s="211" t="s">
        <v>7398</v>
      </c>
      <c r="E217" s="211" t="s">
        <v>7746</v>
      </c>
      <c r="F217" s="211" t="s">
        <v>7747</v>
      </c>
      <c r="G217" s="211" t="s">
        <v>5184</v>
      </c>
      <c r="H217" s="211" t="s">
        <v>7748</v>
      </c>
      <c r="I217" s="211" t="s">
        <v>7749</v>
      </c>
      <c r="J217" s="211" t="s">
        <v>6687</v>
      </c>
      <c r="K217" s="211" t="s">
        <v>7750</v>
      </c>
      <c r="L217" s="211" t="s">
        <v>6486</v>
      </c>
      <c r="M217" s="211" t="s">
        <v>2787</v>
      </c>
      <c r="N217" s="211" t="s">
        <v>2787</v>
      </c>
      <c r="O217" s="211" t="s">
        <v>2787</v>
      </c>
      <c r="P217" s="211" t="s">
        <v>6594</v>
      </c>
    </row>
    <row r="218" spans="1:16" x14ac:dyDescent="0.2">
      <c r="A218" s="213" t="s">
        <v>6374</v>
      </c>
      <c r="B218" s="211" t="s">
        <v>7751</v>
      </c>
      <c r="C218" s="213" t="s">
        <v>6375</v>
      </c>
      <c r="D218" s="211" t="s">
        <v>6775</v>
      </c>
      <c r="E218" s="211" t="s">
        <v>7320</v>
      </c>
      <c r="F218" s="211" t="s">
        <v>7752</v>
      </c>
      <c r="G218" s="211" t="s">
        <v>4119</v>
      </c>
      <c r="H218" s="211" t="s">
        <v>6615</v>
      </c>
      <c r="I218" s="211" t="s">
        <v>6972</v>
      </c>
      <c r="J218" s="211" t="s">
        <v>6772</v>
      </c>
      <c r="K218" s="211" t="s">
        <v>7753</v>
      </c>
      <c r="L218" s="211" t="s">
        <v>2787</v>
      </c>
      <c r="M218" s="211" t="s">
        <v>2787</v>
      </c>
      <c r="N218" s="211" t="s">
        <v>6486</v>
      </c>
      <c r="O218" s="211" t="s">
        <v>2787</v>
      </c>
      <c r="P218" s="211" t="s">
        <v>6727</v>
      </c>
    </row>
    <row r="219" spans="1:16" x14ac:dyDescent="0.2">
      <c r="A219" s="213" t="s">
        <v>6378</v>
      </c>
      <c r="B219" s="211" t="s">
        <v>7754</v>
      </c>
      <c r="C219" s="213" t="s">
        <v>6379</v>
      </c>
      <c r="D219" s="211" t="s">
        <v>7699</v>
      </c>
      <c r="E219" s="211" t="s">
        <v>7285</v>
      </c>
      <c r="F219" s="211" t="s">
        <v>7755</v>
      </c>
      <c r="G219" s="211" t="s">
        <v>6382</v>
      </c>
      <c r="H219" s="211" t="s">
        <v>7756</v>
      </c>
      <c r="I219" s="211" t="s">
        <v>6699</v>
      </c>
      <c r="J219" s="211" t="s">
        <v>6772</v>
      </c>
      <c r="K219" s="211" t="s">
        <v>7757</v>
      </c>
      <c r="L219" s="211" t="s">
        <v>2787</v>
      </c>
      <c r="M219" s="211" t="s">
        <v>2787</v>
      </c>
      <c r="N219" s="211" t="s">
        <v>6486</v>
      </c>
      <c r="O219" s="211" t="s">
        <v>2787</v>
      </c>
      <c r="P219" s="211" t="s">
        <v>6727</v>
      </c>
    </row>
    <row r="220" spans="1:16" x14ac:dyDescent="0.2">
      <c r="A220" s="213" t="s">
        <v>6384</v>
      </c>
      <c r="B220" s="211" t="s">
        <v>7758</v>
      </c>
      <c r="C220" s="213" t="s">
        <v>6385</v>
      </c>
      <c r="D220" s="211" t="s">
        <v>7350</v>
      </c>
      <c r="E220" s="211" t="s">
        <v>7759</v>
      </c>
      <c r="F220" s="211" t="s">
        <v>7760</v>
      </c>
      <c r="G220" s="211" t="s">
        <v>3846</v>
      </c>
      <c r="H220" s="211" t="s">
        <v>7343</v>
      </c>
      <c r="I220" s="211" t="s">
        <v>7120</v>
      </c>
      <c r="J220" s="211" t="s">
        <v>6687</v>
      </c>
      <c r="K220" s="211" t="s">
        <v>2787</v>
      </c>
      <c r="L220" s="211" t="s">
        <v>6486</v>
      </c>
      <c r="M220" s="211" t="s">
        <v>2787</v>
      </c>
      <c r="N220" s="211" t="s">
        <v>2787</v>
      </c>
      <c r="O220" s="211" t="s">
        <v>2787</v>
      </c>
      <c r="P220" s="211" t="s">
        <v>7761</v>
      </c>
    </row>
    <row r="221" spans="1:16" x14ac:dyDescent="0.2">
      <c r="A221" s="213" t="s">
        <v>6388</v>
      </c>
      <c r="B221" s="211" t="s">
        <v>7762</v>
      </c>
      <c r="C221" s="213" t="s">
        <v>6389</v>
      </c>
      <c r="D221" s="211" t="s">
        <v>7520</v>
      </c>
      <c r="E221" s="211" t="s">
        <v>7521</v>
      </c>
      <c r="F221" s="211" t="s">
        <v>7763</v>
      </c>
      <c r="G221" s="211" t="s">
        <v>6392</v>
      </c>
      <c r="H221" s="211" t="s">
        <v>7764</v>
      </c>
      <c r="I221" s="211" t="s">
        <v>6831</v>
      </c>
      <c r="J221" s="211" t="s">
        <v>6832</v>
      </c>
      <c r="K221" s="211" t="s">
        <v>7765</v>
      </c>
      <c r="L221" s="211" t="s">
        <v>6486</v>
      </c>
      <c r="M221" s="211" t="s">
        <v>2787</v>
      </c>
      <c r="N221" s="211" t="s">
        <v>2787</v>
      </c>
      <c r="O221" s="211" t="s">
        <v>2787</v>
      </c>
      <c r="P221" s="211" t="s">
        <v>6594</v>
      </c>
    </row>
    <row r="222" spans="1:16" x14ac:dyDescent="0.2">
      <c r="A222" s="213" t="s">
        <v>6394</v>
      </c>
      <c r="B222" s="211" t="s">
        <v>7766</v>
      </c>
      <c r="C222" s="213" t="s">
        <v>6395</v>
      </c>
      <c r="D222" s="211" t="s">
        <v>7398</v>
      </c>
      <c r="E222" s="211" t="s">
        <v>7767</v>
      </c>
      <c r="F222" s="211" t="s">
        <v>7768</v>
      </c>
      <c r="G222" s="211" t="s">
        <v>6398</v>
      </c>
      <c r="H222" s="211" t="s">
        <v>7769</v>
      </c>
      <c r="I222" s="211" t="s">
        <v>6749</v>
      </c>
      <c r="J222" s="211" t="s">
        <v>6668</v>
      </c>
      <c r="K222" s="211" t="s">
        <v>7770</v>
      </c>
      <c r="L222" s="211" t="s">
        <v>2787</v>
      </c>
      <c r="M222" s="211" t="s">
        <v>2787</v>
      </c>
      <c r="N222" s="211" t="s">
        <v>6486</v>
      </c>
      <c r="O222" s="211" t="s">
        <v>2787</v>
      </c>
      <c r="P222" s="211" t="s">
        <v>6825</v>
      </c>
    </row>
    <row r="223" spans="1:16" x14ac:dyDescent="0.2">
      <c r="A223" s="213" t="s">
        <v>6400</v>
      </c>
      <c r="B223" s="211" t="s">
        <v>7771</v>
      </c>
      <c r="C223" s="213" t="s">
        <v>6401</v>
      </c>
      <c r="D223" s="211" t="s">
        <v>7699</v>
      </c>
      <c r="E223" s="211" t="s">
        <v>7772</v>
      </c>
      <c r="F223" s="211" t="s">
        <v>7047</v>
      </c>
      <c r="G223" s="211" t="s">
        <v>2787</v>
      </c>
      <c r="H223" s="211" t="s">
        <v>6636</v>
      </c>
      <c r="I223" s="211" t="s">
        <v>6637</v>
      </c>
      <c r="J223" s="211" t="s">
        <v>6572</v>
      </c>
      <c r="K223" s="211" t="s">
        <v>7773</v>
      </c>
      <c r="L223" s="211" t="s">
        <v>2787</v>
      </c>
      <c r="M223" s="211" t="s">
        <v>6486</v>
      </c>
      <c r="N223" s="211" t="s">
        <v>2787</v>
      </c>
      <c r="O223" s="211" t="s">
        <v>2787</v>
      </c>
      <c r="P223" s="211" t="s">
        <v>6639</v>
      </c>
    </row>
    <row r="224" spans="1:16" x14ac:dyDescent="0.2">
      <c r="A224" s="213" t="s">
        <v>6404</v>
      </c>
      <c r="B224" s="211" t="s">
        <v>7774</v>
      </c>
      <c r="C224" s="213" t="s">
        <v>6405</v>
      </c>
      <c r="D224" s="211" t="s">
        <v>7775</v>
      </c>
      <c r="E224" s="211" t="s">
        <v>7776</v>
      </c>
      <c r="F224" s="211" t="s">
        <v>7777</v>
      </c>
      <c r="G224" s="211" t="s">
        <v>6408</v>
      </c>
      <c r="H224" s="211" t="s">
        <v>7778</v>
      </c>
      <c r="I224" s="211" t="s">
        <v>6749</v>
      </c>
      <c r="J224" s="211" t="s">
        <v>2787</v>
      </c>
      <c r="K224" s="211" t="s">
        <v>2787</v>
      </c>
      <c r="L224" s="211" t="s">
        <v>2787</v>
      </c>
      <c r="M224" s="211" t="s">
        <v>2787</v>
      </c>
      <c r="N224" s="211" t="s">
        <v>2787</v>
      </c>
      <c r="O224" s="211" t="s">
        <v>2787</v>
      </c>
      <c r="P224" s="211" t="s">
        <v>2787</v>
      </c>
    </row>
    <row r="225" spans="1:16" x14ac:dyDescent="0.2">
      <c r="A225" s="213" t="s">
        <v>6410</v>
      </c>
      <c r="B225" s="211" t="s">
        <v>7779</v>
      </c>
      <c r="C225" s="213" t="s">
        <v>7780</v>
      </c>
      <c r="D225" s="211" t="s">
        <v>6746</v>
      </c>
      <c r="E225" s="211" t="s">
        <v>6969</v>
      </c>
      <c r="F225" s="211" t="s">
        <v>7781</v>
      </c>
      <c r="G225" s="211" t="s">
        <v>6414</v>
      </c>
      <c r="H225" s="211" t="s">
        <v>7782</v>
      </c>
      <c r="I225" s="211" t="s">
        <v>7027</v>
      </c>
      <c r="J225" s="211" t="s">
        <v>2787</v>
      </c>
      <c r="K225" s="211" t="s">
        <v>2787</v>
      </c>
      <c r="L225" s="211" t="s">
        <v>2787</v>
      </c>
      <c r="M225" s="211" t="s">
        <v>2787</v>
      </c>
      <c r="N225" s="211" t="s">
        <v>2787</v>
      </c>
      <c r="O225" s="211" t="s">
        <v>2787</v>
      </c>
      <c r="P225" s="211" t="s">
        <v>2787</v>
      </c>
    </row>
    <row r="226" spans="1:16" x14ac:dyDescent="0.2">
      <c r="A226" s="213" t="s">
        <v>6419</v>
      </c>
      <c r="B226" s="211" t="s">
        <v>7783</v>
      </c>
      <c r="C226" s="213" t="s">
        <v>6420</v>
      </c>
      <c r="D226" s="211" t="s">
        <v>7784</v>
      </c>
      <c r="E226" s="211" t="s">
        <v>7785</v>
      </c>
      <c r="F226" s="211" t="s">
        <v>7786</v>
      </c>
      <c r="G226" s="211" t="s">
        <v>3846</v>
      </c>
      <c r="H226" s="211" t="s">
        <v>7343</v>
      </c>
      <c r="I226" s="211" t="s">
        <v>7081</v>
      </c>
      <c r="J226" s="211" t="s">
        <v>6779</v>
      </c>
      <c r="K226" s="211" t="s">
        <v>7787</v>
      </c>
      <c r="L226" s="211" t="s">
        <v>2787</v>
      </c>
      <c r="M226" s="211" t="s">
        <v>2787</v>
      </c>
      <c r="N226" s="211" t="s">
        <v>2787</v>
      </c>
      <c r="O226" s="211" t="s">
        <v>2787</v>
      </c>
      <c r="P226" s="211" t="s">
        <v>2787</v>
      </c>
    </row>
    <row r="227" spans="1:16" x14ac:dyDescent="0.2">
      <c r="A227" s="213" t="s">
        <v>6425</v>
      </c>
      <c r="B227" s="211" t="s">
        <v>7788</v>
      </c>
      <c r="C227" s="213" t="s">
        <v>6426</v>
      </c>
      <c r="D227" s="211" t="s">
        <v>7074</v>
      </c>
      <c r="E227" s="211" t="s">
        <v>6479</v>
      </c>
      <c r="F227" s="211" t="s">
        <v>7789</v>
      </c>
      <c r="G227" s="211" t="s">
        <v>292</v>
      </c>
      <c r="H227" s="211" t="s">
        <v>7790</v>
      </c>
      <c r="I227" s="211" t="s">
        <v>7791</v>
      </c>
      <c r="J227" s="211" t="s">
        <v>7792</v>
      </c>
      <c r="K227" s="211" t="s">
        <v>7793</v>
      </c>
      <c r="L227" s="211" t="s">
        <v>2787</v>
      </c>
      <c r="M227" s="211" t="s">
        <v>2787</v>
      </c>
      <c r="N227" s="211" t="s">
        <v>2787</v>
      </c>
      <c r="O227" s="211" t="s">
        <v>2787</v>
      </c>
      <c r="P227" s="211" t="s">
        <v>2787</v>
      </c>
    </row>
    <row r="228" spans="1:16" x14ac:dyDescent="0.2">
      <c r="A228" s="213" t="s">
        <v>7794</v>
      </c>
      <c r="B228" s="211" t="s">
        <v>7795</v>
      </c>
      <c r="C228" s="213" t="s">
        <v>7796</v>
      </c>
      <c r="D228" s="211" t="s">
        <v>7170</v>
      </c>
      <c r="E228" s="211" t="s">
        <v>7797</v>
      </c>
      <c r="F228" s="211" t="s">
        <v>7798</v>
      </c>
      <c r="G228" s="211" t="s">
        <v>7799</v>
      </c>
      <c r="H228" s="211" t="s">
        <v>7800</v>
      </c>
      <c r="I228" s="211" t="s">
        <v>6592</v>
      </c>
      <c r="J228" s="211" t="s">
        <v>2787</v>
      </c>
      <c r="K228" s="211" t="s">
        <v>7801</v>
      </c>
      <c r="L228" s="211" t="s">
        <v>2787</v>
      </c>
      <c r="M228" s="211" t="s">
        <v>2787</v>
      </c>
      <c r="N228" s="211" t="s">
        <v>2787</v>
      </c>
      <c r="O228" s="211" t="s">
        <v>2787</v>
      </c>
      <c r="P228" s="211" t="s">
        <v>2787</v>
      </c>
    </row>
    <row r="229" spans="1:16" x14ac:dyDescent="0.2">
      <c r="A229" s="213" t="s">
        <v>6429</v>
      </c>
      <c r="B229" s="211" t="s">
        <v>7802</v>
      </c>
      <c r="C229" s="213" t="s">
        <v>6430</v>
      </c>
      <c r="D229" s="211" t="s">
        <v>7803</v>
      </c>
      <c r="E229" s="211" t="s">
        <v>7804</v>
      </c>
      <c r="F229" s="211" t="s">
        <v>7805</v>
      </c>
      <c r="G229" s="211" t="s">
        <v>6433</v>
      </c>
      <c r="H229" s="211" t="s">
        <v>7806</v>
      </c>
      <c r="I229" s="211" t="s">
        <v>7107</v>
      </c>
      <c r="J229" s="211" t="s">
        <v>6601</v>
      </c>
      <c r="K229" s="211" t="s">
        <v>7807</v>
      </c>
      <c r="L229" s="211" t="s">
        <v>2787</v>
      </c>
      <c r="M229" s="211" t="s">
        <v>6486</v>
      </c>
      <c r="N229" s="211" t="s">
        <v>2787</v>
      </c>
      <c r="O229" s="211" t="s">
        <v>2787</v>
      </c>
      <c r="P229" s="211" t="s">
        <v>2787</v>
      </c>
    </row>
    <row r="230" spans="1:16" x14ac:dyDescent="0.2">
      <c r="A230" s="213" t="s">
        <v>6435</v>
      </c>
      <c r="B230" s="211" t="s">
        <v>7808</v>
      </c>
      <c r="C230" s="213" t="s">
        <v>6436</v>
      </c>
      <c r="D230" s="211" t="s">
        <v>7809</v>
      </c>
      <c r="E230" s="211" t="s">
        <v>7759</v>
      </c>
      <c r="F230" s="211" t="s">
        <v>7810</v>
      </c>
      <c r="G230" s="211" t="s">
        <v>6439</v>
      </c>
      <c r="H230" s="211" t="s">
        <v>7811</v>
      </c>
      <c r="I230" s="211" t="s">
        <v>6919</v>
      </c>
      <c r="J230" s="211" t="s">
        <v>7812</v>
      </c>
      <c r="K230" s="211" t="s">
        <v>7813</v>
      </c>
      <c r="L230" s="211" t="s">
        <v>2787</v>
      </c>
      <c r="M230" s="211" t="s">
        <v>2787</v>
      </c>
      <c r="N230" s="211" t="s">
        <v>2787</v>
      </c>
      <c r="O230" s="211" t="s">
        <v>2787</v>
      </c>
      <c r="P230" s="211" t="s">
        <v>2787</v>
      </c>
    </row>
    <row r="231" spans="1:16" x14ac:dyDescent="0.2">
      <c r="A231" s="213" t="s">
        <v>6441</v>
      </c>
      <c r="B231" s="211" t="s">
        <v>7814</v>
      </c>
      <c r="C231" s="213" t="s">
        <v>6442</v>
      </c>
      <c r="D231" s="211" t="s">
        <v>7483</v>
      </c>
      <c r="E231" s="211" t="s">
        <v>7171</v>
      </c>
      <c r="F231" s="211" t="s">
        <v>7815</v>
      </c>
      <c r="G231" s="211" t="s">
        <v>3819</v>
      </c>
      <c r="H231" s="211" t="s">
        <v>7816</v>
      </c>
      <c r="I231" s="211" t="s">
        <v>7727</v>
      </c>
      <c r="J231" s="211" t="s">
        <v>6668</v>
      </c>
      <c r="K231" s="211" t="s">
        <v>7817</v>
      </c>
      <c r="L231" s="211" t="s">
        <v>2787</v>
      </c>
      <c r="M231" s="211" t="s">
        <v>6486</v>
      </c>
      <c r="N231" s="211" t="s">
        <v>2787</v>
      </c>
      <c r="O231" s="211" t="s">
        <v>2787</v>
      </c>
      <c r="P231" s="211" t="s">
        <v>2787</v>
      </c>
    </row>
    <row r="232" spans="1:16" x14ac:dyDescent="0.2">
      <c r="A232" s="213" t="s">
        <v>6445</v>
      </c>
      <c r="B232" s="211" t="s">
        <v>7818</v>
      </c>
      <c r="C232" s="213" t="s">
        <v>6446</v>
      </c>
      <c r="D232" s="211" t="s">
        <v>7593</v>
      </c>
      <c r="E232" s="211" t="s">
        <v>7819</v>
      </c>
      <c r="F232" s="211" t="s">
        <v>7820</v>
      </c>
      <c r="G232" s="211" t="s">
        <v>4651</v>
      </c>
      <c r="H232" s="211" t="s">
        <v>6717</v>
      </c>
      <c r="I232" s="211" t="s">
        <v>6778</v>
      </c>
      <c r="J232" s="211" t="s">
        <v>7749</v>
      </c>
      <c r="K232" s="211" t="s">
        <v>7821</v>
      </c>
      <c r="L232" s="211" t="s">
        <v>2787</v>
      </c>
      <c r="M232" s="211" t="s">
        <v>2787</v>
      </c>
      <c r="N232" s="211" t="s">
        <v>2787</v>
      </c>
      <c r="O232" s="211" t="s">
        <v>2787</v>
      </c>
      <c r="P232" s="211" t="s">
        <v>6799</v>
      </c>
    </row>
    <row r="233" spans="1:16" x14ac:dyDescent="0.2">
      <c r="A233" s="213" t="s">
        <v>6449</v>
      </c>
      <c r="B233" s="211" t="s">
        <v>7822</v>
      </c>
      <c r="C233" s="213" t="s">
        <v>6450</v>
      </c>
      <c r="D233" s="211" t="s">
        <v>7691</v>
      </c>
      <c r="E233" s="211" t="s">
        <v>7002</v>
      </c>
      <c r="F233" s="211" t="s">
        <v>7823</v>
      </c>
      <c r="G233" s="211" t="s">
        <v>3864</v>
      </c>
      <c r="H233" s="211" t="s">
        <v>7824</v>
      </c>
      <c r="I233" s="211" t="s">
        <v>7027</v>
      </c>
      <c r="J233" s="211" t="s">
        <v>2787</v>
      </c>
      <c r="K233" s="211" t="s">
        <v>7825</v>
      </c>
      <c r="L233" s="211" t="s">
        <v>2787</v>
      </c>
      <c r="M233" s="211" t="s">
        <v>2787</v>
      </c>
      <c r="N233" s="211" t="s">
        <v>2787</v>
      </c>
      <c r="O233" s="211" t="s">
        <v>2787</v>
      </c>
      <c r="P233" s="211" t="s">
        <v>2787</v>
      </c>
    </row>
    <row r="234" spans="1:16" x14ac:dyDescent="0.2">
      <c r="A234" s="213" t="s">
        <v>6453</v>
      </c>
      <c r="B234" s="211" t="s">
        <v>7826</v>
      </c>
      <c r="C234" s="213" t="s">
        <v>6454</v>
      </c>
      <c r="D234" s="211" t="s">
        <v>7827</v>
      </c>
      <c r="E234" s="211" t="s">
        <v>7520</v>
      </c>
      <c r="F234" s="211" t="s">
        <v>7828</v>
      </c>
      <c r="G234" s="211" t="s">
        <v>284</v>
      </c>
      <c r="H234" s="211" t="s">
        <v>6514</v>
      </c>
      <c r="I234" s="211" t="s">
        <v>6500</v>
      </c>
      <c r="J234" s="211" t="s">
        <v>7829</v>
      </c>
      <c r="K234" s="211" t="s">
        <v>7830</v>
      </c>
      <c r="L234" s="211" t="s">
        <v>2787</v>
      </c>
      <c r="M234" s="211" t="s">
        <v>6486</v>
      </c>
      <c r="N234" s="211" t="s">
        <v>2787</v>
      </c>
      <c r="O234" s="211" t="s">
        <v>2787</v>
      </c>
      <c r="P234" s="211" t="s">
        <v>2787</v>
      </c>
    </row>
    <row r="235" spans="1:16" x14ac:dyDescent="0.2">
      <c r="A235" s="213" t="s">
        <v>6457</v>
      </c>
      <c r="B235" s="211" t="s">
        <v>7831</v>
      </c>
      <c r="C235" s="213" t="s">
        <v>6458</v>
      </c>
      <c r="D235" s="211" t="s">
        <v>7832</v>
      </c>
      <c r="E235" s="211" t="s">
        <v>7002</v>
      </c>
      <c r="F235" s="211" t="s">
        <v>7833</v>
      </c>
      <c r="G235" s="211" t="s">
        <v>4067</v>
      </c>
      <c r="H235" s="211" t="s">
        <v>7070</v>
      </c>
      <c r="I235" s="211" t="s">
        <v>6759</v>
      </c>
      <c r="J235" s="211" t="s">
        <v>2787</v>
      </c>
      <c r="K235" s="211" t="s">
        <v>7834</v>
      </c>
      <c r="L235" s="211" t="s">
        <v>2787</v>
      </c>
      <c r="M235" s="211" t="s">
        <v>2787</v>
      </c>
      <c r="N235" s="211" t="s">
        <v>2787</v>
      </c>
      <c r="O235" s="211" t="s">
        <v>2787</v>
      </c>
      <c r="P235" s="211" t="s">
        <v>2787</v>
      </c>
    </row>
    <row r="236" spans="1:16" x14ac:dyDescent="0.2">
      <c r="A236" s="213" t="s">
        <v>6461</v>
      </c>
      <c r="B236" s="211" t="s">
        <v>7835</v>
      </c>
      <c r="C236" s="213" t="s">
        <v>6462</v>
      </c>
      <c r="D236" s="211" t="s">
        <v>7722</v>
      </c>
      <c r="E236" s="211" t="s">
        <v>7002</v>
      </c>
      <c r="F236" s="211" t="s">
        <v>7836</v>
      </c>
      <c r="G236" s="211" t="s">
        <v>4039</v>
      </c>
      <c r="H236" s="211" t="s">
        <v>6758</v>
      </c>
      <c r="I236" s="211" t="s">
        <v>7120</v>
      </c>
      <c r="J236" s="211" t="s">
        <v>2787</v>
      </c>
      <c r="K236" s="211" t="s">
        <v>2787</v>
      </c>
      <c r="L236" s="211" t="s">
        <v>2787</v>
      </c>
      <c r="M236" s="211" t="s">
        <v>2787</v>
      </c>
      <c r="N236" s="211" t="s">
        <v>2787</v>
      </c>
      <c r="O236" s="211" t="s">
        <v>2787</v>
      </c>
      <c r="P236" s="211" t="s">
        <v>2787</v>
      </c>
    </row>
  </sheetData>
  <autoFilter ref="B1:P1"/>
  <pageMargins left="0.75" right="0.75" top="1" bottom="1" header="0.5" footer="0.5"/>
  <pageSetup orientation="portrait" horizontalDpi="300" verticalDpi="30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57"/>
  <sheetViews>
    <sheetView workbookViewId="0">
      <pane ySplit="1" topLeftCell="A191" activePane="bottomLeft" state="frozen"/>
      <selection pane="bottomLeft" activeCell="P1" sqref="P1:P1048576"/>
    </sheetView>
  </sheetViews>
  <sheetFormatPr defaultColWidth="10" defaultRowHeight="12.75" x14ac:dyDescent="0.2"/>
  <cols>
    <col min="1" max="1" width="13.42578125" style="211" customWidth="1"/>
    <col min="2" max="2" width="13.28515625" style="211" customWidth="1"/>
    <col min="3" max="3" width="11" style="211" customWidth="1"/>
    <col min="4" max="4" width="12" style="211" customWidth="1"/>
    <col min="5" max="5" width="12.7109375" style="211" customWidth="1"/>
    <col min="6" max="6" width="36.140625" style="211" customWidth="1"/>
    <col min="7" max="12" width="10" style="211"/>
    <col min="13" max="13" width="71.42578125" style="211" customWidth="1"/>
    <col min="14" max="16384" width="10" style="211"/>
  </cols>
  <sheetData>
    <row r="1" spans="1:13" s="210" customFormat="1" x14ac:dyDescent="0.2">
      <c r="A1" s="209" t="s">
        <v>3775</v>
      </c>
      <c r="B1" s="209" t="s">
        <v>3776</v>
      </c>
      <c r="C1" s="209" t="s">
        <v>3777</v>
      </c>
      <c r="D1" s="209" t="s">
        <v>3778</v>
      </c>
      <c r="E1" s="209" t="s">
        <v>1422</v>
      </c>
      <c r="F1" s="209" t="s">
        <v>3779</v>
      </c>
      <c r="G1" s="209" t="s">
        <v>3780</v>
      </c>
      <c r="H1" s="209" t="s">
        <v>3781</v>
      </c>
      <c r="I1" s="209" t="s">
        <v>3782</v>
      </c>
      <c r="J1" s="209" t="s">
        <v>3783</v>
      </c>
      <c r="K1" s="209" t="s">
        <v>3784</v>
      </c>
      <c r="L1" s="209" t="s">
        <v>3785</v>
      </c>
      <c r="M1" s="209" t="s">
        <v>2730</v>
      </c>
    </row>
    <row r="2" spans="1:13" x14ac:dyDescent="0.2">
      <c r="A2" s="211" t="s">
        <v>3786</v>
      </c>
      <c r="B2" s="211" t="s">
        <v>3787</v>
      </c>
      <c r="C2" s="212">
        <v>37712</v>
      </c>
      <c r="D2" s="212">
        <v>42004</v>
      </c>
      <c r="E2" s="211" t="s">
        <v>3788</v>
      </c>
      <c r="F2" s="211" t="s">
        <v>3789</v>
      </c>
      <c r="G2" s="212">
        <v>38274</v>
      </c>
      <c r="I2" s="211">
        <v>0</v>
      </c>
      <c r="J2" s="211" t="s">
        <v>432</v>
      </c>
      <c r="K2" s="211" t="s">
        <v>3790</v>
      </c>
      <c r="L2" s="211" t="s">
        <v>3791</v>
      </c>
      <c r="M2" s="211" t="s">
        <v>3792</v>
      </c>
    </row>
    <row r="3" spans="1:13" x14ac:dyDescent="0.2">
      <c r="A3" s="211" t="s">
        <v>3786</v>
      </c>
      <c r="B3" s="211" t="s">
        <v>3787</v>
      </c>
      <c r="C3" s="212">
        <v>37712</v>
      </c>
      <c r="D3" s="212">
        <v>42004</v>
      </c>
      <c r="E3" s="211" t="s">
        <v>3793</v>
      </c>
      <c r="F3" s="211" t="s">
        <v>3794</v>
      </c>
      <c r="G3" s="212">
        <v>37712</v>
      </c>
      <c r="H3" s="212">
        <v>41274</v>
      </c>
      <c r="I3" s="211">
        <v>200000</v>
      </c>
      <c r="J3" s="211" t="s">
        <v>432</v>
      </c>
      <c r="K3" s="211" t="s">
        <v>3790</v>
      </c>
      <c r="L3" s="211" t="s">
        <v>3795</v>
      </c>
      <c r="M3" s="211" t="s">
        <v>3796</v>
      </c>
    </row>
    <row r="4" spans="1:13" x14ac:dyDescent="0.2">
      <c r="A4" s="211" t="s">
        <v>3797</v>
      </c>
      <c r="B4" s="211" t="s">
        <v>3798</v>
      </c>
      <c r="C4" s="212">
        <v>38082</v>
      </c>
      <c r="D4" s="212">
        <v>41274</v>
      </c>
      <c r="E4" s="211" t="s">
        <v>3799</v>
      </c>
      <c r="F4" s="211" t="s">
        <v>3800</v>
      </c>
      <c r="G4" s="212">
        <v>38082</v>
      </c>
      <c r="H4" s="212">
        <v>41274</v>
      </c>
      <c r="I4" s="211">
        <v>0</v>
      </c>
      <c r="J4" s="211" t="s">
        <v>432</v>
      </c>
      <c r="K4" s="211" t="s">
        <v>3790</v>
      </c>
      <c r="L4" s="211" t="s">
        <v>284</v>
      </c>
      <c r="M4" s="211" t="s">
        <v>3801</v>
      </c>
    </row>
    <row r="5" spans="1:13" x14ac:dyDescent="0.2">
      <c r="A5" s="211" t="s">
        <v>3802</v>
      </c>
      <c r="B5" s="211" t="s">
        <v>3803</v>
      </c>
      <c r="C5" s="212">
        <v>39692</v>
      </c>
      <c r="D5" s="212">
        <v>40908</v>
      </c>
      <c r="E5" s="211" t="s">
        <v>3804</v>
      </c>
      <c r="F5" s="211" t="s">
        <v>3805</v>
      </c>
      <c r="G5" s="212">
        <v>39692</v>
      </c>
      <c r="H5" s="212">
        <v>40908</v>
      </c>
      <c r="I5" s="211">
        <v>178437</v>
      </c>
      <c r="J5" s="211" t="s">
        <v>432</v>
      </c>
      <c r="K5" s="211" t="s">
        <v>3790</v>
      </c>
      <c r="L5" s="211" t="s">
        <v>3806</v>
      </c>
      <c r="M5" s="211" t="s">
        <v>3807</v>
      </c>
    </row>
    <row r="6" spans="1:13" x14ac:dyDescent="0.2">
      <c r="A6" s="211" t="s">
        <v>3802</v>
      </c>
      <c r="B6" s="211" t="s">
        <v>3803</v>
      </c>
      <c r="C6" s="212">
        <v>39692</v>
      </c>
      <c r="D6" s="212">
        <v>40908</v>
      </c>
      <c r="E6" s="211" t="s">
        <v>3808</v>
      </c>
      <c r="F6" s="211" t="s">
        <v>3809</v>
      </c>
      <c r="G6" s="212">
        <v>39756</v>
      </c>
      <c r="I6" s="211">
        <v>0</v>
      </c>
      <c r="J6" s="211" t="s">
        <v>432</v>
      </c>
      <c r="K6" s="211" t="s">
        <v>3790</v>
      </c>
      <c r="L6" s="211" t="s">
        <v>3806</v>
      </c>
      <c r="M6" s="211" t="s">
        <v>3807</v>
      </c>
    </row>
    <row r="7" spans="1:13" x14ac:dyDescent="0.2">
      <c r="A7" s="211" t="s">
        <v>3802</v>
      </c>
      <c r="B7" s="211" t="s">
        <v>3803</v>
      </c>
      <c r="C7" s="212">
        <v>39692</v>
      </c>
      <c r="D7" s="212">
        <v>40908</v>
      </c>
      <c r="E7" s="211" t="s">
        <v>3808</v>
      </c>
      <c r="F7" s="211" t="s">
        <v>3809</v>
      </c>
      <c r="G7" s="212">
        <v>39756</v>
      </c>
      <c r="I7" s="211">
        <v>0</v>
      </c>
      <c r="J7" s="211" t="s">
        <v>432</v>
      </c>
      <c r="K7" s="211" t="s">
        <v>3790</v>
      </c>
      <c r="L7" s="211" t="s">
        <v>134</v>
      </c>
      <c r="M7" s="211" t="s">
        <v>3810</v>
      </c>
    </row>
    <row r="8" spans="1:13" x14ac:dyDescent="0.2">
      <c r="A8" s="211" t="s">
        <v>3802</v>
      </c>
      <c r="B8" s="211" t="s">
        <v>3803</v>
      </c>
      <c r="C8" s="212">
        <v>39692</v>
      </c>
      <c r="D8" s="212">
        <v>40908</v>
      </c>
      <c r="E8" s="211" t="s">
        <v>3811</v>
      </c>
      <c r="F8" s="211" t="s">
        <v>3812</v>
      </c>
      <c r="G8" s="212">
        <v>39972</v>
      </c>
      <c r="I8" s="211">
        <v>0</v>
      </c>
      <c r="J8" s="211" t="s">
        <v>432</v>
      </c>
      <c r="K8" s="211" t="s">
        <v>3790</v>
      </c>
      <c r="L8" s="211" t="s">
        <v>3813</v>
      </c>
      <c r="M8" s="211" t="s">
        <v>3814</v>
      </c>
    </row>
    <row r="9" spans="1:13" x14ac:dyDescent="0.2">
      <c r="A9" s="211" t="s">
        <v>3815</v>
      </c>
      <c r="B9" s="211" t="s">
        <v>3816</v>
      </c>
      <c r="C9" s="212">
        <v>38261</v>
      </c>
      <c r="D9" s="212">
        <v>43100</v>
      </c>
      <c r="E9" s="211" t="s">
        <v>3817</v>
      </c>
      <c r="F9" s="211" t="s">
        <v>3818</v>
      </c>
      <c r="G9" s="212">
        <v>38261</v>
      </c>
      <c r="H9" s="212">
        <v>38625</v>
      </c>
      <c r="I9" s="211">
        <v>200000</v>
      </c>
      <c r="J9" s="211" t="s">
        <v>432</v>
      </c>
      <c r="K9" s="211" t="s">
        <v>3790</v>
      </c>
      <c r="L9" s="211" t="s">
        <v>3819</v>
      </c>
      <c r="M9" s="211" t="s">
        <v>3820</v>
      </c>
    </row>
    <row r="10" spans="1:13" x14ac:dyDescent="0.2">
      <c r="A10" s="211" t="s">
        <v>3815</v>
      </c>
      <c r="B10" s="211" t="s">
        <v>3816</v>
      </c>
      <c r="C10" s="212">
        <v>38261</v>
      </c>
      <c r="D10" s="212">
        <v>43100</v>
      </c>
      <c r="E10" s="211" t="s">
        <v>3821</v>
      </c>
      <c r="F10" s="211" t="s">
        <v>3822</v>
      </c>
      <c r="G10" s="212">
        <v>38625</v>
      </c>
      <c r="H10" s="212">
        <v>39355</v>
      </c>
      <c r="I10" s="211">
        <v>5117882</v>
      </c>
      <c r="J10" s="211" t="s">
        <v>432</v>
      </c>
      <c r="K10" s="211" t="s">
        <v>3790</v>
      </c>
      <c r="L10" s="211" t="s">
        <v>3819</v>
      </c>
      <c r="M10" s="211" t="s">
        <v>3820</v>
      </c>
    </row>
    <row r="11" spans="1:13" x14ac:dyDescent="0.2">
      <c r="A11" s="211" t="s">
        <v>3815</v>
      </c>
      <c r="B11" s="211" t="s">
        <v>3816</v>
      </c>
      <c r="C11" s="212">
        <v>38261</v>
      </c>
      <c r="D11" s="212">
        <v>43100</v>
      </c>
      <c r="E11" s="211" t="s">
        <v>3823</v>
      </c>
      <c r="F11" s="211" t="s">
        <v>3824</v>
      </c>
      <c r="G11" s="212">
        <v>38901</v>
      </c>
      <c r="H11" s="212">
        <v>39021</v>
      </c>
      <c r="I11" s="211">
        <v>98800</v>
      </c>
      <c r="J11" s="211" t="s">
        <v>432</v>
      </c>
      <c r="K11" s="211" t="s">
        <v>3790</v>
      </c>
      <c r="L11" s="211" t="s">
        <v>288</v>
      </c>
      <c r="M11" s="211" t="s">
        <v>3825</v>
      </c>
    </row>
    <row r="12" spans="1:13" x14ac:dyDescent="0.2">
      <c r="A12" s="211" t="s">
        <v>3815</v>
      </c>
      <c r="B12" s="211" t="s">
        <v>3816</v>
      </c>
      <c r="C12" s="212">
        <v>38261</v>
      </c>
      <c r="D12" s="212">
        <v>43100</v>
      </c>
      <c r="E12" s="211" t="s">
        <v>3826</v>
      </c>
      <c r="F12" s="211" t="s">
        <v>3827</v>
      </c>
      <c r="G12" s="212">
        <v>38626</v>
      </c>
      <c r="H12" s="212">
        <v>38990</v>
      </c>
      <c r="I12" s="211">
        <v>200000</v>
      </c>
      <c r="J12" s="211" t="s">
        <v>432</v>
      </c>
      <c r="K12" s="211" t="s">
        <v>3790</v>
      </c>
      <c r="L12" s="211" t="s">
        <v>3819</v>
      </c>
      <c r="M12" s="211" t="s">
        <v>3820</v>
      </c>
    </row>
    <row r="13" spans="1:13" x14ac:dyDescent="0.2">
      <c r="A13" s="211" t="s">
        <v>3815</v>
      </c>
      <c r="B13" s="211" t="s">
        <v>3816</v>
      </c>
      <c r="C13" s="212">
        <v>38261</v>
      </c>
      <c r="D13" s="212">
        <v>43100</v>
      </c>
      <c r="E13" s="211" t="s">
        <v>3828</v>
      </c>
      <c r="F13" s="211" t="s">
        <v>3829</v>
      </c>
      <c r="G13" s="212">
        <v>38991</v>
      </c>
      <c r="H13" s="212">
        <v>39355</v>
      </c>
      <c r="I13" s="211">
        <v>400000</v>
      </c>
      <c r="J13" s="211" t="s">
        <v>432</v>
      </c>
      <c r="K13" s="211" t="s">
        <v>3790</v>
      </c>
      <c r="L13" s="211" t="s">
        <v>3819</v>
      </c>
      <c r="M13" s="211" t="s">
        <v>3820</v>
      </c>
    </row>
    <row r="14" spans="1:13" x14ac:dyDescent="0.2">
      <c r="A14" s="211" t="s">
        <v>3815</v>
      </c>
      <c r="B14" s="211" t="s">
        <v>3816</v>
      </c>
      <c r="C14" s="212">
        <v>38261</v>
      </c>
      <c r="D14" s="212">
        <v>43100</v>
      </c>
      <c r="E14" s="211" t="s">
        <v>3830</v>
      </c>
      <c r="F14" s="211" t="s">
        <v>3831</v>
      </c>
      <c r="G14" s="212">
        <v>38943</v>
      </c>
      <c r="H14" s="212">
        <v>40039</v>
      </c>
      <c r="I14" s="211">
        <v>995433</v>
      </c>
      <c r="J14" s="211" t="s">
        <v>432</v>
      </c>
      <c r="K14" s="211" t="s">
        <v>3790</v>
      </c>
      <c r="L14" s="211" t="s">
        <v>288</v>
      </c>
      <c r="M14" s="211" t="s">
        <v>3825</v>
      </c>
    </row>
    <row r="15" spans="1:13" x14ac:dyDescent="0.2">
      <c r="A15" s="211" t="s">
        <v>3815</v>
      </c>
      <c r="B15" s="211" t="s">
        <v>3816</v>
      </c>
      <c r="C15" s="212">
        <v>38261</v>
      </c>
      <c r="D15" s="212">
        <v>43100</v>
      </c>
      <c r="E15" s="211" t="s">
        <v>3832</v>
      </c>
      <c r="F15" s="211" t="s">
        <v>3833</v>
      </c>
      <c r="G15" s="212">
        <v>39356</v>
      </c>
      <c r="H15" s="212">
        <v>39721</v>
      </c>
      <c r="I15" s="211">
        <v>6257000</v>
      </c>
      <c r="J15" s="211" t="s">
        <v>432</v>
      </c>
      <c r="K15" s="211" t="s">
        <v>3790</v>
      </c>
      <c r="L15" s="211" t="s">
        <v>3834</v>
      </c>
      <c r="M15" s="211" t="s">
        <v>3835</v>
      </c>
    </row>
    <row r="16" spans="1:13" x14ac:dyDescent="0.2">
      <c r="A16" s="211" t="s">
        <v>3815</v>
      </c>
      <c r="B16" s="211" t="s">
        <v>3816</v>
      </c>
      <c r="C16" s="212">
        <v>38261</v>
      </c>
      <c r="D16" s="212">
        <v>43100</v>
      </c>
      <c r="E16" s="211" t="s">
        <v>3836</v>
      </c>
      <c r="F16" s="211" t="s">
        <v>3837</v>
      </c>
      <c r="G16" s="212">
        <v>39437</v>
      </c>
      <c r="H16" s="212">
        <v>39538</v>
      </c>
      <c r="I16" s="211">
        <v>0</v>
      </c>
      <c r="J16" s="211" t="s">
        <v>432</v>
      </c>
      <c r="K16" s="211" t="s">
        <v>3790</v>
      </c>
      <c r="L16" s="211" t="s">
        <v>288</v>
      </c>
      <c r="M16" s="211" t="s">
        <v>3825</v>
      </c>
    </row>
    <row r="17" spans="1:13" x14ac:dyDescent="0.2">
      <c r="A17" s="211" t="s">
        <v>3815</v>
      </c>
      <c r="B17" s="211" t="s">
        <v>3816</v>
      </c>
      <c r="C17" s="212">
        <v>38261</v>
      </c>
      <c r="D17" s="212">
        <v>43100</v>
      </c>
      <c r="E17" s="211" t="s">
        <v>3838</v>
      </c>
      <c r="F17" s="211" t="s">
        <v>3839</v>
      </c>
      <c r="G17" s="212">
        <v>39722</v>
      </c>
      <c r="H17" s="212">
        <v>40086</v>
      </c>
      <c r="I17" s="211">
        <v>1253403</v>
      </c>
      <c r="J17" s="211" t="s">
        <v>432</v>
      </c>
      <c r="K17" s="211" t="s">
        <v>3790</v>
      </c>
      <c r="L17" s="211" t="s">
        <v>3834</v>
      </c>
      <c r="M17" s="211" t="s">
        <v>3835</v>
      </c>
    </row>
    <row r="18" spans="1:13" x14ac:dyDescent="0.2">
      <c r="A18" s="211" t="s">
        <v>3815</v>
      </c>
      <c r="B18" s="211" t="s">
        <v>3816</v>
      </c>
      <c r="C18" s="212">
        <v>38261</v>
      </c>
      <c r="D18" s="212">
        <v>43100</v>
      </c>
      <c r="E18" s="211" t="s">
        <v>3840</v>
      </c>
      <c r="F18" s="211" t="s">
        <v>3841</v>
      </c>
      <c r="G18" s="212">
        <v>40269</v>
      </c>
      <c r="H18" s="212">
        <v>40543</v>
      </c>
      <c r="I18" s="211">
        <v>0</v>
      </c>
      <c r="J18" s="211" t="s">
        <v>432</v>
      </c>
      <c r="K18" s="211" t="s">
        <v>3790</v>
      </c>
      <c r="L18" s="211" t="s">
        <v>288</v>
      </c>
      <c r="M18" s="211" t="s">
        <v>3825</v>
      </c>
    </row>
    <row r="19" spans="1:13" x14ac:dyDescent="0.2">
      <c r="A19" s="211" t="s">
        <v>3815</v>
      </c>
      <c r="B19" s="211" t="s">
        <v>3816</v>
      </c>
      <c r="C19" s="212">
        <v>38261</v>
      </c>
      <c r="D19" s="212">
        <v>43100</v>
      </c>
      <c r="E19" s="211" t="s">
        <v>3842</v>
      </c>
      <c r="F19" s="211" t="s">
        <v>3843</v>
      </c>
      <c r="G19" s="212">
        <v>40544</v>
      </c>
      <c r="H19" s="212">
        <v>42735</v>
      </c>
      <c r="I19" s="211">
        <v>2627633.2999999998</v>
      </c>
      <c r="J19" s="211" t="s">
        <v>432</v>
      </c>
      <c r="K19" s="211" t="s">
        <v>3790</v>
      </c>
      <c r="L19" s="211" t="s">
        <v>288</v>
      </c>
      <c r="M19" s="211" t="s">
        <v>3825</v>
      </c>
    </row>
    <row r="20" spans="1:13" x14ac:dyDescent="0.2">
      <c r="A20" s="211" t="s">
        <v>3815</v>
      </c>
      <c r="B20" s="211" t="s">
        <v>3816</v>
      </c>
      <c r="C20" s="212">
        <v>38261</v>
      </c>
      <c r="D20" s="212">
        <v>43100</v>
      </c>
      <c r="E20" s="211" t="s">
        <v>3844</v>
      </c>
      <c r="F20" s="211" t="s">
        <v>3845</v>
      </c>
      <c r="G20" s="212">
        <v>40842</v>
      </c>
      <c r="I20" s="211">
        <v>25000</v>
      </c>
      <c r="J20" s="211" t="s">
        <v>432</v>
      </c>
      <c r="K20" s="211" t="s">
        <v>3790</v>
      </c>
      <c r="L20" s="211" t="s">
        <v>3846</v>
      </c>
      <c r="M20" s="211" t="s">
        <v>3847</v>
      </c>
    </row>
    <row r="21" spans="1:13" x14ac:dyDescent="0.2">
      <c r="A21" s="211" t="s">
        <v>3815</v>
      </c>
      <c r="B21" s="211" t="s">
        <v>3816</v>
      </c>
      <c r="C21" s="212">
        <v>38261</v>
      </c>
      <c r="D21" s="212">
        <v>43100</v>
      </c>
      <c r="E21" s="211" t="s">
        <v>3848</v>
      </c>
      <c r="F21" s="211" t="s">
        <v>3849</v>
      </c>
      <c r="G21" s="212">
        <v>41561</v>
      </c>
      <c r="H21" s="212">
        <v>41925</v>
      </c>
      <c r="I21" s="211">
        <v>111772.49</v>
      </c>
      <c r="J21" s="211" t="s">
        <v>432</v>
      </c>
      <c r="K21" s="211" t="s">
        <v>3790</v>
      </c>
      <c r="L21" s="211" t="s">
        <v>3850</v>
      </c>
      <c r="M21" s="211" t="s">
        <v>3851</v>
      </c>
    </row>
    <row r="22" spans="1:13" x14ac:dyDescent="0.2">
      <c r="A22" s="211" t="s">
        <v>3815</v>
      </c>
      <c r="B22" s="211" t="s">
        <v>3816</v>
      </c>
      <c r="C22" s="212">
        <v>38261</v>
      </c>
      <c r="D22" s="212">
        <v>43100</v>
      </c>
      <c r="E22" s="211" t="s">
        <v>3852</v>
      </c>
      <c r="F22" s="211" t="s">
        <v>3853</v>
      </c>
      <c r="G22" s="212">
        <v>42186</v>
      </c>
      <c r="H22" s="212">
        <v>42551</v>
      </c>
      <c r="I22" s="211">
        <v>100000</v>
      </c>
      <c r="J22" s="211" t="s">
        <v>432</v>
      </c>
      <c r="K22" s="211" t="s">
        <v>3790</v>
      </c>
      <c r="L22" s="211" t="s">
        <v>288</v>
      </c>
      <c r="M22" s="211" t="s">
        <v>3825</v>
      </c>
    </row>
    <row r="23" spans="1:13" x14ac:dyDescent="0.2">
      <c r="A23" s="211" t="s">
        <v>3815</v>
      </c>
      <c r="B23" s="211" t="s">
        <v>3816</v>
      </c>
      <c r="C23" s="212">
        <v>38261</v>
      </c>
      <c r="D23" s="212">
        <v>43100</v>
      </c>
      <c r="E23" s="211" t="s">
        <v>3854</v>
      </c>
      <c r="F23" s="211" t="s">
        <v>3855</v>
      </c>
      <c r="G23" s="212">
        <v>42552</v>
      </c>
      <c r="H23" s="212">
        <v>43100</v>
      </c>
      <c r="I23" s="211">
        <v>300000</v>
      </c>
      <c r="J23" s="211" t="s">
        <v>432</v>
      </c>
      <c r="K23" s="211" t="s">
        <v>3790</v>
      </c>
      <c r="L23" s="211" t="s">
        <v>288</v>
      </c>
      <c r="M23" s="211" t="s">
        <v>3825</v>
      </c>
    </row>
    <row r="24" spans="1:13" x14ac:dyDescent="0.2">
      <c r="A24" s="211" t="s">
        <v>3815</v>
      </c>
      <c r="B24" s="211" t="s">
        <v>3816</v>
      </c>
      <c r="C24" s="212">
        <v>38261</v>
      </c>
      <c r="D24" s="212">
        <v>43100</v>
      </c>
      <c r="E24" s="211" t="s">
        <v>3856</v>
      </c>
      <c r="F24" s="211" t="s">
        <v>3857</v>
      </c>
      <c r="G24" s="212">
        <v>42614</v>
      </c>
      <c r="H24" s="212">
        <v>42766</v>
      </c>
      <c r="I24" s="211">
        <v>125000</v>
      </c>
      <c r="J24" s="211" t="s">
        <v>432</v>
      </c>
      <c r="K24" s="211" t="s">
        <v>3790</v>
      </c>
      <c r="L24" s="211" t="s">
        <v>288</v>
      </c>
      <c r="M24" s="211" t="s">
        <v>3825</v>
      </c>
    </row>
    <row r="25" spans="1:13" x14ac:dyDescent="0.2">
      <c r="A25" s="211" t="s">
        <v>3858</v>
      </c>
      <c r="B25" s="211" t="s">
        <v>3859</v>
      </c>
      <c r="C25" s="212">
        <v>38991</v>
      </c>
      <c r="D25" s="212">
        <v>40999</v>
      </c>
      <c r="E25" s="211" t="s">
        <v>3821</v>
      </c>
      <c r="F25" s="211" t="s">
        <v>3822</v>
      </c>
      <c r="G25" s="212">
        <v>38625</v>
      </c>
      <c r="H25" s="212">
        <v>39355</v>
      </c>
      <c r="I25" s="211">
        <v>5117882</v>
      </c>
      <c r="J25" s="211" t="s">
        <v>432</v>
      </c>
      <c r="K25" s="211" t="s">
        <v>3790</v>
      </c>
      <c r="L25" s="211" t="s">
        <v>3819</v>
      </c>
      <c r="M25" s="211" t="s">
        <v>3820</v>
      </c>
    </row>
    <row r="26" spans="1:13" x14ac:dyDescent="0.2">
      <c r="A26" s="211" t="s">
        <v>3858</v>
      </c>
      <c r="B26" s="211" t="s">
        <v>3859</v>
      </c>
      <c r="C26" s="212">
        <v>38991</v>
      </c>
      <c r="D26" s="212">
        <v>40999</v>
      </c>
      <c r="E26" s="211" t="s">
        <v>3860</v>
      </c>
      <c r="F26" s="211" t="s">
        <v>3861</v>
      </c>
      <c r="G26" s="212">
        <v>38991</v>
      </c>
      <c r="H26" s="212">
        <v>39355</v>
      </c>
      <c r="I26" s="211">
        <v>1000000</v>
      </c>
      <c r="J26" s="211" t="s">
        <v>432</v>
      </c>
      <c r="K26" s="211" t="s">
        <v>3790</v>
      </c>
      <c r="L26" s="211" t="s">
        <v>3819</v>
      </c>
      <c r="M26" s="211" t="s">
        <v>3820</v>
      </c>
    </row>
    <row r="27" spans="1:13" x14ac:dyDescent="0.2">
      <c r="A27" s="211" t="s">
        <v>3858</v>
      </c>
      <c r="B27" s="211" t="s">
        <v>3859</v>
      </c>
      <c r="C27" s="212">
        <v>38991</v>
      </c>
      <c r="D27" s="212">
        <v>40999</v>
      </c>
      <c r="E27" s="211" t="s">
        <v>3862</v>
      </c>
      <c r="F27" s="211" t="s">
        <v>3863</v>
      </c>
      <c r="G27" s="212">
        <v>38718</v>
      </c>
      <c r="H27" s="212">
        <v>39447</v>
      </c>
      <c r="I27" s="211">
        <v>10000</v>
      </c>
      <c r="J27" s="211" t="s">
        <v>432</v>
      </c>
      <c r="K27" s="211" t="s">
        <v>3790</v>
      </c>
      <c r="L27" s="211" t="s">
        <v>3864</v>
      </c>
      <c r="M27" s="211" t="s">
        <v>3865</v>
      </c>
    </row>
    <row r="28" spans="1:13" x14ac:dyDescent="0.2">
      <c r="A28" s="211" t="s">
        <v>3858</v>
      </c>
      <c r="B28" s="211" t="s">
        <v>3859</v>
      </c>
      <c r="C28" s="212">
        <v>38991</v>
      </c>
      <c r="D28" s="212">
        <v>40999</v>
      </c>
      <c r="E28" s="211" t="s">
        <v>3866</v>
      </c>
      <c r="F28" s="211" t="s">
        <v>3867</v>
      </c>
      <c r="G28" s="212">
        <v>38991</v>
      </c>
      <c r="H28" s="212">
        <v>40908</v>
      </c>
      <c r="I28" s="211">
        <v>110000</v>
      </c>
      <c r="J28" s="211" t="s">
        <v>432</v>
      </c>
      <c r="K28" s="211" t="s">
        <v>3790</v>
      </c>
      <c r="L28" s="211" t="s">
        <v>3868</v>
      </c>
      <c r="M28" s="211" t="s">
        <v>3869</v>
      </c>
    </row>
    <row r="29" spans="1:13" x14ac:dyDescent="0.2">
      <c r="A29" s="211" t="s">
        <v>3858</v>
      </c>
      <c r="B29" s="211" t="s">
        <v>3859</v>
      </c>
      <c r="C29" s="212">
        <v>38991</v>
      </c>
      <c r="D29" s="212">
        <v>40999</v>
      </c>
      <c r="E29" s="211" t="s">
        <v>3870</v>
      </c>
      <c r="F29" s="211" t="s">
        <v>3871</v>
      </c>
      <c r="G29" s="212">
        <v>39108</v>
      </c>
      <c r="H29" s="212">
        <v>39447</v>
      </c>
      <c r="I29" s="211">
        <v>897000</v>
      </c>
      <c r="J29" s="211" t="s">
        <v>432</v>
      </c>
      <c r="K29" s="211" t="s">
        <v>3790</v>
      </c>
      <c r="L29" s="211" t="s">
        <v>3872</v>
      </c>
      <c r="M29" s="211" t="s">
        <v>3873</v>
      </c>
    </row>
    <row r="30" spans="1:13" x14ac:dyDescent="0.2">
      <c r="A30" s="211" t="s">
        <v>3858</v>
      </c>
      <c r="B30" s="211" t="s">
        <v>3859</v>
      </c>
      <c r="C30" s="212">
        <v>38991</v>
      </c>
      <c r="D30" s="212">
        <v>40999</v>
      </c>
      <c r="E30" s="211" t="s">
        <v>3874</v>
      </c>
      <c r="F30" s="211" t="s">
        <v>3875</v>
      </c>
      <c r="G30" s="212">
        <v>39083</v>
      </c>
      <c r="H30" s="212">
        <v>40908</v>
      </c>
      <c r="I30" s="211">
        <v>890000</v>
      </c>
      <c r="J30" s="211" t="s">
        <v>432</v>
      </c>
      <c r="K30" s="211" t="s">
        <v>3790</v>
      </c>
      <c r="L30" s="211" t="s">
        <v>3872</v>
      </c>
      <c r="M30" s="211" t="s">
        <v>3873</v>
      </c>
    </row>
    <row r="31" spans="1:13" x14ac:dyDescent="0.2">
      <c r="A31" s="211" t="s">
        <v>3858</v>
      </c>
      <c r="B31" s="211" t="s">
        <v>3859</v>
      </c>
      <c r="C31" s="212">
        <v>38991</v>
      </c>
      <c r="D31" s="212">
        <v>40999</v>
      </c>
      <c r="E31" s="211" t="s">
        <v>3832</v>
      </c>
      <c r="F31" s="211" t="s">
        <v>3833</v>
      </c>
      <c r="G31" s="212">
        <v>39356</v>
      </c>
      <c r="H31" s="212">
        <v>39721</v>
      </c>
      <c r="I31" s="211">
        <v>6257000</v>
      </c>
      <c r="J31" s="211" t="s">
        <v>432</v>
      </c>
      <c r="K31" s="211" t="s">
        <v>3790</v>
      </c>
      <c r="L31" s="211" t="s">
        <v>3834</v>
      </c>
      <c r="M31" s="211" t="s">
        <v>3835</v>
      </c>
    </row>
    <row r="32" spans="1:13" x14ac:dyDescent="0.2">
      <c r="A32" s="211" t="s">
        <v>3858</v>
      </c>
      <c r="B32" s="211" t="s">
        <v>3859</v>
      </c>
      <c r="C32" s="212">
        <v>38991</v>
      </c>
      <c r="D32" s="212">
        <v>40999</v>
      </c>
      <c r="E32" s="211" t="s">
        <v>3876</v>
      </c>
      <c r="F32" s="211" t="s">
        <v>3877</v>
      </c>
      <c r="G32" s="212">
        <v>39448</v>
      </c>
      <c r="H32" s="212">
        <v>39813</v>
      </c>
      <c r="I32" s="211">
        <v>900000</v>
      </c>
      <c r="J32" s="211" t="s">
        <v>432</v>
      </c>
      <c r="K32" s="211" t="s">
        <v>3790</v>
      </c>
      <c r="L32" s="211" t="s">
        <v>3872</v>
      </c>
      <c r="M32" s="211" t="s">
        <v>3873</v>
      </c>
    </row>
    <row r="33" spans="1:13" x14ac:dyDescent="0.2">
      <c r="A33" s="211" t="s">
        <v>3858</v>
      </c>
      <c r="B33" s="211" t="s">
        <v>3859</v>
      </c>
      <c r="C33" s="212">
        <v>38991</v>
      </c>
      <c r="D33" s="212">
        <v>40999</v>
      </c>
      <c r="E33" s="211" t="s">
        <v>3878</v>
      </c>
      <c r="F33" s="211" t="s">
        <v>3879</v>
      </c>
      <c r="G33" s="212">
        <v>39580</v>
      </c>
      <c r="I33" s="211">
        <v>87459</v>
      </c>
      <c r="J33" s="211" t="s">
        <v>432</v>
      </c>
      <c r="K33" s="211" t="s">
        <v>3790</v>
      </c>
      <c r="L33" s="211" t="s">
        <v>3880</v>
      </c>
      <c r="M33" s="211" t="s">
        <v>3881</v>
      </c>
    </row>
    <row r="34" spans="1:13" x14ac:dyDescent="0.2">
      <c r="A34" s="211" t="s">
        <v>3858</v>
      </c>
      <c r="B34" s="211" t="s">
        <v>3859</v>
      </c>
      <c r="C34" s="212">
        <v>38991</v>
      </c>
      <c r="D34" s="212">
        <v>40999</v>
      </c>
      <c r="E34" s="211" t="s">
        <v>3882</v>
      </c>
      <c r="F34" s="211" t="s">
        <v>3883</v>
      </c>
      <c r="G34" s="212">
        <v>39814</v>
      </c>
      <c r="H34" s="212">
        <v>40178</v>
      </c>
      <c r="I34" s="211">
        <v>900000</v>
      </c>
      <c r="J34" s="211" t="s">
        <v>432</v>
      </c>
      <c r="K34" s="211" t="s">
        <v>3790</v>
      </c>
      <c r="L34" s="211" t="s">
        <v>3872</v>
      </c>
      <c r="M34" s="211" t="s">
        <v>3873</v>
      </c>
    </row>
    <row r="35" spans="1:13" x14ac:dyDescent="0.2">
      <c r="A35" s="211" t="s">
        <v>3858</v>
      </c>
      <c r="B35" s="211" t="s">
        <v>3859</v>
      </c>
      <c r="C35" s="212">
        <v>38991</v>
      </c>
      <c r="D35" s="212">
        <v>40999</v>
      </c>
      <c r="E35" s="211" t="s">
        <v>3838</v>
      </c>
      <c r="F35" s="211" t="s">
        <v>3839</v>
      </c>
      <c r="G35" s="212">
        <v>39722</v>
      </c>
      <c r="H35" s="212">
        <v>40086</v>
      </c>
      <c r="I35" s="211">
        <v>1253403</v>
      </c>
      <c r="J35" s="211" t="s">
        <v>432</v>
      </c>
      <c r="K35" s="211" t="s">
        <v>3790</v>
      </c>
      <c r="L35" s="211" t="s">
        <v>3834</v>
      </c>
      <c r="M35" s="211" t="s">
        <v>3835</v>
      </c>
    </row>
    <row r="36" spans="1:13" x14ac:dyDescent="0.2">
      <c r="A36" s="211" t="s">
        <v>3858</v>
      </c>
      <c r="B36" s="211" t="s">
        <v>3859</v>
      </c>
      <c r="C36" s="212">
        <v>38991</v>
      </c>
      <c r="D36" s="212">
        <v>40999</v>
      </c>
      <c r="E36" s="211" t="s">
        <v>3884</v>
      </c>
      <c r="F36" s="211" t="s">
        <v>3885</v>
      </c>
      <c r="G36" s="212">
        <v>40087</v>
      </c>
      <c r="H36" s="212">
        <v>40451</v>
      </c>
      <c r="I36" s="211">
        <v>112083068</v>
      </c>
      <c r="J36" s="211" t="s">
        <v>432</v>
      </c>
      <c r="K36" s="211" t="s">
        <v>3790</v>
      </c>
      <c r="L36" s="211" t="s">
        <v>3819</v>
      </c>
      <c r="M36" s="211" t="s">
        <v>3820</v>
      </c>
    </row>
    <row r="37" spans="1:13" x14ac:dyDescent="0.2">
      <c r="A37" s="211" t="s">
        <v>3858</v>
      </c>
      <c r="B37" s="211" t="s">
        <v>3859</v>
      </c>
      <c r="C37" s="212">
        <v>38991</v>
      </c>
      <c r="D37" s="212">
        <v>40999</v>
      </c>
      <c r="E37" s="211" t="s">
        <v>3886</v>
      </c>
      <c r="F37" s="211" t="s">
        <v>3887</v>
      </c>
      <c r="G37" s="212">
        <v>40299</v>
      </c>
      <c r="H37" s="212">
        <v>40663</v>
      </c>
      <c r="I37" s="211">
        <v>32266</v>
      </c>
      <c r="J37" s="211" t="s">
        <v>432</v>
      </c>
      <c r="K37" s="211" t="s">
        <v>3790</v>
      </c>
      <c r="L37" s="211" t="s">
        <v>3888</v>
      </c>
      <c r="M37" s="211" t="s">
        <v>3889</v>
      </c>
    </row>
    <row r="38" spans="1:13" x14ac:dyDescent="0.2">
      <c r="A38" s="211" t="s">
        <v>3858</v>
      </c>
      <c r="B38" s="211" t="s">
        <v>3859</v>
      </c>
      <c r="C38" s="212">
        <v>38991</v>
      </c>
      <c r="D38" s="212">
        <v>40999</v>
      </c>
      <c r="E38" s="211" t="s">
        <v>3890</v>
      </c>
      <c r="F38" s="211" t="s">
        <v>3891</v>
      </c>
      <c r="G38" s="212">
        <v>40179</v>
      </c>
      <c r="H38" s="212">
        <v>40543</v>
      </c>
      <c r="I38" s="211">
        <v>875000</v>
      </c>
      <c r="J38" s="211" t="s">
        <v>432</v>
      </c>
      <c r="K38" s="211" t="s">
        <v>3790</v>
      </c>
      <c r="L38" s="211" t="s">
        <v>3872</v>
      </c>
      <c r="M38" s="211" t="s">
        <v>3873</v>
      </c>
    </row>
    <row r="39" spans="1:13" x14ac:dyDescent="0.2">
      <c r="A39" s="211" t="s">
        <v>3858</v>
      </c>
      <c r="B39" s="211" t="s">
        <v>3859</v>
      </c>
      <c r="C39" s="212">
        <v>38991</v>
      </c>
      <c r="D39" s="212">
        <v>40999</v>
      </c>
      <c r="E39" s="211" t="s">
        <v>3892</v>
      </c>
      <c r="F39" s="211" t="s">
        <v>3893</v>
      </c>
      <c r="G39" s="212">
        <v>40452</v>
      </c>
      <c r="H39" s="212">
        <v>41912</v>
      </c>
      <c r="J39" s="211" t="s">
        <v>432</v>
      </c>
      <c r="K39" s="211" t="s">
        <v>3790</v>
      </c>
      <c r="L39" s="211" t="s">
        <v>3834</v>
      </c>
      <c r="M39" s="211" t="s">
        <v>3835</v>
      </c>
    </row>
    <row r="40" spans="1:13" x14ac:dyDescent="0.2">
      <c r="A40" s="211" t="s">
        <v>3858</v>
      </c>
      <c r="B40" s="211" t="s">
        <v>3859</v>
      </c>
      <c r="C40" s="212">
        <v>38991</v>
      </c>
      <c r="D40" s="212">
        <v>40999</v>
      </c>
      <c r="E40" s="211" t="s">
        <v>3894</v>
      </c>
      <c r="F40" s="211" t="s">
        <v>3895</v>
      </c>
      <c r="G40" s="212">
        <v>40544</v>
      </c>
      <c r="H40" s="212">
        <v>40908</v>
      </c>
      <c r="I40" s="211">
        <v>875000</v>
      </c>
      <c r="J40" s="211" t="s">
        <v>432</v>
      </c>
      <c r="K40" s="211" t="s">
        <v>3790</v>
      </c>
      <c r="L40" s="211" t="s">
        <v>3872</v>
      </c>
      <c r="M40" s="211" t="s">
        <v>3873</v>
      </c>
    </row>
    <row r="41" spans="1:13" x14ac:dyDescent="0.2">
      <c r="A41" s="211" t="s">
        <v>3896</v>
      </c>
      <c r="B41" s="211" t="s">
        <v>3897</v>
      </c>
      <c r="C41" s="212">
        <v>38626</v>
      </c>
      <c r="D41" s="212">
        <v>40816</v>
      </c>
      <c r="E41" s="211" t="s">
        <v>3821</v>
      </c>
      <c r="F41" s="211" t="s">
        <v>3822</v>
      </c>
      <c r="G41" s="212">
        <v>38625</v>
      </c>
      <c r="H41" s="212">
        <v>39355</v>
      </c>
      <c r="I41" s="211">
        <v>5117882</v>
      </c>
      <c r="J41" s="211" t="s">
        <v>432</v>
      </c>
      <c r="K41" s="211" t="s">
        <v>3790</v>
      </c>
      <c r="L41" s="211" t="s">
        <v>3819</v>
      </c>
      <c r="M41" s="211" t="s">
        <v>3820</v>
      </c>
    </row>
    <row r="42" spans="1:13" x14ac:dyDescent="0.2">
      <c r="A42" s="211" t="s">
        <v>3896</v>
      </c>
      <c r="B42" s="211" t="s">
        <v>3897</v>
      </c>
      <c r="C42" s="212">
        <v>38626</v>
      </c>
      <c r="D42" s="212">
        <v>40816</v>
      </c>
      <c r="E42" s="211" t="s">
        <v>3898</v>
      </c>
      <c r="F42" s="211" t="s">
        <v>3899</v>
      </c>
      <c r="G42" s="212">
        <v>38718</v>
      </c>
      <c r="H42" s="212">
        <v>39081</v>
      </c>
      <c r="I42" s="211">
        <v>1000000</v>
      </c>
      <c r="J42" s="211" t="s">
        <v>432</v>
      </c>
      <c r="K42" s="211" t="s">
        <v>3790</v>
      </c>
      <c r="L42" s="211" t="s">
        <v>3819</v>
      </c>
      <c r="M42" s="211" t="s">
        <v>3820</v>
      </c>
    </row>
    <row r="43" spans="1:13" x14ac:dyDescent="0.2">
      <c r="A43" s="211" t="s">
        <v>3896</v>
      </c>
      <c r="B43" s="211" t="s">
        <v>3897</v>
      </c>
      <c r="C43" s="212">
        <v>38626</v>
      </c>
      <c r="D43" s="212">
        <v>40816</v>
      </c>
      <c r="E43" s="211" t="s">
        <v>3900</v>
      </c>
      <c r="F43" s="211" t="s">
        <v>3901</v>
      </c>
      <c r="G43" s="212">
        <v>38991</v>
      </c>
      <c r="H43" s="212">
        <v>39355</v>
      </c>
      <c r="I43" s="211">
        <v>2000000</v>
      </c>
      <c r="J43" s="211" t="s">
        <v>432</v>
      </c>
      <c r="K43" s="211" t="s">
        <v>3790</v>
      </c>
      <c r="L43" s="211" t="s">
        <v>3819</v>
      </c>
      <c r="M43" s="211" t="s">
        <v>3820</v>
      </c>
    </row>
    <row r="44" spans="1:13" x14ac:dyDescent="0.2">
      <c r="A44" s="211" t="s">
        <v>3896</v>
      </c>
      <c r="B44" s="211" t="s">
        <v>3897</v>
      </c>
      <c r="C44" s="212">
        <v>38626</v>
      </c>
      <c r="D44" s="212">
        <v>40816</v>
      </c>
      <c r="E44" s="211" t="s">
        <v>3902</v>
      </c>
      <c r="F44" s="211" t="s">
        <v>3903</v>
      </c>
      <c r="G44" s="212">
        <v>39356</v>
      </c>
      <c r="H44" s="212">
        <v>39721</v>
      </c>
      <c r="I44" s="211">
        <v>6314000</v>
      </c>
      <c r="J44" s="211" t="s">
        <v>432</v>
      </c>
      <c r="K44" s="211" t="s">
        <v>3790</v>
      </c>
      <c r="L44" s="211" t="s">
        <v>3819</v>
      </c>
      <c r="M44" s="211" t="s">
        <v>3820</v>
      </c>
    </row>
    <row r="45" spans="1:13" x14ac:dyDescent="0.2">
      <c r="A45" s="211" t="s">
        <v>3904</v>
      </c>
      <c r="B45" s="211" t="s">
        <v>3905</v>
      </c>
      <c r="C45" s="212">
        <v>38716</v>
      </c>
      <c r="D45" s="212">
        <v>40908</v>
      </c>
      <c r="E45" s="211" t="s">
        <v>3906</v>
      </c>
      <c r="F45" s="211" t="s">
        <v>3907</v>
      </c>
      <c r="G45" s="212">
        <v>38716</v>
      </c>
      <c r="H45" s="212">
        <v>40908</v>
      </c>
      <c r="I45" s="211">
        <v>217103</v>
      </c>
      <c r="J45" s="211" t="s">
        <v>432</v>
      </c>
      <c r="K45" s="211" t="s">
        <v>3790</v>
      </c>
      <c r="L45" s="211" t="s">
        <v>3908</v>
      </c>
      <c r="M45" s="211" t="s">
        <v>3909</v>
      </c>
    </row>
    <row r="46" spans="1:13" x14ac:dyDescent="0.2">
      <c r="A46" s="211" t="s">
        <v>3910</v>
      </c>
      <c r="B46" s="211" t="s">
        <v>3911</v>
      </c>
      <c r="C46" s="212">
        <v>39475</v>
      </c>
      <c r="D46" s="212">
        <v>40633</v>
      </c>
      <c r="E46" s="211" t="s">
        <v>3912</v>
      </c>
      <c r="F46" s="211" t="s">
        <v>3913</v>
      </c>
      <c r="G46" s="212">
        <v>39475</v>
      </c>
      <c r="H46" s="212">
        <v>40633</v>
      </c>
      <c r="I46" s="211">
        <v>1200000</v>
      </c>
      <c r="J46" s="211" t="s">
        <v>432</v>
      </c>
      <c r="K46" s="211" t="s">
        <v>3790</v>
      </c>
      <c r="L46" s="211" t="s">
        <v>3914</v>
      </c>
      <c r="M46" s="211" t="s">
        <v>3915</v>
      </c>
    </row>
    <row r="47" spans="1:13" x14ac:dyDescent="0.2">
      <c r="A47" s="211" t="s">
        <v>3916</v>
      </c>
      <c r="B47" s="211" t="s">
        <v>3917</v>
      </c>
      <c r="C47" s="212">
        <v>39667</v>
      </c>
      <c r="D47" s="212">
        <v>40908</v>
      </c>
      <c r="E47" s="211" t="s">
        <v>3918</v>
      </c>
      <c r="F47" s="211" t="s">
        <v>3919</v>
      </c>
      <c r="G47" s="212">
        <v>39386</v>
      </c>
      <c r="H47" s="212">
        <v>40908</v>
      </c>
      <c r="I47" s="211">
        <v>1600000</v>
      </c>
      <c r="J47" s="211" t="s">
        <v>432</v>
      </c>
      <c r="K47" s="211" t="s">
        <v>3790</v>
      </c>
      <c r="L47" s="211" t="s">
        <v>3920</v>
      </c>
      <c r="M47" s="211" t="s">
        <v>3921</v>
      </c>
    </row>
    <row r="48" spans="1:13" x14ac:dyDescent="0.2">
      <c r="A48" s="211" t="s">
        <v>3922</v>
      </c>
      <c r="B48" s="211" t="s">
        <v>3923</v>
      </c>
      <c r="C48" s="212">
        <v>40016</v>
      </c>
      <c r="D48" s="212">
        <v>40786</v>
      </c>
      <c r="E48" s="211" t="s">
        <v>3924</v>
      </c>
      <c r="F48" s="211" t="s">
        <v>3925</v>
      </c>
      <c r="G48" s="212">
        <v>40016</v>
      </c>
      <c r="H48" s="212">
        <v>40786</v>
      </c>
      <c r="I48" s="211">
        <v>505308</v>
      </c>
      <c r="J48" s="211" t="s">
        <v>432</v>
      </c>
      <c r="K48" s="211" t="s">
        <v>3790</v>
      </c>
      <c r="L48" s="211" t="s">
        <v>3926</v>
      </c>
      <c r="M48" s="211" t="s">
        <v>3927</v>
      </c>
    </row>
    <row r="49" spans="1:13" x14ac:dyDescent="0.2">
      <c r="A49" s="211" t="s">
        <v>3928</v>
      </c>
      <c r="B49" s="211" t="s">
        <v>3929</v>
      </c>
      <c r="C49" s="212">
        <v>39148</v>
      </c>
      <c r="D49" s="212">
        <v>40908</v>
      </c>
      <c r="E49" s="211" t="s">
        <v>3930</v>
      </c>
      <c r="F49" s="211" t="s">
        <v>3931</v>
      </c>
      <c r="G49" s="212">
        <v>39148</v>
      </c>
      <c r="H49" s="212">
        <v>40908</v>
      </c>
      <c r="I49" s="211">
        <v>148000</v>
      </c>
      <c r="J49" s="211" t="s">
        <v>432</v>
      </c>
      <c r="K49" s="211" t="s">
        <v>3790</v>
      </c>
      <c r="L49" s="211" t="s">
        <v>3932</v>
      </c>
      <c r="M49" s="211" t="s">
        <v>3933</v>
      </c>
    </row>
    <row r="50" spans="1:13" x14ac:dyDescent="0.2">
      <c r="A50" s="211" t="s">
        <v>3934</v>
      </c>
      <c r="B50" s="211" t="s">
        <v>3935</v>
      </c>
      <c r="C50" s="212">
        <v>39162</v>
      </c>
      <c r="D50" s="212">
        <v>40724</v>
      </c>
      <c r="E50" s="211" t="s">
        <v>3936</v>
      </c>
      <c r="F50" s="211" t="s">
        <v>3937</v>
      </c>
      <c r="G50" s="212">
        <v>39162</v>
      </c>
      <c r="H50" s="212">
        <v>40724</v>
      </c>
      <c r="I50" s="211">
        <v>1300000</v>
      </c>
      <c r="J50" s="211" t="s">
        <v>432</v>
      </c>
      <c r="K50" s="211" t="s">
        <v>3790</v>
      </c>
      <c r="L50" s="211" t="s">
        <v>3914</v>
      </c>
      <c r="M50" s="211" t="s">
        <v>3915</v>
      </c>
    </row>
    <row r="51" spans="1:13" x14ac:dyDescent="0.2">
      <c r="A51" s="211" t="s">
        <v>3938</v>
      </c>
      <c r="B51" s="211" t="s">
        <v>3939</v>
      </c>
      <c r="C51" s="212">
        <v>38869</v>
      </c>
      <c r="D51" s="212">
        <v>40877</v>
      </c>
      <c r="E51" s="211" t="s">
        <v>3940</v>
      </c>
      <c r="F51" s="211" t="s">
        <v>3941</v>
      </c>
      <c r="G51" s="212">
        <v>38869</v>
      </c>
      <c r="H51" s="212">
        <v>40147</v>
      </c>
      <c r="I51" s="211">
        <v>325696</v>
      </c>
      <c r="J51" s="211" t="s">
        <v>432</v>
      </c>
      <c r="K51" s="211" t="s">
        <v>3790</v>
      </c>
      <c r="L51" s="211" t="s">
        <v>3942</v>
      </c>
      <c r="M51" s="211" t="s">
        <v>3943</v>
      </c>
    </row>
    <row r="52" spans="1:13" x14ac:dyDescent="0.2">
      <c r="A52" s="211" t="s">
        <v>3944</v>
      </c>
      <c r="B52" s="211" t="s">
        <v>3945</v>
      </c>
      <c r="C52" s="212">
        <v>39309</v>
      </c>
      <c r="D52" s="212">
        <v>40786</v>
      </c>
      <c r="E52" s="211" t="s">
        <v>3946</v>
      </c>
      <c r="F52" s="211" t="s">
        <v>3947</v>
      </c>
      <c r="G52" s="212">
        <v>39309</v>
      </c>
      <c r="H52" s="212">
        <v>40786</v>
      </c>
      <c r="I52" s="211">
        <v>4709158</v>
      </c>
      <c r="J52" s="211" t="s">
        <v>432</v>
      </c>
      <c r="K52" s="211" t="s">
        <v>3790</v>
      </c>
      <c r="L52" s="211" t="s">
        <v>286</v>
      </c>
      <c r="M52" s="211" t="s">
        <v>3948</v>
      </c>
    </row>
    <row r="53" spans="1:13" x14ac:dyDescent="0.2">
      <c r="A53" s="211" t="s">
        <v>3949</v>
      </c>
      <c r="B53" s="211" t="s">
        <v>3950</v>
      </c>
      <c r="C53" s="212">
        <v>38930</v>
      </c>
      <c r="D53" s="212">
        <v>41486</v>
      </c>
      <c r="E53" s="211" t="s">
        <v>3951</v>
      </c>
      <c r="F53" s="211" t="s">
        <v>3952</v>
      </c>
      <c r="G53" s="212">
        <v>38930</v>
      </c>
      <c r="H53" s="212">
        <v>40178</v>
      </c>
      <c r="I53" s="211">
        <v>1194391</v>
      </c>
      <c r="J53" s="211" t="s">
        <v>432</v>
      </c>
      <c r="K53" s="211" t="s">
        <v>3790</v>
      </c>
      <c r="L53" s="211" t="s">
        <v>3942</v>
      </c>
      <c r="M53" s="211" t="s">
        <v>3943</v>
      </c>
    </row>
    <row r="54" spans="1:13" x14ac:dyDescent="0.2">
      <c r="A54" s="211" t="s">
        <v>3949</v>
      </c>
      <c r="B54" s="211" t="s">
        <v>3950</v>
      </c>
      <c r="C54" s="212">
        <v>38930</v>
      </c>
      <c r="D54" s="212">
        <v>41486</v>
      </c>
      <c r="E54" s="211" t="s">
        <v>3953</v>
      </c>
      <c r="F54" s="211" t="s">
        <v>3954</v>
      </c>
      <c r="G54" s="212">
        <v>40179</v>
      </c>
      <c r="H54" s="212">
        <v>40908</v>
      </c>
      <c r="I54" s="211">
        <v>657457.82999999996</v>
      </c>
      <c r="J54" s="211" t="s">
        <v>432</v>
      </c>
      <c r="K54" s="211" t="s">
        <v>3790</v>
      </c>
      <c r="L54" s="211" t="s">
        <v>3942</v>
      </c>
      <c r="M54" s="211" t="s">
        <v>3943</v>
      </c>
    </row>
    <row r="55" spans="1:13" x14ac:dyDescent="0.2">
      <c r="A55" s="211" t="s">
        <v>3955</v>
      </c>
      <c r="B55" s="211" t="s">
        <v>3956</v>
      </c>
      <c r="C55" s="212">
        <v>38869</v>
      </c>
      <c r="D55" s="212">
        <v>40786</v>
      </c>
      <c r="E55" s="211" t="s">
        <v>3957</v>
      </c>
      <c r="F55" s="211" t="s">
        <v>3958</v>
      </c>
      <c r="G55" s="212">
        <v>37039</v>
      </c>
      <c r="H55" s="212">
        <v>38864</v>
      </c>
      <c r="I55" s="211">
        <v>0</v>
      </c>
      <c r="J55" s="211" t="s">
        <v>432</v>
      </c>
      <c r="K55" s="211" t="s">
        <v>3790</v>
      </c>
      <c r="L55" s="211" t="s">
        <v>3959</v>
      </c>
      <c r="M55" s="211" t="s">
        <v>3960</v>
      </c>
    </row>
    <row r="56" spans="1:13" x14ac:dyDescent="0.2">
      <c r="A56" s="211" t="s">
        <v>3955</v>
      </c>
      <c r="B56" s="211" t="s">
        <v>3956</v>
      </c>
      <c r="C56" s="212">
        <v>38869</v>
      </c>
      <c r="D56" s="212">
        <v>40786</v>
      </c>
      <c r="E56" s="211" t="s">
        <v>3961</v>
      </c>
      <c r="F56" s="211" t="s">
        <v>3962</v>
      </c>
      <c r="G56" s="212">
        <v>39600</v>
      </c>
      <c r="H56" s="212">
        <v>40410</v>
      </c>
      <c r="I56" s="211">
        <v>0</v>
      </c>
      <c r="J56" s="211" t="s">
        <v>432</v>
      </c>
      <c r="K56" s="211" t="s">
        <v>3790</v>
      </c>
      <c r="L56" s="211" t="s">
        <v>3963</v>
      </c>
      <c r="M56" s="211" t="s">
        <v>3964</v>
      </c>
    </row>
    <row r="57" spans="1:13" x14ac:dyDescent="0.2">
      <c r="A57" s="211" t="s">
        <v>3965</v>
      </c>
      <c r="B57" s="211" t="s">
        <v>3966</v>
      </c>
      <c r="C57" s="212">
        <v>39083</v>
      </c>
      <c r="D57" s="212">
        <v>42094</v>
      </c>
      <c r="E57" s="211" t="s">
        <v>3967</v>
      </c>
      <c r="F57" s="211" t="s">
        <v>3968</v>
      </c>
      <c r="G57" s="212">
        <v>39173</v>
      </c>
      <c r="H57" s="212">
        <v>39447</v>
      </c>
      <c r="I57" s="211">
        <v>47957</v>
      </c>
      <c r="J57" s="211" t="s">
        <v>432</v>
      </c>
      <c r="K57" s="211" t="s">
        <v>3790</v>
      </c>
      <c r="L57" s="211" t="s">
        <v>3908</v>
      </c>
      <c r="M57" s="211" t="s">
        <v>3909</v>
      </c>
    </row>
    <row r="58" spans="1:13" x14ac:dyDescent="0.2">
      <c r="A58" s="211" t="s">
        <v>3965</v>
      </c>
      <c r="B58" s="211" t="s">
        <v>3966</v>
      </c>
      <c r="C58" s="212">
        <v>39083</v>
      </c>
      <c r="D58" s="212">
        <v>42094</v>
      </c>
      <c r="E58" s="211" t="s">
        <v>3969</v>
      </c>
      <c r="F58" s="211" t="s">
        <v>3970</v>
      </c>
      <c r="G58" s="212">
        <v>39539</v>
      </c>
      <c r="H58" s="212">
        <v>39903</v>
      </c>
      <c r="I58" s="211">
        <v>59994</v>
      </c>
      <c r="J58" s="211" t="s">
        <v>432</v>
      </c>
      <c r="K58" s="211" t="s">
        <v>3790</v>
      </c>
      <c r="L58" s="211" t="s">
        <v>3908</v>
      </c>
      <c r="M58" s="211" t="s">
        <v>3909</v>
      </c>
    </row>
    <row r="59" spans="1:13" x14ac:dyDescent="0.2">
      <c r="A59" s="211" t="s">
        <v>3965</v>
      </c>
      <c r="B59" s="211" t="s">
        <v>3966</v>
      </c>
      <c r="C59" s="212">
        <v>39083</v>
      </c>
      <c r="D59" s="212">
        <v>42094</v>
      </c>
      <c r="E59" s="211" t="s">
        <v>3971</v>
      </c>
      <c r="F59" s="211" t="s">
        <v>3972</v>
      </c>
      <c r="G59" s="212">
        <v>39904</v>
      </c>
      <c r="H59" s="212">
        <v>40268</v>
      </c>
      <c r="I59" s="211">
        <v>128949</v>
      </c>
      <c r="J59" s="211" t="s">
        <v>432</v>
      </c>
      <c r="K59" s="211" t="s">
        <v>3790</v>
      </c>
      <c r="L59" s="211" t="s">
        <v>3908</v>
      </c>
      <c r="M59" s="211" t="s">
        <v>3909</v>
      </c>
    </row>
    <row r="60" spans="1:13" x14ac:dyDescent="0.2">
      <c r="A60" s="211" t="s">
        <v>3965</v>
      </c>
      <c r="B60" s="211" t="s">
        <v>3966</v>
      </c>
      <c r="C60" s="212">
        <v>39083</v>
      </c>
      <c r="D60" s="212">
        <v>42094</v>
      </c>
      <c r="E60" s="211" t="s">
        <v>3973</v>
      </c>
      <c r="F60" s="211" t="s">
        <v>3974</v>
      </c>
      <c r="G60" s="212">
        <v>40269</v>
      </c>
      <c r="H60" s="212">
        <v>40633</v>
      </c>
      <c r="I60" s="211">
        <v>120039</v>
      </c>
      <c r="J60" s="211" t="s">
        <v>432</v>
      </c>
      <c r="K60" s="211" t="s">
        <v>3790</v>
      </c>
      <c r="L60" s="211" t="s">
        <v>3908</v>
      </c>
      <c r="M60" s="211" t="s">
        <v>3909</v>
      </c>
    </row>
    <row r="61" spans="1:13" x14ac:dyDescent="0.2">
      <c r="A61" s="211" t="s">
        <v>3965</v>
      </c>
      <c r="B61" s="211" t="s">
        <v>3966</v>
      </c>
      <c r="C61" s="212">
        <v>39083</v>
      </c>
      <c r="D61" s="212">
        <v>42094</v>
      </c>
      <c r="E61" s="211" t="s">
        <v>3975</v>
      </c>
      <c r="F61" s="211" t="s">
        <v>3976</v>
      </c>
      <c r="G61" s="212">
        <v>40634</v>
      </c>
      <c r="H61" s="212">
        <v>40999</v>
      </c>
      <c r="I61" s="211">
        <v>137397</v>
      </c>
      <c r="J61" s="211" t="s">
        <v>432</v>
      </c>
      <c r="K61" s="211" t="s">
        <v>3790</v>
      </c>
      <c r="L61" s="211" t="s">
        <v>3908</v>
      </c>
      <c r="M61" s="211" t="s">
        <v>3909</v>
      </c>
    </row>
    <row r="62" spans="1:13" x14ac:dyDescent="0.2">
      <c r="A62" s="211" t="s">
        <v>3965</v>
      </c>
      <c r="B62" s="211" t="s">
        <v>3966</v>
      </c>
      <c r="C62" s="212">
        <v>39083</v>
      </c>
      <c r="D62" s="212">
        <v>42094</v>
      </c>
      <c r="E62" s="211" t="s">
        <v>3977</v>
      </c>
      <c r="F62" s="211" t="s">
        <v>3978</v>
      </c>
      <c r="G62" s="212">
        <v>41000</v>
      </c>
      <c r="H62" s="212">
        <v>41455</v>
      </c>
      <c r="I62" s="211">
        <v>139795</v>
      </c>
      <c r="J62" s="211" t="s">
        <v>432</v>
      </c>
      <c r="K62" s="211" t="s">
        <v>3790</v>
      </c>
      <c r="L62" s="211" t="s">
        <v>3908</v>
      </c>
      <c r="M62" s="211" t="s">
        <v>3909</v>
      </c>
    </row>
    <row r="63" spans="1:13" x14ac:dyDescent="0.2">
      <c r="A63" s="211" t="s">
        <v>3965</v>
      </c>
      <c r="B63" s="211" t="s">
        <v>3966</v>
      </c>
      <c r="C63" s="212">
        <v>39083</v>
      </c>
      <c r="D63" s="212">
        <v>42094</v>
      </c>
      <c r="E63" s="211" t="s">
        <v>3979</v>
      </c>
      <c r="F63" s="211" t="s">
        <v>3980</v>
      </c>
      <c r="G63" s="212">
        <v>41548</v>
      </c>
      <c r="H63" s="212">
        <v>42094</v>
      </c>
      <c r="I63" s="211">
        <v>59811</v>
      </c>
      <c r="J63" s="211" t="s">
        <v>432</v>
      </c>
      <c r="K63" s="211" t="s">
        <v>3790</v>
      </c>
      <c r="L63" s="211" t="s">
        <v>3908</v>
      </c>
      <c r="M63" s="211" t="s">
        <v>3909</v>
      </c>
    </row>
    <row r="64" spans="1:13" x14ac:dyDescent="0.2">
      <c r="A64" s="211" t="s">
        <v>3981</v>
      </c>
      <c r="B64" s="211" t="s">
        <v>3982</v>
      </c>
      <c r="C64" s="212">
        <v>39569</v>
      </c>
      <c r="D64" s="212">
        <v>40710</v>
      </c>
      <c r="E64" s="211" t="s">
        <v>3983</v>
      </c>
      <c r="F64" s="211" t="s">
        <v>3984</v>
      </c>
      <c r="G64" s="212">
        <v>39569</v>
      </c>
      <c r="H64" s="212">
        <v>40710</v>
      </c>
      <c r="I64" s="211">
        <v>263629</v>
      </c>
      <c r="J64" s="211" t="s">
        <v>432</v>
      </c>
      <c r="K64" s="211" t="s">
        <v>3790</v>
      </c>
      <c r="L64" s="211" t="s">
        <v>3985</v>
      </c>
      <c r="M64" s="211" t="s">
        <v>3986</v>
      </c>
    </row>
    <row r="65" spans="1:13" x14ac:dyDescent="0.2">
      <c r="A65" s="211" t="s">
        <v>3987</v>
      </c>
      <c r="B65" s="211" t="s">
        <v>3988</v>
      </c>
      <c r="C65" s="212">
        <v>39052</v>
      </c>
      <c r="D65" s="212">
        <v>40877</v>
      </c>
      <c r="E65" s="211" t="s">
        <v>3989</v>
      </c>
      <c r="F65" s="211" t="s">
        <v>3990</v>
      </c>
      <c r="G65" s="212">
        <v>39052</v>
      </c>
      <c r="H65" s="212">
        <v>39416</v>
      </c>
      <c r="I65" s="211">
        <v>7230031</v>
      </c>
      <c r="J65" s="211" t="s">
        <v>432</v>
      </c>
      <c r="K65" s="211" t="s">
        <v>3790</v>
      </c>
      <c r="L65" s="211" t="s">
        <v>292</v>
      </c>
      <c r="M65" s="211" t="s">
        <v>3991</v>
      </c>
    </row>
    <row r="66" spans="1:13" x14ac:dyDescent="0.2">
      <c r="A66" s="211" t="s">
        <v>3987</v>
      </c>
      <c r="B66" s="211" t="s">
        <v>3988</v>
      </c>
      <c r="C66" s="212">
        <v>39052</v>
      </c>
      <c r="D66" s="212">
        <v>40877</v>
      </c>
      <c r="E66" s="211" t="s">
        <v>3992</v>
      </c>
      <c r="F66" s="211" t="s">
        <v>3993</v>
      </c>
      <c r="G66" s="212">
        <v>39417</v>
      </c>
      <c r="H66" s="212">
        <v>40877</v>
      </c>
      <c r="I66" s="211">
        <v>6525868</v>
      </c>
      <c r="J66" s="211" t="s">
        <v>432</v>
      </c>
      <c r="K66" s="211" t="s">
        <v>3790</v>
      </c>
      <c r="L66" s="211" t="s">
        <v>292</v>
      </c>
      <c r="M66" s="211" t="s">
        <v>3991</v>
      </c>
    </row>
    <row r="67" spans="1:13" x14ac:dyDescent="0.2">
      <c r="A67" s="211" t="s">
        <v>3994</v>
      </c>
      <c r="B67" s="211" t="s">
        <v>3995</v>
      </c>
      <c r="C67" s="212">
        <v>39448</v>
      </c>
      <c r="D67" s="212">
        <v>40908</v>
      </c>
      <c r="E67" s="211" t="s">
        <v>3996</v>
      </c>
      <c r="F67" s="211" t="s">
        <v>3997</v>
      </c>
      <c r="G67" s="212">
        <v>39448</v>
      </c>
      <c r="H67" s="212">
        <v>40908</v>
      </c>
      <c r="I67" s="211">
        <v>1473475</v>
      </c>
      <c r="J67" s="211" t="s">
        <v>432</v>
      </c>
      <c r="K67" s="211" t="s">
        <v>3790</v>
      </c>
      <c r="L67" s="211" t="s">
        <v>3998</v>
      </c>
      <c r="M67" s="211" t="s">
        <v>3999</v>
      </c>
    </row>
    <row r="68" spans="1:13" x14ac:dyDescent="0.2">
      <c r="A68" s="211" t="s">
        <v>4000</v>
      </c>
      <c r="B68" s="211" t="s">
        <v>4001</v>
      </c>
      <c r="C68" s="212">
        <v>39641</v>
      </c>
      <c r="D68" s="212">
        <v>40907</v>
      </c>
      <c r="E68" s="211" t="s">
        <v>4002</v>
      </c>
      <c r="F68" s="211" t="s">
        <v>4003</v>
      </c>
      <c r="G68" s="212">
        <v>39639</v>
      </c>
      <c r="H68" s="212">
        <v>40907</v>
      </c>
      <c r="I68" s="211">
        <v>3550000</v>
      </c>
      <c r="J68" s="211" t="s">
        <v>432</v>
      </c>
      <c r="K68" s="211" t="s">
        <v>3790</v>
      </c>
      <c r="L68" s="211" t="s">
        <v>4004</v>
      </c>
      <c r="M68" s="211" t="s">
        <v>4005</v>
      </c>
    </row>
    <row r="69" spans="1:13" x14ac:dyDescent="0.2">
      <c r="A69" s="211" t="s">
        <v>4006</v>
      </c>
      <c r="B69" s="211" t="s">
        <v>4007</v>
      </c>
      <c r="C69" s="212">
        <v>39203</v>
      </c>
      <c r="D69" s="212">
        <v>41029</v>
      </c>
      <c r="E69" s="211" t="s">
        <v>4008</v>
      </c>
      <c r="F69" s="211" t="s">
        <v>4009</v>
      </c>
      <c r="G69" s="212">
        <v>39203</v>
      </c>
      <c r="H69" s="212">
        <v>41029</v>
      </c>
      <c r="I69" s="211">
        <v>61600</v>
      </c>
      <c r="J69" s="211" t="s">
        <v>432</v>
      </c>
      <c r="K69" s="211" t="s">
        <v>3790</v>
      </c>
      <c r="L69" s="211" t="s">
        <v>4010</v>
      </c>
      <c r="M69" s="211" t="s">
        <v>4011</v>
      </c>
    </row>
    <row r="70" spans="1:13" x14ac:dyDescent="0.2">
      <c r="A70" s="211" t="s">
        <v>4012</v>
      </c>
      <c r="B70" s="211" t="s">
        <v>4013</v>
      </c>
      <c r="C70" s="212">
        <v>39814</v>
      </c>
      <c r="D70" s="212">
        <v>41639</v>
      </c>
      <c r="E70" s="211" t="s">
        <v>4014</v>
      </c>
      <c r="F70" s="211" t="s">
        <v>4015</v>
      </c>
      <c r="I70" s="211">
        <v>2152800</v>
      </c>
      <c r="J70" s="211" t="s">
        <v>432</v>
      </c>
      <c r="K70" s="211" t="s">
        <v>3790</v>
      </c>
      <c r="L70" s="211" t="s">
        <v>4016</v>
      </c>
      <c r="M70" s="211" t="s">
        <v>4017</v>
      </c>
    </row>
    <row r="71" spans="1:13" x14ac:dyDescent="0.2">
      <c r="A71" s="211" t="s">
        <v>4012</v>
      </c>
      <c r="B71" s="211" t="s">
        <v>4013</v>
      </c>
      <c r="C71" s="212">
        <v>39814</v>
      </c>
      <c r="D71" s="212">
        <v>41639</v>
      </c>
      <c r="E71" s="211" t="s">
        <v>4018</v>
      </c>
      <c r="F71" s="211" t="s">
        <v>4019</v>
      </c>
      <c r="G71" s="212">
        <v>40909</v>
      </c>
      <c r="H71" s="212">
        <v>41455</v>
      </c>
      <c r="I71" s="211">
        <v>864630.9</v>
      </c>
      <c r="J71" s="211" t="s">
        <v>432</v>
      </c>
      <c r="K71" s="211" t="s">
        <v>3790</v>
      </c>
      <c r="L71" s="211" t="s">
        <v>4016</v>
      </c>
      <c r="M71" s="211" t="s">
        <v>4017</v>
      </c>
    </row>
    <row r="72" spans="1:13" x14ac:dyDescent="0.2">
      <c r="A72" s="211" t="s">
        <v>4020</v>
      </c>
      <c r="B72" s="211" t="s">
        <v>4021</v>
      </c>
      <c r="C72" s="212">
        <v>39309</v>
      </c>
      <c r="D72" s="212">
        <v>41090</v>
      </c>
      <c r="E72" s="211" t="s">
        <v>4022</v>
      </c>
      <c r="F72" s="211" t="s">
        <v>4023</v>
      </c>
      <c r="G72" s="212">
        <v>39309</v>
      </c>
      <c r="H72" s="212">
        <v>40769</v>
      </c>
      <c r="I72" s="211">
        <v>186695</v>
      </c>
      <c r="J72" s="211" t="s">
        <v>432</v>
      </c>
      <c r="K72" s="211" t="s">
        <v>3790</v>
      </c>
      <c r="L72" s="211" t="s">
        <v>4024</v>
      </c>
      <c r="M72" s="211" t="s">
        <v>4025</v>
      </c>
    </row>
    <row r="73" spans="1:13" x14ac:dyDescent="0.2">
      <c r="A73" s="211" t="s">
        <v>4026</v>
      </c>
      <c r="B73" s="211" t="s">
        <v>4027</v>
      </c>
      <c r="C73" s="212">
        <v>39295</v>
      </c>
      <c r="D73" s="212">
        <v>41090</v>
      </c>
      <c r="E73" s="211" t="s">
        <v>4028</v>
      </c>
      <c r="F73" s="211" t="s">
        <v>4029</v>
      </c>
      <c r="G73" s="212">
        <v>39295</v>
      </c>
      <c r="H73" s="212">
        <v>41090</v>
      </c>
      <c r="I73" s="211">
        <v>47000</v>
      </c>
      <c r="J73" s="211" t="s">
        <v>432</v>
      </c>
      <c r="K73" s="211" t="s">
        <v>3790</v>
      </c>
      <c r="L73" s="211" t="s">
        <v>4010</v>
      </c>
      <c r="M73" s="211" t="s">
        <v>4011</v>
      </c>
    </row>
    <row r="74" spans="1:13" x14ac:dyDescent="0.2">
      <c r="A74" s="211" t="s">
        <v>4030</v>
      </c>
      <c r="B74" s="211" t="s">
        <v>4031</v>
      </c>
      <c r="C74" s="212">
        <v>39904</v>
      </c>
      <c r="D74" s="212">
        <v>41547</v>
      </c>
      <c r="E74" s="211" t="s">
        <v>4032</v>
      </c>
      <c r="F74" s="211" t="s">
        <v>4033</v>
      </c>
      <c r="G74" s="212">
        <v>39904</v>
      </c>
      <c r="H74" s="212">
        <v>41547</v>
      </c>
      <c r="I74" s="211">
        <v>297627</v>
      </c>
      <c r="J74" s="211" t="s">
        <v>432</v>
      </c>
      <c r="K74" s="211" t="s">
        <v>3790</v>
      </c>
      <c r="L74" s="211" t="s">
        <v>4034</v>
      </c>
      <c r="M74" s="211" t="s">
        <v>1648</v>
      </c>
    </row>
    <row r="75" spans="1:13" x14ac:dyDescent="0.2">
      <c r="A75" s="211" t="s">
        <v>4035</v>
      </c>
      <c r="B75" s="211" t="s">
        <v>4036</v>
      </c>
      <c r="C75" s="212">
        <v>39588</v>
      </c>
      <c r="D75" s="212">
        <v>40633</v>
      </c>
      <c r="E75" s="211" t="s">
        <v>4037</v>
      </c>
      <c r="F75" s="211" t="s">
        <v>4038</v>
      </c>
      <c r="G75" s="212">
        <v>39598</v>
      </c>
      <c r="H75" s="212">
        <v>40633</v>
      </c>
      <c r="I75" s="211">
        <v>268403</v>
      </c>
      <c r="J75" s="211" t="s">
        <v>432</v>
      </c>
      <c r="K75" s="211" t="s">
        <v>3790</v>
      </c>
      <c r="L75" s="211" t="s">
        <v>4039</v>
      </c>
      <c r="M75" s="211" t="s">
        <v>4040</v>
      </c>
    </row>
    <row r="76" spans="1:13" x14ac:dyDescent="0.2">
      <c r="A76" s="211" t="s">
        <v>4041</v>
      </c>
      <c r="B76" s="211" t="s">
        <v>4042</v>
      </c>
      <c r="C76" s="212">
        <v>39600</v>
      </c>
      <c r="D76" s="212">
        <v>41608</v>
      </c>
      <c r="E76" s="211" t="s">
        <v>4043</v>
      </c>
      <c r="F76" s="211" t="s">
        <v>4044</v>
      </c>
      <c r="G76" s="212">
        <v>39600</v>
      </c>
      <c r="H76" s="212">
        <v>41608</v>
      </c>
      <c r="I76" s="211">
        <v>211484</v>
      </c>
      <c r="J76" s="211" t="s">
        <v>432</v>
      </c>
      <c r="K76" s="211" t="s">
        <v>3790</v>
      </c>
      <c r="L76" s="211" t="s">
        <v>4045</v>
      </c>
      <c r="M76" s="211" t="s">
        <v>4046</v>
      </c>
    </row>
    <row r="77" spans="1:13" x14ac:dyDescent="0.2">
      <c r="A77" s="211" t="s">
        <v>4047</v>
      </c>
      <c r="B77" s="211" t="s">
        <v>4048</v>
      </c>
      <c r="C77" s="212">
        <v>40122</v>
      </c>
      <c r="D77" s="212">
        <v>41836</v>
      </c>
      <c r="E77" s="211" t="s">
        <v>4049</v>
      </c>
      <c r="F77" s="211" t="s">
        <v>4050</v>
      </c>
      <c r="G77" s="212">
        <v>40122</v>
      </c>
      <c r="H77" s="212">
        <v>41745</v>
      </c>
      <c r="I77" s="211">
        <v>2057781</v>
      </c>
      <c r="J77" s="211" t="s">
        <v>432</v>
      </c>
      <c r="K77" s="211" t="s">
        <v>3790</v>
      </c>
      <c r="L77" s="211" t="s">
        <v>3920</v>
      </c>
      <c r="M77" s="211" t="s">
        <v>3921</v>
      </c>
    </row>
    <row r="78" spans="1:13" x14ac:dyDescent="0.2">
      <c r="A78" s="211" t="s">
        <v>4051</v>
      </c>
      <c r="B78" s="211" t="s">
        <v>4052</v>
      </c>
      <c r="C78" s="212">
        <v>40641</v>
      </c>
      <c r="D78" s="212">
        <v>42102</v>
      </c>
      <c r="E78" s="211" t="s">
        <v>4053</v>
      </c>
      <c r="F78" s="211" t="s">
        <v>4054</v>
      </c>
      <c r="G78" s="212">
        <v>40641</v>
      </c>
      <c r="H78" s="212">
        <v>42102</v>
      </c>
      <c r="I78" s="211">
        <v>1756830</v>
      </c>
      <c r="J78" s="211" t="s">
        <v>432</v>
      </c>
      <c r="K78" s="211" t="s">
        <v>3790</v>
      </c>
      <c r="L78" s="211" t="s">
        <v>3920</v>
      </c>
      <c r="M78" s="211" t="s">
        <v>3921</v>
      </c>
    </row>
    <row r="79" spans="1:13" x14ac:dyDescent="0.2">
      <c r="A79" s="211" t="s">
        <v>4051</v>
      </c>
      <c r="B79" s="211" t="s">
        <v>4052</v>
      </c>
      <c r="C79" s="212">
        <v>40641</v>
      </c>
      <c r="D79" s="212">
        <v>42102</v>
      </c>
      <c r="E79" s="211" t="s">
        <v>4053</v>
      </c>
      <c r="F79" s="211" t="s">
        <v>4054</v>
      </c>
      <c r="G79" s="212">
        <v>40641</v>
      </c>
      <c r="H79" s="212">
        <v>42102</v>
      </c>
      <c r="I79" s="211">
        <v>1756830</v>
      </c>
      <c r="J79" s="211" t="s">
        <v>432</v>
      </c>
      <c r="K79" s="211" t="s">
        <v>3790</v>
      </c>
      <c r="L79" s="211" t="s">
        <v>4055</v>
      </c>
      <c r="M79" s="211" t="s">
        <v>4056</v>
      </c>
    </row>
    <row r="80" spans="1:13" x14ac:dyDescent="0.2">
      <c r="A80" s="211" t="s">
        <v>4051</v>
      </c>
      <c r="B80" s="211" t="s">
        <v>4052</v>
      </c>
      <c r="C80" s="212">
        <v>40641</v>
      </c>
      <c r="D80" s="212">
        <v>42102</v>
      </c>
      <c r="E80" s="211" t="s">
        <v>4057</v>
      </c>
      <c r="F80" s="211" t="s">
        <v>4058</v>
      </c>
      <c r="G80" s="212">
        <v>41262</v>
      </c>
      <c r="H80" s="212">
        <v>42094</v>
      </c>
      <c r="J80" s="211" t="s">
        <v>432</v>
      </c>
      <c r="K80" s="211" t="s">
        <v>3790</v>
      </c>
      <c r="L80" s="211" t="s">
        <v>3920</v>
      </c>
      <c r="M80" s="211" t="s">
        <v>3921</v>
      </c>
    </row>
    <row r="81" spans="1:13" x14ac:dyDescent="0.2">
      <c r="A81" s="211" t="s">
        <v>4059</v>
      </c>
      <c r="B81" s="211" t="s">
        <v>4060</v>
      </c>
      <c r="C81" s="212">
        <v>39356</v>
      </c>
      <c r="D81" s="212">
        <v>41333</v>
      </c>
      <c r="E81" s="211" t="s">
        <v>3832</v>
      </c>
      <c r="F81" s="211" t="s">
        <v>3833</v>
      </c>
      <c r="G81" s="212">
        <v>39356</v>
      </c>
      <c r="H81" s="212">
        <v>39721</v>
      </c>
      <c r="I81" s="211">
        <v>6257000</v>
      </c>
      <c r="J81" s="211" t="s">
        <v>432</v>
      </c>
      <c r="K81" s="211" t="s">
        <v>3790</v>
      </c>
      <c r="L81" s="211" t="s">
        <v>3834</v>
      </c>
      <c r="M81" s="211" t="s">
        <v>3835</v>
      </c>
    </row>
    <row r="82" spans="1:13" x14ac:dyDescent="0.2">
      <c r="A82" s="211" t="s">
        <v>4059</v>
      </c>
      <c r="B82" s="211" t="s">
        <v>4060</v>
      </c>
      <c r="C82" s="212">
        <v>39356</v>
      </c>
      <c r="D82" s="212">
        <v>41333</v>
      </c>
      <c r="E82" s="211" t="s">
        <v>4061</v>
      </c>
      <c r="F82" s="211" t="s">
        <v>4062</v>
      </c>
      <c r="G82" s="212">
        <v>39264</v>
      </c>
      <c r="H82" s="212">
        <v>40724</v>
      </c>
      <c r="I82" s="211">
        <v>115644</v>
      </c>
      <c r="J82" s="211" t="s">
        <v>432</v>
      </c>
      <c r="K82" s="211" t="s">
        <v>3790</v>
      </c>
      <c r="L82" s="211" t="s">
        <v>3819</v>
      </c>
      <c r="M82" s="211" t="s">
        <v>3820</v>
      </c>
    </row>
    <row r="83" spans="1:13" x14ac:dyDescent="0.2">
      <c r="A83" s="211" t="s">
        <v>4063</v>
      </c>
      <c r="B83" s="211" t="s">
        <v>4064</v>
      </c>
      <c r="C83" s="212">
        <v>39437</v>
      </c>
      <c r="D83" s="212">
        <v>42004</v>
      </c>
      <c r="E83" s="211" t="s">
        <v>4065</v>
      </c>
      <c r="F83" s="211" t="s">
        <v>4066</v>
      </c>
      <c r="G83" s="212">
        <v>39434</v>
      </c>
      <c r="I83" s="211">
        <v>844874</v>
      </c>
      <c r="J83" s="211" t="s">
        <v>432</v>
      </c>
      <c r="K83" s="211" t="s">
        <v>3790</v>
      </c>
      <c r="L83" s="211" t="s">
        <v>4067</v>
      </c>
      <c r="M83" s="211" t="s">
        <v>4068</v>
      </c>
    </row>
    <row r="84" spans="1:13" x14ac:dyDescent="0.2">
      <c r="A84" s="211" t="s">
        <v>4069</v>
      </c>
      <c r="B84" s="211" t="s">
        <v>4070</v>
      </c>
      <c r="C84" s="212">
        <v>39448</v>
      </c>
      <c r="D84" s="212">
        <v>41090</v>
      </c>
      <c r="E84" s="211" t="s">
        <v>4071</v>
      </c>
      <c r="F84" s="211" t="s">
        <v>4072</v>
      </c>
      <c r="G84" s="212">
        <v>39575</v>
      </c>
      <c r="H84" s="212">
        <v>41090</v>
      </c>
      <c r="I84" s="211">
        <v>4028034</v>
      </c>
      <c r="J84" s="211" t="s">
        <v>432</v>
      </c>
      <c r="K84" s="211" t="s">
        <v>3790</v>
      </c>
      <c r="L84" s="211" t="s">
        <v>4073</v>
      </c>
      <c r="M84" s="211" t="s">
        <v>4074</v>
      </c>
    </row>
    <row r="85" spans="1:13" x14ac:dyDescent="0.2">
      <c r="A85" s="211" t="s">
        <v>4075</v>
      </c>
      <c r="B85" s="211" t="s">
        <v>4076</v>
      </c>
      <c r="C85" s="212">
        <v>39934</v>
      </c>
      <c r="D85" s="212">
        <v>41213</v>
      </c>
      <c r="E85" s="211" t="s">
        <v>4077</v>
      </c>
      <c r="F85" s="211" t="s">
        <v>4078</v>
      </c>
      <c r="G85" s="212">
        <v>39934</v>
      </c>
      <c r="H85" s="212">
        <v>41030</v>
      </c>
      <c r="I85" s="211">
        <v>3488760</v>
      </c>
      <c r="J85" s="211" t="s">
        <v>432</v>
      </c>
      <c r="K85" s="211" t="s">
        <v>3790</v>
      </c>
      <c r="L85" s="211" t="s">
        <v>4079</v>
      </c>
      <c r="M85" s="211" t="s">
        <v>4080</v>
      </c>
    </row>
    <row r="86" spans="1:13" x14ac:dyDescent="0.2">
      <c r="A86" s="211" t="s">
        <v>4081</v>
      </c>
      <c r="B86" s="211" t="s">
        <v>4082</v>
      </c>
      <c r="C86" s="212">
        <v>39448</v>
      </c>
      <c r="D86" s="212">
        <v>41639</v>
      </c>
      <c r="E86" s="211" t="s">
        <v>4083</v>
      </c>
      <c r="F86" s="211" t="s">
        <v>4084</v>
      </c>
      <c r="G86" s="212">
        <v>39448</v>
      </c>
      <c r="H86" s="212">
        <v>39813</v>
      </c>
      <c r="I86" s="211">
        <v>146872</v>
      </c>
      <c r="J86" s="211" t="s">
        <v>432</v>
      </c>
      <c r="K86" s="211" t="s">
        <v>3790</v>
      </c>
      <c r="L86" s="211" t="s">
        <v>292</v>
      </c>
      <c r="M86" s="211" t="s">
        <v>3991</v>
      </c>
    </row>
    <row r="87" spans="1:13" x14ac:dyDescent="0.2">
      <c r="A87" s="211" t="s">
        <v>4081</v>
      </c>
      <c r="B87" s="211" t="s">
        <v>4082</v>
      </c>
      <c r="C87" s="212">
        <v>39448</v>
      </c>
      <c r="D87" s="212">
        <v>41639</v>
      </c>
      <c r="E87" s="211" t="s">
        <v>4085</v>
      </c>
      <c r="F87" s="211" t="s">
        <v>4086</v>
      </c>
      <c r="G87" s="212">
        <v>39814</v>
      </c>
      <c r="H87" s="212">
        <v>40543</v>
      </c>
      <c r="I87" s="211">
        <v>1466685</v>
      </c>
      <c r="J87" s="211" t="s">
        <v>432</v>
      </c>
      <c r="K87" s="211" t="s">
        <v>3790</v>
      </c>
      <c r="L87" s="211" t="s">
        <v>292</v>
      </c>
      <c r="M87" s="211" t="s">
        <v>3991</v>
      </c>
    </row>
    <row r="88" spans="1:13" x14ac:dyDescent="0.2">
      <c r="A88" s="211" t="s">
        <v>4081</v>
      </c>
      <c r="B88" s="211" t="s">
        <v>4082</v>
      </c>
      <c r="C88" s="212">
        <v>39448</v>
      </c>
      <c r="D88" s="212">
        <v>41639</v>
      </c>
      <c r="E88" s="211" t="s">
        <v>4087</v>
      </c>
      <c r="F88" s="211" t="s">
        <v>4088</v>
      </c>
      <c r="G88" s="212">
        <v>40544</v>
      </c>
      <c r="H88" s="212">
        <v>41639</v>
      </c>
      <c r="I88" s="211">
        <v>37800</v>
      </c>
      <c r="J88" s="211" t="s">
        <v>432</v>
      </c>
      <c r="K88" s="211" t="s">
        <v>3790</v>
      </c>
      <c r="L88" s="211" t="s">
        <v>292</v>
      </c>
      <c r="M88" s="211" t="s">
        <v>3991</v>
      </c>
    </row>
    <row r="89" spans="1:13" x14ac:dyDescent="0.2">
      <c r="A89" s="211" t="s">
        <v>4089</v>
      </c>
      <c r="B89" s="211" t="s">
        <v>4090</v>
      </c>
      <c r="C89" s="212">
        <v>39448</v>
      </c>
      <c r="D89" s="212">
        <v>40633</v>
      </c>
      <c r="E89" s="211" t="s">
        <v>4083</v>
      </c>
      <c r="F89" s="211" t="s">
        <v>4084</v>
      </c>
      <c r="G89" s="212">
        <v>39448</v>
      </c>
      <c r="H89" s="212">
        <v>39813</v>
      </c>
      <c r="I89" s="211">
        <v>146872</v>
      </c>
      <c r="J89" s="211" t="s">
        <v>432</v>
      </c>
      <c r="K89" s="211" t="s">
        <v>3790</v>
      </c>
      <c r="L89" s="211" t="s">
        <v>292</v>
      </c>
      <c r="M89" s="211" t="s">
        <v>3991</v>
      </c>
    </row>
    <row r="90" spans="1:13" x14ac:dyDescent="0.2">
      <c r="A90" s="211" t="s">
        <v>4089</v>
      </c>
      <c r="B90" s="211" t="s">
        <v>4090</v>
      </c>
      <c r="C90" s="212">
        <v>39448</v>
      </c>
      <c r="D90" s="212">
        <v>40633</v>
      </c>
      <c r="E90" s="211" t="s">
        <v>4091</v>
      </c>
      <c r="F90" s="211" t="s">
        <v>4092</v>
      </c>
      <c r="G90" s="212">
        <v>39814</v>
      </c>
      <c r="H90" s="212">
        <v>40633</v>
      </c>
      <c r="I90" s="211">
        <v>146685</v>
      </c>
      <c r="J90" s="211" t="s">
        <v>432</v>
      </c>
      <c r="K90" s="211" t="s">
        <v>3790</v>
      </c>
      <c r="L90" s="211" t="s">
        <v>292</v>
      </c>
      <c r="M90" s="211" t="s">
        <v>3991</v>
      </c>
    </row>
    <row r="91" spans="1:13" x14ac:dyDescent="0.2">
      <c r="A91" s="211" t="s">
        <v>4093</v>
      </c>
      <c r="B91" s="211" t="s">
        <v>4094</v>
      </c>
      <c r="C91" s="212">
        <v>39717</v>
      </c>
      <c r="D91" s="212">
        <v>40811</v>
      </c>
      <c r="E91" s="211" t="s">
        <v>4095</v>
      </c>
      <c r="F91" s="211" t="s">
        <v>4096</v>
      </c>
      <c r="G91" s="212">
        <v>39717</v>
      </c>
      <c r="H91" s="212">
        <v>40829</v>
      </c>
      <c r="I91" s="211">
        <v>0</v>
      </c>
      <c r="J91" s="211" t="s">
        <v>432</v>
      </c>
      <c r="K91" s="211" t="s">
        <v>3790</v>
      </c>
      <c r="L91" s="211" t="s">
        <v>4097</v>
      </c>
      <c r="M91" s="211" t="s">
        <v>4098</v>
      </c>
    </row>
    <row r="92" spans="1:13" x14ac:dyDescent="0.2">
      <c r="A92" s="211" t="s">
        <v>4093</v>
      </c>
      <c r="B92" s="211" t="s">
        <v>4094</v>
      </c>
      <c r="C92" s="212">
        <v>39717</v>
      </c>
      <c r="D92" s="212">
        <v>40811</v>
      </c>
      <c r="E92" s="211" t="s">
        <v>4099</v>
      </c>
      <c r="F92" s="211" t="s">
        <v>4100</v>
      </c>
      <c r="G92" s="212">
        <v>40523</v>
      </c>
      <c r="H92" s="212">
        <v>41618</v>
      </c>
      <c r="J92" s="211" t="s">
        <v>432</v>
      </c>
      <c r="K92" s="211" t="s">
        <v>3790</v>
      </c>
      <c r="L92" s="211" t="s">
        <v>4097</v>
      </c>
      <c r="M92" s="211" t="s">
        <v>4098</v>
      </c>
    </row>
    <row r="93" spans="1:13" x14ac:dyDescent="0.2">
      <c r="A93" s="211" t="s">
        <v>4101</v>
      </c>
      <c r="B93" s="211" t="s">
        <v>4102</v>
      </c>
      <c r="C93" s="212">
        <v>39721</v>
      </c>
      <c r="D93" s="212">
        <v>40815</v>
      </c>
      <c r="E93" s="211" t="s">
        <v>4095</v>
      </c>
      <c r="F93" s="211" t="s">
        <v>4096</v>
      </c>
      <c r="G93" s="212">
        <v>39717</v>
      </c>
      <c r="H93" s="212">
        <v>40829</v>
      </c>
      <c r="I93" s="211">
        <v>0</v>
      </c>
      <c r="J93" s="211" t="s">
        <v>432</v>
      </c>
      <c r="K93" s="211" t="s">
        <v>3790</v>
      </c>
      <c r="L93" s="211" t="s">
        <v>4097</v>
      </c>
      <c r="M93" s="211" t="s">
        <v>4098</v>
      </c>
    </row>
    <row r="94" spans="1:13" x14ac:dyDescent="0.2">
      <c r="A94" s="211" t="s">
        <v>4101</v>
      </c>
      <c r="B94" s="211" t="s">
        <v>4102</v>
      </c>
      <c r="C94" s="212">
        <v>39721</v>
      </c>
      <c r="D94" s="212">
        <v>40815</v>
      </c>
      <c r="E94" s="211" t="s">
        <v>4099</v>
      </c>
      <c r="F94" s="211" t="s">
        <v>4100</v>
      </c>
      <c r="G94" s="212">
        <v>40523</v>
      </c>
      <c r="H94" s="212">
        <v>41618</v>
      </c>
      <c r="J94" s="211" t="s">
        <v>432</v>
      </c>
      <c r="K94" s="211" t="s">
        <v>3790</v>
      </c>
      <c r="L94" s="211" t="s">
        <v>4097</v>
      </c>
      <c r="M94" s="211" t="s">
        <v>4098</v>
      </c>
    </row>
    <row r="95" spans="1:13" x14ac:dyDescent="0.2">
      <c r="A95" s="211" t="s">
        <v>4103</v>
      </c>
      <c r="B95" s="211" t="s">
        <v>4104</v>
      </c>
      <c r="C95" s="212">
        <v>39734</v>
      </c>
      <c r="D95" s="212">
        <v>40829</v>
      </c>
      <c r="E95" s="211" t="s">
        <v>4095</v>
      </c>
      <c r="F95" s="211" t="s">
        <v>4096</v>
      </c>
      <c r="G95" s="212">
        <v>39717</v>
      </c>
      <c r="H95" s="212">
        <v>40829</v>
      </c>
      <c r="I95" s="211">
        <v>0</v>
      </c>
      <c r="J95" s="211" t="s">
        <v>432</v>
      </c>
      <c r="K95" s="211" t="s">
        <v>3790</v>
      </c>
      <c r="L95" s="211" t="s">
        <v>4097</v>
      </c>
      <c r="M95" s="211" t="s">
        <v>4098</v>
      </c>
    </row>
    <row r="96" spans="1:13" x14ac:dyDescent="0.2">
      <c r="A96" s="211" t="s">
        <v>4103</v>
      </c>
      <c r="B96" s="211" t="s">
        <v>4104</v>
      </c>
      <c r="C96" s="212">
        <v>39734</v>
      </c>
      <c r="D96" s="212">
        <v>40829</v>
      </c>
      <c r="E96" s="211" t="s">
        <v>4099</v>
      </c>
      <c r="F96" s="211" t="s">
        <v>4100</v>
      </c>
      <c r="G96" s="212">
        <v>40523</v>
      </c>
      <c r="H96" s="212">
        <v>41618</v>
      </c>
      <c r="J96" s="211" t="s">
        <v>432</v>
      </c>
      <c r="K96" s="211" t="s">
        <v>3790</v>
      </c>
      <c r="L96" s="211" t="s">
        <v>4097</v>
      </c>
      <c r="M96" s="211" t="s">
        <v>4098</v>
      </c>
    </row>
    <row r="97" spans="1:13" x14ac:dyDescent="0.2">
      <c r="A97" s="211" t="s">
        <v>4105</v>
      </c>
      <c r="B97" s="211" t="s">
        <v>4106</v>
      </c>
      <c r="C97" s="212">
        <v>39873</v>
      </c>
      <c r="D97" s="212">
        <v>40968</v>
      </c>
      <c r="E97" s="211" t="s">
        <v>4107</v>
      </c>
      <c r="F97" s="211" t="s">
        <v>4108</v>
      </c>
      <c r="G97" s="212">
        <v>39873</v>
      </c>
      <c r="H97" s="212">
        <v>40968</v>
      </c>
      <c r="I97" s="211">
        <v>199200</v>
      </c>
      <c r="J97" s="211" t="s">
        <v>432</v>
      </c>
      <c r="K97" s="211" t="s">
        <v>3790</v>
      </c>
      <c r="L97" s="211" t="s">
        <v>4109</v>
      </c>
      <c r="M97" s="211" t="s">
        <v>4110</v>
      </c>
    </row>
    <row r="98" spans="1:13" x14ac:dyDescent="0.2">
      <c r="A98" s="211" t="s">
        <v>4111</v>
      </c>
      <c r="B98" s="211" t="s">
        <v>4112</v>
      </c>
      <c r="C98" s="212">
        <v>39905</v>
      </c>
      <c r="D98" s="212">
        <v>40908</v>
      </c>
      <c r="E98" s="211" t="s">
        <v>4113</v>
      </c>
      <c r="F98" s="211" t="s">
        <v>4114</v>
      </c>
      <c r="G98" s="212">
        <v>39905</v>
      </c>
      <c r="H98" s="212">
        <v>40908</v>
      </c>
      <c r="I98" s="211">
        <v>5364680</v>
      </c>
      <c r="J98" s="211" t="s">
        <v>432</v>
      </c>
      <c r="K98" s="211" t="s">
        <v>3790</v>
      </c>
      <c r="L98" s="211" t="s">
        <v>3872</v>
      </c>
      <c r="M98" s="211" t="s">
        <v>3873</v>
      </c>
    </row>
    <row r="99" spans="1:13" x14ac:dyDescent="0.2">
      <c r="A99" s="211" t="s">
        <v>4115</v>
      </c>
      <c r="B99" s="211" t="s">
        <v>4116</v>
      </c>
      <c r="C99" s="212">
        <v>39508</v>
      </c>
      <c r="D99" s="212">
        <v>41455</v>
      </c>
      <c r="E99" s="211" t="s">
        <v>4117</v>
      </c>
      <c r="F99" s="211" t="s">
        <v>4118</v>
      </c>
      <c r="G99" s="212">
        <v>39508</v>
      </c>
      <c r="H99" s="212">
        <v>41455</v>
      </c>
      <c r="I99" s="211">
        <v>3434146</v>
      </c>
      <c r="J99" s="211" t="s">
        <v>432</v>
      </c>
      <c r="K99" s="211" t="s">
        <v>3790</v>
      </c>
      <c r="L99" s="211" t="s">
        <v>4119</v>
      </c>
      <c r="M99" s="211" t="s">
        <v>4120</v>
      </c>
    </row>
    <row r="100" spans="1:13" x14ac:dyDescent="0.2">
      <c r="A100" s="211" t="s">
        <v>4121</v>
      </c>
      <c r="B100" s="211" t="s">
        <v>4122</v>
      </c>
      <c r="C100" s="212">
        <v>40664</v>
      </c>
      <c r="D100" s="212">
        <v>41547</v>
      </c>
      <c r="E100" s="211" t="s">
        <v>4123</v>
      </c>
      <c r="F100" s="211" t="s">
        <v>4124</v>
      </c>
      <c r="G100" s="212">
        <v>40664</v>
      </c>
      <c r="H100" s="212">
        <v>40999</v>
      </c>
      <c r="I100" s="211">
        <v>25000</v>
      </c>
      <c r="J100" s="211" t="s">
        <v>432</v>
      </c>
      <c r="K100" s="211" t="s">
        <v>3790</v>
      </c>
      <c r="L100" s="211" t="s">
        <v>4125</v>
      </c>
      <c r="M100" s="211" t="s">
        <v>4126</v>
      </c>
    </row>
    <row r="101" spans="1:13" x14ac:dyDescent="0.2">
      <c r="A101" s="211" t="s">
        <v>4121</v>
      </c>
      <c r="B101" s="211" t="s">
        <v>4122</v>
      </c>
      <c r="C101" s="212">
        <v>40664</v>
      </c>
      <c r="D101" s="212">
        <v>41547</v>
      </c>
      <c r="E101" s="211" t="s">
        <v>4127</v>
      </c>
      <c r="F101" s="211" t="s">
        <v>4128</v>
      </c>
      <c r="G101" s="212">
        <v>41183</v>
      </c>
      <c r="H101" s="212">
        <v>41243</v>
      </c>
      <c r="I101" s="211">
        <v>20500</v>
      </c>
      <c r="J101" s="211" t="s">
        <v>432</v>
      </c>
      <c r="K101" s="211" t="s">
        <v>3790</v>
      </c>
      <c r="L101" s="211" t="s">
        <v>4125</v>
      </c>
      <c r="M101" s="211" t="s">
        <v>4126</v>
      </c>
    </row>
    <row r="102" spans="1:13" x14ac:dyDescent="0.2">
      <c r="A102" s="211" t="s">
        <v>4129</v>
      </c>
      <c r="B102" s="211" t="s">
        <v>4130</v>
      </c>
      <c r="C102" s="212">
        <v>39644</v>
      </c>
      <c r="D102" s="212">
        <v>40724</v>
      </c>
      <c r="E102" s="211" t="s">
        <v>4131</v>
      </c>
      <c r="F102" s="211" t="s">
        <v>4132</v>
      </c>
      <c r="G102" s="212">
        <v>39644</v>
      </c>
      <c r="H102" s="212">
        <v>40633</v>
      </c>
      <c r="I102" s="211">
        <v>87521</v>
      </c>
      <c r="J102" s="211" t="s">
        <v>432</v>
      </c>
      <c r="K102" s="211" t="s">
        <v>3790</v>
      </c>
      <c r="L102" s="211" t="s">
        <v>4067</v>
      </c>
      <c r="M102" s="211" t="s">
        <v>4068</v>
      </c>
    </row>
    <row r="103" spans="1:13" x14ac:dyDescent="0.2">
      <c r="A103" s="211" t="s">
        <v>4133</v>
      </c>
      <c r="B103" s="211" t="s">
        <v>4134</v>
      </c>
      <c r="C103" s="212">
        <v>39448</v>
      </c>
      <c r="D103" s="212">
        <v>40908</v>
      </c>
      <c r="E103" s="211" t="s">
        <v>4135</v>
      </c>
      <c r="F103" s="211" t="s">
        <v>4136</v>
      </c>
      <c r="G103" s="212">
        <v>39448</v>
      </c>
      <c r="H103" s="212">
        <v>40908</v>
      </c>
      <c r="I103" s="211">
        <v>1050000</v>
      </c>
      <c r="J103" s="211" t="s">
        <v>432</v>
      </c>
      <c r="K103" s="211" t="s">
        <v>3790</v>
      </c>
      <c r="L103" s="211" t="s">
        <v>4016</v>
      </c>
      <c r="M103" s="211" t="s">
        <v>4017</v>
      </c>
    </row>
    <row r="104" spans="1:13" x14ac:dyDescent="0.2">
      <c r="A104" s="211" t="s">
        <v>4137</v>
      </c>
      <c r="B104" s="211" t="s">
        <v>4138</v>
      </c>
      <c r="C104" s="212">
        <v>39709</v>
      </c>
      <c r="D104" s="212">
        <v>40803</v>
      </c>
      <c r="E104" s="211" t="s">
        <v>4139</v>
      </c>
      <c r="F104" s="211" t="s">
        <v>4140</v>
      </c>
      <c r="G104" s="212">
        <v>40074</v>
      </c>
      <c r="H104" s="212">
        <v>40803</v>
      </c>
      <c r="I104" s="211">
        <v>25000</v>
      </c>
      <c r="J104" s="211" t="s">
        <v>432</v>
      </c>
      <c r="K104" s="211" t="s">
        <v>3790</v>
      </c>
      <c r="L104" s="211" t="s">
        <v>4067</v>
      </c>
      <c r="M104" s="211" t="s">
        <v>4068</v>
      </c>
    </row>
    <row r="105" spans="1:13" x14ac:dyDescent="0.2">
      <c r="A105" s="211" t="s">
        <v>4141</v>
      </c>
      <c r="B105" s="211" t="s">
        <v>4142</v>
      </c>
      <c r="C105" s="212">
        <v>40179</v>
      </c>
      <c r="D105" s="212">
        <v>41698</v>
      </c>
      <c r="E105" s="211" t="s">
        <v>4143</v>
      </c>
      <c r="F105" s="211" t="s">
        <v>4144</v>
      </c>
      <c r="G105" s="212">
        <v>40179</v>
      </c>
      <c r="H105" s="212">
        <v>41698</v>
      </c>
      <c r="I105" s="211">
        <v>622640</v>
      </c>
      <c r="J105" s="211" t="s">
        <v>432</v>
      </c>
      <c r="K105" s="211" t="s">
        <v>3790</v>
      </c>
      <c r="L105" s="211" t="s">
        <v>4145</v>
      </c>
      <c r="M105" s="211" t="s">
        <v>4146</v>
      </c>
    </row>
    <row r="106" spans="1:13" x14ac:dyDescent="0.2">
      <c r="A106" s="211" t="s">
        <v>4147</v>
      </c>
      <c r="B106" s="211" t="s">
        <v>4148</v>
      </c>
      <c r="C106" s="212">
        <v>39448</v>
      </c>
      <c r="D106" s="212">
        <v>40877</v>
      </c>
      <c r="E106" s="211" t="s">
        <v>4149</v>
      </c>
      <c r="F106" s="211" t="s">
        <v>4150</v>
      </c>
      <c r="G106" s="212">
        <v>39448</v>
      </c>
      <c r="H106" s="212">
        <v>39813</v>
      </c>
      <c r="I106" s="211">
        <v>116799</v>
      </c>
      <c r="J106" s="211" t="s">
        <v>432</v>
      </c>
      <c r="K106" s="211" t="s">
        <v>3790</v>
      </c>
      <c r="L106" s="211" t="s">
        <v>4073</v>
      </c>
      <c r="M106" s="211" t="s">
        <v>4074</v>
      </c>
    </row>
    <row r="107" spans="1:13" x14ac:dyDescent="0.2">
      <c r="A107" s="211" t="s">
        <v>4147</v>
      </c>
      <c r="B107" s="211" t="s">
        <v>4148</v>
      </c>
      <c r="C107" s="212">
        <v>39448</v>
      </c>
      <c r="D107" s="212">
        <v>40877</v>
      </c>
      <c r="E107" s="211" t="s">
        <v>4151</v>
      </c>
      <c r="F107" s="211" t="s">
        <v>4152</v>
      </c>
      <c r="G107" s="212">
        <v>39814</v>
      </c>
      <c r="H107" s="212">
        <v>40178</v>
      </c>
      <c r="I107" s="211">
        <v>70731</v>
      </c>
      <c r="J107" s="211" t="s">
        <v>432</v>
      </c>
      <c r="K107" s="211" t="s">
        <v>3790</v>
      </c>
      <c r="L107" s="211" t="s">
        <v>4073</v>
      </c>
      <c r="M107" s="211" t="s">
        <v>4074</v>
      </c>
    </row>
    <row r="108" spans="1:13" x14ac:dyDescent="0.2">
      <c r="A108" s="211" t="s">
        <v>4147</v>
      </c>
      <c r="B108" s="211" t="s">
        <v>4148</v>
      </c>
      <c r="C108" s="212">
        <v>39448</v>
      </c>
      <c r="D108" s="212">
        <v>40877</v>
      </c>
      <c r="E108" s="211" t="s">
        <v>4153</v>
      </c>
      <c r="F108" s="211" t="s">
        <v>4154</v>
      </c>
      <c r="G108" s="212">
        <v>40179</v>
      </c>
      <c r="H108" s="212">
        <v>40543</v>
      </c>
      <c r="I108" s="211">
        <v>37368</v>
      </c>
      <c r="J108" s="211" t="s">
        <v>432</v>
      </c>
      <c r="K108" s="211" t="s">
        <v>3790</v>
      </c>
      <c r="L108" s="211" t="s">
        <v>4073</v>
      </c>
      <c r="M108" s="211" t="s">
        <v>4074</v>
      </c>
    </row>
    <row r="109" spans="1:13" x14ac:dyDescent="0.2">
      <c r="A109" s="211" t="s">
        <v>4147</v>
      </c>
      <c r="B109" s="211" t="s">
        <v>4148</v>
      </c>
      <c r="C109" s="212">
        <v>39448</v>
      </c>
      <c r="D109" s="212">
        <v>40877</v>
      </c>
      <c r="E109" s="211" t="s">
        <v>4155</v>
      </c>
      <c r="F109" s="211" t="s">
        <v>4156</v>
      </c>
      <c r="G109" s="212">
        <v>40544</v>
      </c>
      <c r="H109" s="212">
        <v>40877</v>
      </c>
      <c r="I109" s="211">
        <v>129296</v>
      </c>
      <c r="J109" s="211" t="s">
        <v>432</v>
      </c>
      <c r="K109" s="211" t="s">
        <v>3790</v>
      </c>
      <c r="L109" s="211" t="s">
        <v>4073</v>
      </c>
      <c r="M109" s="211" t="s">
        <v>4074</v>
      </c>
    </row>
    <row r="110" spans="1:13" x14ac:dyDescent="0.2">
      <c r="A110" s="211" t="s">
        <v>4157</v>
      </c>
      <c r="B110" s="211" t="s">
        <v>4158</v>
      </c>
      <c r="C110" s="212">
        <v>39692</v>
      </c>
      <c r="D110" s="212">
        <v>41472</v>
      </c>
      <c r="E110" s="211" t="s">
        <v>4159</v>
      </c>
      <c r="F110" s="211" t="s">
        <v>4160</v>
      </c>
      <c r="G110" s="212">
        <v>39539</v>
      </c>
      <c r="H110" s="212">
        <v>41274</v>
      </c>
      <c r="I110" s="211">
        <v>19360</v>
      </c>
      <c r="J110" s="211" t="s">
        <v>432</v>
      </c>
      <c r="K110" s="211" t="s">
        <v>3790</v>
      </c>
      <c r="L110" s="211" t="s">
        <v>4161</v>
      </c>
      <c r="M110" s="211" t="s">
        <v>4162</v>
      </c>
    </row>
    <row r="111" spans="1:13" x14ac:dyDescent="0.2">
      <c r="A111" s="211" t="s">
        <v>4157</v>
      </c>
      <c r="B111" s="211" t="s">
        <v>4158</v>
      </c>
      <c r="C111" s="212">
        <v>39692</v>
      </c>
      <c r="D111" s="212">
        <v>41472</v>
      </c>
      <c r="E111" s="211" t="s">
        <v>4163</v>
      </c>
      <c r="F111" s="211" t="s">
        <v>4164</v>
      </c>
      <c r="G111" s="212">
        <v>41411</v>
      </c>
      <c r="H111" s="212">
        <v>41472</v>
      </c>
      <c r="I111" s="211">
        <v>26786</v>
      </c>
      <c r="J111" s="211" t="s">
        <v>432</v>
      </c>
      <c r="K111" s="211" t="s">
        <v>3790</v>
      </c>
      <c r="L111" s="211" t="s">
        <v>4161</v>
      </c>
      <c r="M111" s="211" t="s">
        <v>4162</v>
      </c>
    </row>
    <row r="112" spans="1:13" x14ac:dyDescent="0.2">
      <c r="A112" s="211" t="s">
        <v>4165</v>
      </c>
      <c r="B112" s="211" t="s">
        <v>4166</v>
      </c>
      <c r="C112" s="212">
        <v>40179</v>
      </c>
      <c r="D112" s="212">
        <v>41258</v>
      </c>
      <c r="E112" s="211" t="s">
        <v>4167</v>
      </c>
      <c r="F112" s="211" t="s">
        <v>4168</v>
      </c>
      <c r="G112" s="212">
        <v>40179</v>
      </c>
      <c r="H112" s="212">
        <v>41258</v>
      </c>
      <c r="I112" s="211">
        <v>250000</v>
      </c>
      <c r="J112" s="211" t="s">
        <v>432</v>
      </c>
      <c r="K112" s="211" t="s">
        <v>3790</v>
      </c>
      <c r="L112" s="211" t="s">
        <v>290</v>
      </c>
      <c r="M112" s="211" t="s">
        <v>4169</v>
      </c>
    </row>
    <row r="113" spans="1:13" x14ac:dyDescent="0.2">
      <c r="A113" s="211" t="s">
        <v>4170</v>
      </c>
      <c r="B113" s="211" t="s">
        <v>4171</v>
      </c>
      <c r="C113" s="212">
        <v>39756</v>
      </c>
      <c r="D113" s="212">
        <v>40663</v>
      </c>
      <c r="E113" s="211" t="s">
        <v>4172</v>
      </c>
      <c r="F113" s="211" t="s">
        <v>4173</v>
      </c>
      <c r="G113" s="212">
        <v>39753</v>
      </c>
      <c r="H113" s="212">
        <v>40663</v>
      </c>
      <c r="I113" s="211">
        <v>16781</v>
      </c>
      <c r="J113" s="211" t="s">
        <v>432</v>
      </c>
      <c r="K113" s="211" t="s">
        <v>3790</v>
      </c>
      <c r="L113" s="211" t="s">
        <v>4174</v>
      </c>
      <c r="M113" s="211" t="s">
        <v>4175</v>
      </c>
    </row>
    <row r="114" spans="1:13" x14ac:dyDescent="0.2">
      <c r="A114" s="211" t="s">
        <v>4176</v>
      </c>
      <c r="B114" s="211" t="s">
        <v>4177</v>
      </c>
      <c r="C114" s="212">
        <v>39798</v>
      </c>
      <c r="D114" s="212">
        <v>40786</v>
      </c>
      <c r="E114" s="211" t="s">
        <v>4178</v>
      </c>
      <c r="F114" s="211" t="s">
        <v>4179</v>
      </c>
      <c r="G114" s="212">
        <v>39794</v>
      </c>
      <c r="H114" s="212">
        <v>40543</v>
      </c>
      <c r="I114" s="211">
        <v>56000</v>
      </c>
      <c r="J114" s="211" t="s">
        <v>432</v>
      </c>
      <c r="K114" s="211" t="s">
        <v>3790</v>
      </c>
      <c r="L114" s="211" t="s">
        <v>4180</v>
      </c>
      <c r="M114" s="211" t="s">
        <v>4181</v>
      </c>
    </row>
    <row r="115" spans="1:13" x14ac:dyDescent="0.2">
      <c r="A115" s="211" t="s">
        <v>4176</v>
      </c>
      <c r="B115" s="211" t="s">
        <v>4177</v>
      </c>
      <c r="C115" s="212">
        <v>39798</v>
      </c>
      <c r="D115" s="212">
        <v>40786</v>
      </c>
      <c r="E115" s="211" t="s">
        <v>4182</v>
      </c>
      <c r="F115" s="211" t="s">
        <v>4183</v>
      </c>
      <c r="G115" s="212">
        <v>39814</v>
      </c>
      <c r="H115" s="212">
        <v>40786</v>
      </c>
      <c r="I115" s="211">
        <v>500000</v>
      </c>
      <c r="J115" s="211" t="s">
        <v>432</v>
      </c>
      <c r="K115" s="211" t="s">
        <v>3790</v>
      </c>
      <c r="L115" s="211" t="s">
        <v>4184</v>
      </c>
      <c r="M115" s="211" t="s">
        <v>4185</v>
      </c>
    </row>
    <row r="116" spans="1:13" x14ac:dyDescent="0.2">
      <c r="A116" s="211" t="s">
        <v>4176</v>
      </c>
      <c r="B116" s="211" t="s">
        <v>4177</v>
      </c>
      <c r="C116" s="212">
        <v>39798</v>
      </c>
      <c r="D116" s="212">
        <v>40786</v>
      </c>
      <c r="E116" s="211" t="s">
        <v>4186</v>
      </c>
      <c r="F116" s="211" t="s">
        <v>4187</v>
      </c>
      <c r="G116" s="212">
        <v>39814</v>
      </c>
      <c r="H116" s="212">
        <v>40178</v>
      </c>
      <c r="I116" s="211">
        <v>14000</v>
      </c>
      <c r="J116" s="211" t="s">
        <v>432</v>
      </c>
      <c r="K116" s="211" t="s">
        <v>3790</v>
      </c>
      <c r="L116" s="211" t="s">
        <v>290</v>
      </c>
      <c r="M116" s="211" t="s">
        <v>4169</v>
      </c>
    </row>
    <row r="117" spans="1:13" x14ac:dyDescent="0.2">
      <c r="A117" s="211" t="s">
        <v>4188</v>
      </c>
      <c r="B117" s="211" t="s">
        <v>4189</v>
      </c>
      <c r="C117" s="212">
        <v>39845</v>
      </c>
      <c r="D117" s="212">
        <v>40816</v>
      </c>
      <c r="E117" s="211" t="s">
        <v>4190</v>
      </c>
      <c r="F117" s="211" t="s">
        <v>4191</v>
      </c>
      <c r="G117" s="212">
        <v>39846</v>
      </c>
      <c r="H117" s="212">
        <v>39933</v>
      </c>
      <c r="I117" s="211">
        <v>250000</v>
      </c>
      <c r="J117" s="211" t="s">
        <v>432</v>
      </c>
      <c r="K117" s="211" t="s">
        <v>3790</v>
      </c>
      <c r="L117" s="211" t="s">
        <v>4192</v>
      </c>
      <c r="M117" s="211" t="s">
        <v>4193</v>
      </c>
    </row>
    <row r="118" spans="1:13" x14ac:dyDescent="0.2">
      <c r="A118" s="211" t="s">
        <v>4188</v>
      </c>
      <c r="B118" s="211" t="s">
        <v>4189</v>
      </c>
      <c r="C118" s="212">
        <v>39845</v>
      </c>
      <c r="D118" s="212">
        <v>40816</v>
      </c>
      <c r="E118" s="211" t="s">
        <v>4194</v>
      </c>
      <c r="F118" s="211" t="s">
        <v>4195</v>
      </c>
      <c r="G118" s="212">
        <v>40387</v>
      </c>
      <c r="H118" s="212">
        <v>40995</v>
      </c>
      <c r="I118" s="211">
        <v>18000</v>
      </c>
      <c r="J118" s="211" t="s">
        <v>432</v>
      </c>
      <c r="K118" s="211" t="s">
        <v>3790</v>
      </c>
      <c r="L118" s="211" t="s">
        <v>4196</v>
      </c>
      <c r="M118" s="211" t="s">
        <v>4197</v>
      </c>
    </row>
    <row r="119" spans="1:13" x14ac:dyDescent="0.2">
      <c r="A119" s="211" t="s">
        <v>4188</v>
      </c>
      <c r="B119" s="211" t="s">
        <v>4189</v>
      </c>
      <c r="C119" s="212">
        <v>39845</v>
      </c>
      <c r="D119" s="212">
        <v>40816</v>
      </c>
      <c r="E119" s="211" t="s">
        <v>4198</v>
      </c>
      <c r="F119" s="211" t="s">
        <v>4199</v>
      </c>
      <c r="G119" s="212">
        <v>40358</v>
      </c>
      <c r="H119" s="212">
        <v>40816</v>
      </c>
      <c r="I119" s="211">
        <v>18000</v>
      </c>
      <c r="J119" s="211" t="s">
        <v>432</v>
      </c>
      <c r="K119" s="211" t="s">
        <v>3790</v>
      </c>
      <c r="L119" s="211" t="s">
        <v>4200</v>
      </c>
      <c r="M119" s="211" t="s">
        <v>4201</v>
      </c>
    </row>
    <row r="120" spans="1:13" x14ac:dyDescent="0.2">
      <c r="A120" s="211" t="s">
        <v>4202</v>
      </c>
      <c r="B120" s="211" t="s">
        <v>4203</v>
      </c>
      <c r="C120" s="212">
        <v>39547</v>
      </c>
      <c r="D120" s="212">
        <v>41394</v>
      </c>
      <c r="E120" s="211" t="s">
        <v>4204</v>
      </c>
      <c r="F120" s="211" t="s">
        <v>4205</v>
      </c>
      <c r="G120" s="212">
        <v>39547</v>
      </c>
      <c r="H120" s="212">
        <v>41007</v>
      </c>
      <c r="I120" s="211">
        <v>278260</v>
      </c>
      <c r="J120" s="211" t="s">
        <v>432</v>
      </c>
      <c r="K120" s="211" t="s">
        <v>3790</v>
      </c>
      <c r="L120" s="211" t="s">
        <v>4206</v>
      </c>
      <c r="M120" s="211" t="s">
        <v>4207</v>
      </c>
    </row>
    <row r="121" spans="1:13" x14ac:dyDescent="0.2">
      <c r="A121" s="211" t="s">
        <v>4208</v>
      </c>
      <c r="B121" s="211" t="s">
        <v>4209</v>
      </c>
      <c r="C121" s="212">
        <v>39783</v>
      </c>
      <c r="D121" s="212">
        <v>40968</v>
      </c>
      <c r="E121" s="211" t="s">
        <v>4210</v>
      </c>
      <c r="F121" s="211" t="s">
        <v>4211</v>
      </c>
      <c r="G121" s="212">
        <v>39783</v>
      </c>
      <c r="H121" s="212">
        <v>40968</v>
      </c>
      <c r="I121" s="211">
        <v>1047403</v>
      </c>
      <c r="J121" s="211" t="s">
        <v>432</v>
      </c>
      <c r="K121" s="211" t="s">
        <v>3790</v>
      </c>
      <c r="L121" s="211" t="s">
        <v>284</v>
      </c>
      <c r="M121" s="211" t="s">
        <v>3801</v>
      </c>
    </row>
    <row r="122" spans="1:13" x14ac:dyDescent="0.2">
      <c r="A122" s="211" t="s">
        <v>4212</v>
      </c>
      <c r="B122" s="211" t="s">
        <v>4213</v>
      </c>
      <c r="C122" s="212">
        <v>39873</v>
      </c>
      <c r="D122" s="212">
        <v>40602</v>
      </c>
      <c r="E122" s="211" t="s">
        <v>4214</v>
      </c>
      <c r="F122" s="211" t="s">
        <v>4215</v>
      </c>
      <c r="G122" s="212">
        <v>39873</v>
      </c>
      <c r="H122" s="212">
        <v>40602</v>
      </c>
      <c r="I122" s="211">
        <v>80000</v>
      </c>
      <c r="J122" s="211" t="s">
        <v>432</v>
      </c>
      <c r="K122" s="211" t="s">
        <v>3790</v>
      </c>
      <c r="L122" s="211" t="s">
        <v>3872</v>
      </c>
      <c r="M122" s="211" t="s">
        <v>3873</v>
      </c>
    </row>
    <row r="123" spans="1:13" x14ac:dyDescent="0.2">
      <c r="A123" s="211" t="s">
        <v>4216</v>
      </c>
      <c r="B123" s="211" t="s">
        <v>4217</v>
      </c>
      <c r="C123" s="212">
        <v>39982</v>
      </c>
      <c r="D123" s="212">
        <v>40908</v>
      </c>
      <c r="E123" s="211" t="s">
        <v>4218</v>
      </c>
      <c r="F123" s="211" t="s">
        <v>4219</v>
      </c>
      <c r="G123" s="212">
        <v>39982</v>
      </c>
      <c r="H123" s="212">
        <v>40908</v>
      </c>
      <c r="I123" s="211">
        <v>169400</v>
      </c>
      <c r="J123" s="211" t="s">
        <v>432</v>
      </c>
      <c r="K123" s="211" t="s">
        <v>3790</v>
      </c>
      <c r="L123" s="211" t="s">
        <v>3926</v>
      </c>
      <c r="M123" s="211" t="s">
        <v>3927</v>
      </c>
    </row>
    <row r="124" spans="1:13" x14ac:dyDescent="0.2">
      <c r="A124" s="211" t="s">
        <v>4220</v>
      </c>
      <c r="B124" s="211" t="s">
        <v>4221</v>
      </c>
      <c r="C124" s="212">
        <v>39630</v>
      </c>
      <c r="D124" s="212">
        <v>40908</v>
      </c>
      <c r="E124" s="211" t="s">
        <v>4222</v>
      </c>
      <c r="F124" s="211" t="s">
        <v>4223</v>
      </c>
      <c r="G124" s="212">
        <v>39630</v>
      </c>
      <c r="H124" s="212">
        <v>40908</v>
      </c>
      <c r="I124" s="211">
        <v>4500000</v>
      </c>
      <c r="J124" s="211" t="s">
        <v>432</v>
      </c>
      <c r="K124" s="211" t="s">
        <v>3790</v>
      </c>
      <c r="L124" s="211" t="s">
        <v>4224</v>
      </c>
      <c r="M124" s="211" t="s">
        <v>4225</v>
      </c>
    </row>
    <row r="125" spans="1:13" x14ac:dyDescent="0.2">
      <c r="A125" s="211" t="s">
        <v>4226</v>
      </c>
      <c r="B125" s="211" t="s">
        <v>4227</v>
      </c>
      <c r="C125" s="212">
        <v>39904</v>
      </c>
      <c r="D125" s="212">
        <v>41729</v>
      </c>
      <c r="E125" s="211" t="s">
        <v>4228</v>
      </c>
      <c r="F125" s="211" t="s">
        <v>4229</v>
      </c>
      <c r="G125" s="212">
        <v>39904</v>
      </c>
      <c r="H125" s="212">
        <v>41729</v>
      </c>
      <c r="I125" s="211">
        <v>1000</v>
      </c>
      <c r="J125" s="211" t="s">
        <v>432</v>
      </c>
      <c r="K125" s="211" t="s">
        <v>3790</v>
      </c>
      <c r="L125" s="211" t="s">
        <v>4024</v>
      </c>
      <c r="M125" s="211" t="s">
        <v>4025</v>
      </c>
    </row>
    <row r="126" spans="1:13" x14ac:dyDescent="0.2">
      <c r="A126" s="211" t="s">
        <v>4230</v>
      </c>
      <c r="B126" s="211" t="s">
        <v>4231</v>
      </c>
      <c r="C126" s="212">
        <v>40544</v>
      </c>
      <c r="D126" s="212">
        <v>40663</v>
      </c>
      <c r="E126" s="211" t="s">
        <v>4232</v>
      </c>
      <c r="F126" s="211" t="s">
        <v>4233</v>
      </c>
      <c r="G126" s="212">
        <v>39965</v>
      </c>
      <c r="H126" s="212">
        <v>40694</v>
      </c>
      <c r="I126" s="211">
        <v>40250</v>
      </c>
      <c r="J126" s="211" t="s">
        <v>432</v>
      </c>
      <c r="K126" s="211" t="s">
        <v>3790</v>
      </c>
      <c r="L126" s="211" t="s">
        <v>4234</v>
      </c>
      <c r="M126" s="211" t="s">
        <v>4235</v>
      </c>
    </row>
    <row r="127" spans="1:13" x14ac:dyDescent="0.2">
      <c r="A127" s="211" t="s">
        <v>4230</v>
      </c>
      <c r="B127" s="211" t="s">
        <v>4231</v>
      </c>
      <c r="C127" s="212">
        <v>40544</v>
      </c>
      <c r="D127" s="212">
        <v>40663</v>
      </c>
      <c r="E127" s="211" t="s">
        <v>4236</v>
      </c>
      <c r="F127" s="211" t="s">
        <v>4237</v>
      </c>
      <c r="G127" s="212">
        <v>40544</v>
      </c>
      <c r="H127" s="212">
        <v>40663</v>
      </c>
      <c r="I127" s="211">
        <v>39700</v>
      </c>
      <c r="J127" s="211" t="s">
        <v>432</v>
      </c>
      <c r="K127" s="211" t="s">
        <v>3790</v>
      </c>
      <c r="L127" s="211" t="s">
        <v>3926</v>
      </c>
      <c r="M127" s="211" t="s">
        <v>3927</v>
      </c>
    </row>
    <row r="128" spans="1:13" x14ac:dyDescent="0.2">
      <c r="A128" s="211" t="s">
        <v>4238</v>
      </c>
      <c r="B128" s="211" t="s">
        <v>4239</v>
      </c>
      <c r="C128" s="212">
        <v>40238</v>
      </c>
      <c r="D128" s="212">
        <v>41820</v>
      </c>
      <c r="E128" s="211" t="s">
        <v>4240</v>
      </c>
      <c r="F128" s="211" t="s">
        <v>4241</v>
      </c>
      <c r="G128" s="212">
        <v>40238</v>
      </c>
      <c r="H128" s="212">
        <v>41820</v>
      </c>
      <c r="I128" s="211">
        <v>231500</v>
      </c>
      <c r="J128" s="211" t="s">
        <v>432</v>
      </c>
      <c r="K128" s="211" t="s">
        <v>3790</v>
      </c>
      <c r="L128" s="211" t="s">
        <v>294</v>
      </c>
      <c r="M128" s="211" t="s">
        <v>4242</v>
      </c>
    </row>
    <row r="129" spans="1:13" x14ac:dyDescent="0.2">
      <c r="A129" s="211" t="s">
        <v>4243</v>
      </c>
      <c r="B129" s="211" t="s">
        <v>4244</v>
      </c>
      <c r="C129" s="212">
        <v>39814</v>
      </c>
      <c r="D129" s="212">
        <v>43100</v>
      </c>
      <c r="E129" s="211" t="s">
        <v>4245</v>
      </c>
      <c r="F129" s="211" t="s">
        <v>4246</v>
      </c>
      <c r="G129" s="212">
        <v>39814</v>
      </c>
      <c r="H129" s="212">
        <v>41639</v>
      </c>
      <c r="I129" s="211">
        <v>1655000</v>
      </c>
      <c r="J129" s="211" t="s">
        <v>432</v>
      </c>
      <c r="K129" s="211" t="s">
        <v>3790</v>
      </c>
      <c r="L129" s="211" t="s">
        <v>284</v>
      </c>
      <c r="M129" s="211" t="s">
        <v>3801</v>
      </c>
    </row>
    <row r="130" spans="1:13" x14ac:dyDescent="0.2">
      <c r="A130" s="211" t="s">
        <v>4243</v>
      </c>
      <c r="B130" s="211" t="s">
        <v>4244</v>
      </c>
      <c r="C130" s="212">
        <v>39814</v>
      </c>
      <c r="D130" s="212">
        <v>43100</v>
      </c>
      <c r="E130" s="211" t="s">
        <v>4245</v>
      </c>
      <c r="F130" s="211" t="s">
        <v>4246</v>
      </c>
      <c r="G130" s="212">
        <v>39814</v>
      </c>
      <c r="H130" s="212">
        <v>41639</v>
      </c>
      <c r="I130" s="211">
        <v>1655000</v>
      </c>
      <c r="J130" s="211" t="s">
        <v>432</v>
      </c>
      <c r="K130" s="211" t="s">
        <v>3790</v>
      </c>
      <c r="L130" s="211" t="s">
        <v>288</v>
      </c>
      <c r="M130" s="211" t="s">
        <v>3825</v>
      </c>
    </row>
    <row r="131" spans="1:13" x14ac:dyDescent="0.2">
      <c r="A131" s="211" t="s">
        <v>4243</v>
      </c>
      <c r="B131" s="211" t="s">
        <v>4244</v>
      </c>
      <c r="C131" s="212">
        <v>39814</v>
      </c>
      <c r="D131" s="212">
        <v>43100</v>
      </c>
      <c r="E131" s="211" t="s">
        <v>4247</v>
      </c>
      <c r="F131" s="211" t="s">
        <v>4248</v>
      </c>
      <c r="G131" s="212">
        <v>41640</v>
      </c>
      <c r="H131" s="212">
        <v>43100</v>
      </c>
      <c r="I131" s="211">
        <v>2340000</v>
      </c>
      <c r="J131" s="211" t="s">
        <v>432</v>
      </c>
      <c r="K131" s="211" t="s">
        <v>3790</v>
      </c>
      <c r="L131" s="211" t="s">
        <v>288</v>
      </c>
      <c r="M131" s="211" t="s">
        <v>3825</v>
      </c>
    </row>
    <row r="132" spans="1:13" x14ac:dyDescent="0.2">
      <c r="A132" s="211" t="s">
        <v>4243</v>
      </c>
      <c r="B132" s="211" t="s">
        <v>4244</v>
      </c>
      <c r="C132" s="212">
        <v>39814</v>
      </c>
      <c r="D132" s="212">
        <v>43100</v>
      </c>
      <c r="E132" s="211" t="s">
        <v>4247</v>
      </c>
      <c r="F132" s="211" t="s">
        <v>4248</v>
      </c>
      <c r="G132" s="212">
        <v>41640</v>
      </c>
      <c r="H132" s="212">
        <v>43100</v>
      </c>
      <c r="I132" s="211">
        <v>2340000</v>
      </c>
      <c r="J132" s="211" t="s">
        <v>432</v>
      </c>
      <c r="K132" s="211" t="s">
        <v>3790</v>
      </c>
      <c r="L132" s="211" t="s">
        <v>284</v>
      </c>
      <c r="M132" s="211" t="s">
        <v>3801</v>
      </c>
    </row>
    <row r="133" spans="1:13" x14ac:dyDescent="0.2">
      <c r="A133" s="211" t="s">
        <v>4249</v>
      </c>
      <c r="B133" s="211" t="s">
        <v>4250</v>
      </c>
      <c r="C133" s="212">
        <v>39949</v>
      </c>
      <c r="D133" s="212">
        <v>41409</v>
      </c>
      <c r="E133" s="211" t="s">
        <v>4251</v>
      </c>
      <c r="F133" s="211" t="s">
        <v>4252</v>
      </c>
      <c r="G133" s="212">
        <v>39949</v>
      </c>
      <c r="H133" s="212">
        <v>41409</v>
      </c>
      <c r="I133" s="211">
        <v>37942</v>
      </c>
      <c r="J133" s="211" t="s">
        <v>432</v>
      </c>
      <c r="K133" s="211" t="s">
        <v>3790</v>
      </c>
      <c r="L133" s="211" t="s">
        <v>4253</v>
      </c>
      <c r="M133" s="211" t="s">
        <v>4254</v>
      </c>
    </row>
    <row r="134" spans="1:13" x14ac:dyDescent="0.2">
      <c r="A134" s="211" t="s">
        <v>4255</v>
      </c>
      <c r="B134" s="211" t="s">
        <v>4256</v>
      </c>
      <c r="C134" s="212">
        <v>39814</v>
      </c>
      <c r="D134" s="212">
        <v>42735</v>
      </c>
      <c r="E134" s="211" t="s">
        <v>4257</v>
      </c>
      <c r="F134" s="211" t="s">
        <v>4258</v>
      </c>
      <c r="G134" s="212">
        <v>39814</v>
      </c>
      <c r="H134" s="212">
        <v>41639</v>
      </c>
      <c r="I134" s="211">
        <v>3078665</v>
      </c>
      <c r="J134" s="211" t="s">
        <v>432</v>
      </c>
      <c r="K134" s="211" t="s">
        <v>3790</v>
      </c>
      <c r="L134" s="211" t="s">
        <v>284</v>
      </c>
      <c r="M134" s="211" t="s">
        <v>3801</v>
      </c>
    </row>
    <row r="135" spans="1:13" x14ac:dyDescent="0.2">
      <c r="A135" s="211" t="s">
        <v>4255</v>
      </c>
      <c r="B135" s="211" t="s">
        <v>4256</v>
      </c>
      <c r="C135" s="212">
        <v>39814</v>
      </c>
      <c r="D135" s="212">
        <v>42735</v>
      </c>
      <c r="E135" s="211" t="s">
        <v>4259</v>
      </c>
      <c r="F135" s="211" t="s">
        <v>4260</v>
      </c>
      <c r="G135" s="212">
        <v>41640</v>
      </c>
      <c r="H135" s="212">
        <v>42735</v>
      </c>
      <c r="I135" s="211">
        <v>2630000</v>
      </c>
      <c r="J135" s="211" t="s">
        <v>432</v>
      </c>
      <c r="K135" s="211" t="s">
        <v>3790</v>
      </c>
      <c r="L135" s="211" t="s">
        <v>284</v>
      </c>
      <c r="M135" s="211" t="s">
        <v>3801</v>
      </c>
    </row>
    <row r="136" spans="1:13" x14ac:dyDescent="0.2">
      <c r="A136" s="211" t="s">
        <v>4255</v>
      </c>
      <c r="B136" s="211" t="s">
        <v>4256</v>
      </c>
      <c r="C136" s="212">
        <v>39814</v>
      </c>
      <c r="D136" s="212">
        <v>42735</v>
      </c>
      <c r="E136" s="211" t="s">
        <v>4259</v>
      </c>
      <c r="F136" s="211" t="s">
        <v>4260</v>
      </c>
      <c r="G136" s="212">
        <v>41640</v>
      </c>
      <c r="H136" s="212">
        <v>42735</v>
      </c>
      <c r="I136" s="211">
        <v>2630000</v>
      </c>
      <c r="J136" s="211" t="s">
        <v>432</v>
      </c>
      <c r="K136" s="211" t="s">
        <v>3790</v>
      </c>
      <c r="L136" s="211" t="s">
        <v>288</v>
      </c>
      <c r="M136" s="211" t="s">
        <v>3825</v>
      </c>
    </row>
    <row r="137" spans="1:13" x14ac:dyDescent="0.2">
      <c r="A137" s="211" t="s">
        <v>4261</v>
      </c>
      <c r="B137" s="211" t="s">
        <v>4262</v>
      </c>
      <c r="C137" s="212">
        <v>40087</v>
      </c>
      <c r="D137" s="212">
        <v>42185</v>
      </c>
      <c r="E137" s="211" t="s">
        <v>3884</v>
      </c>
      <c r="F137" s="211" t="s">
        <v>3885</v>
      </c>
      <c r="G137" s="212">
        <v>40087</v>
      </c>
      <c r="H137" s="212">
        <v>40451</v>
      </c>
      <c r="I137" s="211">
        <v>112083068</v>
      </c>
      <c r="J137" s="211" t="s">
        <v>432</v>
      </c>
      <c r="K137" s="211" t="s">
        <v>3790</v>
      </c>
      <c r="L137" s="211" t="s">
        <v>3819</v>
      </c>
      <c r="M137" s="211" t="s">
        <v>3820</v>
      </c>
    </row>
    <row r="138" spans="1:13" x14ac:dyDescent="0.2">
      <c r="A138" s="211" t="s">
        <v>4261</v>
      </c>
      <c r="B138" s="211" t="s">
        <v>4262</v>
      </c>
      <c r="C138" s="212">
        <v>40087</v>
      </c>
      <c r="D138" s="212">
        <v>42185</v>
      </c>
      <c r="E138" s="211" t="s">
        <v>3892</v>
      </c>
      <c r="F138" s="211" t="s">
        <v>3893</v>
      </c>
      <c r="G138" s="212">
        <v>40452</v>
      </c>
      <c r="H138" s="212">
        <v>41912</v>
      </c>
      <c r="J138" s="211" t="s">
        <v>432</v>
      </c>
      <c r="K138" s="211" t="s">
        <v>3790</v>
      </c>
      <c r="L138" s="211" t="s">
        <v>3834</v>
      </c>
      <c r="M138" s="211" t="s">
        <v>3835</v>
      </c>
    </row>
    <row r="139" spans="1:13" x14ac:dyDescent="0.2">
      <c r="A139" s="211" t="s">
        <v>4261</v>
      </c>
      <c r="B139" s="211" t="s">
        <v>4262</v>
      </c>
      <c r="C139" s="212">
        <v>40087</v>
      </c>
      <c r="D139" s="212">
        <v>42185</v>
      </c>
      <c r="E139" s="211" t="s">
        <v>4263</v>
      </c>
      <c r="F139" s="211" t="s">
        <v>4264</v>
      </c>
      <c r="G139" s="212">
        <v>40817</v>
      </c>
      <c r="H139" s="212">
        <v>41182</v>
      </c>
      <c r="I139" s="211">
        <v>2769145.5</v>
      </c>
      <c r="J139" s="211" t="s">
        <v>432</v>
      </c>
      <c r="K139" s="211" t="s">
        <v>3790</v>
      </c>
      <c r="L139" s="211" t="s">
        <v>3834</v>
      </c>
      <c r="M139" s="211" t="s">
        <v>3835</v>
      </c>
    </row>
    <row r="140" spans="1:13" x14ac:dyDescent="0.2">
      <c r="A140" s="211" t="s">
        <v>4261</v>
      </c>
      <c r="B140" s="211" t="s">
        <v>4262</v>
      </c>
      <c r="C140" s="212">
        <v>40087</v>
      </c>
      <c r="D140" s="212">
        <v>42185</v>
      </c>
      <c r="E140" s="211" t="s">
        <v>4265</v>
      </c>
      <c r="F140" s="211" t="s">
        <v>4266</v>
      </c>
      <c r="G140" s="212">
        <v>41183</v>
      </c>
      <c r="H140" s="212">
        <v>41547</v>
      </c>
      <c r="I140" s="211">
        <v>9074506</v>
      </c>
      <c r="J140" s="211" t="s">
        <v>432</v>
      </c>
      <c r="K140" s="211" t="s">
        <v>3790</v>
      </c>
      <c r="L140" s="211" t="s">
        <v>3834</v>
      </c>
      <c r="M140" s="211" t="s">
        <v>3835</v>
      </c>
    </row>
    <row r="141" spans="1:13" x14ac:dyDescent="0.2">
      <c r="A141" s="211" t="s">
        <v>4261</v>
      </c>
      <c r="B141" s="211" t="s">
        <v>4262</v>
      </c>
      <c r="C141" s="212">
        <v>40087</v>
      </c>
      <c r="D141" s="212">
        <v>42185</v>
      </c>
      <c r="E141" s="211" t="s">
        <v>4267</v>
      </c>
      <c r="F141" s="211" t="s">
        <v>4268</v>
      </c>
      <c r="G141" s="212">
        <v>41548</v>
      </c>
      <c r="H141" s="212">
        <v>41912</v>
      </c>
      <c r="I141" s="211">
        <v>8310896</v>
      </c>
      <c r="J141" s="211" t="s">
        <v>432</v>
      </c>
      <c r="K141" s="211" t="s">
        <v>3790</v>
      </c>
      <c r="L141" s="211" t="s">
        <v>3834</v>
      </c>
      <c r="M141" s="211" t="s">
        <v>3835</v>
      </c>
    </row>
    <row r="142" spans="1:13" x14ac:dyDescent="0.2">
      <c r="A142" s="211" t="s">
        <v>4261</v>
      </c>
      <c r="B142" s="211" t="s">
        <v>4262</v>
      </c>
      <c r="C142" s="212">
        <v>40087</v>
      </c>
      <c r="D142" s="212">
        <v>42185</v>
      </c>
      <c r="E142" s="211" t="s">
        <v>4269</v>
      </c>
      <c r="F142" s="211" t="s">
        <v>4270</v>
      </c>
      <c r="G142" s="212">
        <v>41913</v>
      </c>
      <c r="H142" s="212">
        <v>42277</v>
      </c>
      <c r="I142" s="211">
        <v>14103734.68</v>
      </c>
      <c r="J142" s="211" t="s">
        <v>432</v>
      </c>
      <c r="K142" s="211" t="s">
        <v>3790</v>
      </c>
      <c r="L142" s="211" t="s">
        <v>3834</v>
      </c>
      <c r="M142" s="211" t="s">
        <v>3835</v>
      </c>
    </row>
    <row r="143" spans="1:13" x14ac:dyDescent="0.2">
      <c r="A143" s="211" t="s">
        <v>4261</v>
      </c>
      <c r="B143" s="211" t="s">
        <v>4262</v>
      </c>
      <c r="C143" s="212">
        <v>40087</v>
      </c>
      <c r="D143" s="212">
        <v>42185</v>
      </c>
      <c r="E143" s="211" t="s">
        <v>4271</v>
      </c>
      <c r="F143" s="211" t="s">
        <v>4272</v>
      </c>
      <c r="G143" s="212">
        <v>41913</v>
      </c>
      <c r="H143" s="212">
        <v>42277</v>
      </c>
      <c r="I143" s="211">
        <v>1999200</v>
      </c>
      <c r="J143" s="211" t="s">
        <v>432</v>
      </c>
      <c r="K143" s="211" t="s">
        <v>3790</v>
      </c>
      <c r="L143" s="211" t="s">
        <v>3834</v>
      </c>
      <c r="M143" s="211" t="s">
        <v>3835</v>
      </c>
    </row>
    <row r="144" spans="1:13" x14ac:dyDescent="0.2">
      <c r="A144" s="211" t="s">
        <v>4273</v>
      </c>
      <c r="B144" s="211" t="s">
        <v>4274</v>
      </c>
      <c r="C144" s="212">
        <v>40122</v>
      </c>
      <c r="D144" s="212">
        <v>42735</v>
      </c>
      <c r="E144" s="211" t="s">
        <v>4275</v>
      </c>
      <c r="F144" s="211" t="s">
        <v>4276</v>
      </c>
      <c r="G144" s="212">
        <v>40123</v>
      </c>
      <c r="H144" s="212">
        <v>42735</v>
      </c>
      <c r="I144" s="211">
        <v>4638753</v>
      </c>
      <c r="J144" s="211" t="s">
        <v>432</v>
      </c>
      <c r="K144" s="211" t="s">
        <v>3790</v>
      </c>
      <c r="L144" s="211" t="s">
        <v>4277</v>
      </c>
      <c r="M144" s="211" t="s">
        <v>4278</v>
      </c>
    </row>
    <row r="145" spans="1:13" x14ac:dyDescent="0.2">
      <c r="A145" s="211" t="s">
        <v>4279</v>
      </c>
      <c r="B145" s="211" t="s">
        <v>4280</v>
      </c>
      <c r="C145" s="212">
        <v>40269</v>
      </c>
      <c r="D145" s="212">
        <v>41882</v>
      </c>
      <c r="E145" s="211" t="s">
        <v>4281</v>
      </c>
      <c r="F145" s="211" t="s">
        <v>4282</v>
      </c>
      <c r="G145" s="212">
        <v>40269</v>
      </c>
      <c r="H145" s="212">
        <v>41882</v>
      </c>
      <c r="I145" s="211">
        <v>302788</v>
      </c>
      <c r="J145" s="211" t="s">
        <v>432</v>
      </c>
      <c r="K145" s="211" t="s">
        <v>3790</v>
      </c>
      <c r="L145" s="211" t="s">
        <v>4283</v>
      </c>
      <c r="M145" s="211" t="s">
        <v>4284</v>
      </c>
    </row>
    <row r="146" spans="1:13" x14ac:dyDescent="0.2">
      <c r="A146" s="211" t="s">
        <v>4285</v>
      </c>
      <c r="B146" s="211" t="s">
        <v>4286</v>
      </c>
      <c r="C146" s="212">
        <v>39965</v>
      </c>
      <c r="D146" s="212">
        <v>40633</v>
      </c>
      <c r="E146" s="211" t="s">
        <v>4287</v>
      </c>
      <c r="F146" s="211" t="s">
        <v>4288</v>
      </c>
      <c r="G146" s="212">
        <v>39965</v>
      </c>
      <c r="H146" s="212">
        <v>40633</v>
      </c>
      <c r="I146" s="211">
        <v>75000</v>
      </c>
      <c r="J146" s="211" t="s">
        <v>432</v>
      </c>
      <c r="K146" s="211" t="s">
        <v>3790</v>
      </c>
      <c r="L146" s="211" t="s">
        <v>3791</v>
      </c>
      <c r="M146" s="211" t="s">
        <v>3792</v>
      </c>
    </row>
    <row r="147" spans="1:13" x14ac:dyDescent="0.2">
      <c r="A147" s="211" t="s">
        <v>4289</v>
      </c>
      <c r="B147" s="211" t="s">
        <v>4290</v>
      </c>
      <c r="C147" s="212">
        <v>40021</v>
      </c>
      <c r="D147" s="212">
        <v>40724</v>
      </c>
      <c r="E147" s="211" t="s">
        <v>4291</v>
      </c>
      <c r="F147" s="211" t="s">
        <v>4292</v>
      </c>
      <c r="G147" s="212">
        <v>40021</v>
      </c>
      <c r="H147" s="212">
        <v>40359</v>
      </c>
      <c r="I147" s="211">
        <v>52000</v>
      </c>
      <c r="J147" s="211" t="s">
        <v>432</v>
      </c>
      <c r="K147" s="211" t="s">
        <v>3790</v>
      </c>
      <c r="L147" s="211" t="s">
        <v>3908</v>
      </c>
      <c r="M147" s="211" t="s">
        <v>3909</v>
      </c>
    </row>
    <row r="148" spans="1:13" x14ac:dyDescent="0.2">
      <c r="A148" s="211" t="s">
        <v>4289</v>
      </c>
      <c r="B148" s="211" t="s">
        <v>4290</v>
      </c>
      <c r="C148" s="212">
        <v>40021</v>
      </c>
      <c r="D148" s="212">
        <v>40724</v>
      </c>
      <c r="E148" s="211" t="s">
        <v>4293</v>
      </c>
      <c r="F148" s="211" t="s">
        <v>4294</v>
      </c>
      <c r="G148" s="212">
        <v>40415</v>
      </c>
      <c r="H148" s="212">
        <v>40543</v>
      </c>
      <c r="I148" s="211">
        <v>50000</v>
      </c>
      <c r="J148" s="211" t="s">
        <v>432</v>
      </c>
      <c r="K148" s="211" t="s">
        <v>3790</v>
      </c>
      <c r="L148" s="211" t="s">
        <v>3908</v>
      </c>
      <c r="M148" s="211" t="s">
        <v>3909</v>
      </c>
    </row>
    <row r="149" spans="1:13" x14ac:dyDescent="0.2">
      <c r="A149" s="211" t="s">
        <v>4295</v>
      </c>
      <c r="B149" s="211" t="s">
        <v>4296</v>
      </c>
      <c r="C149" s="212">
        <v>40028</v>
      </c>
      <c r="D149" s="212">
        <v>40724</v>
      </c>
      <c r="E149" s="211" t="s">
        <v>4297</v>
      </c>
      <c r="F149" s="211" t="s">
        <v>4298</v>
      </c>
      <c r="G149" s="212">
        <v>40028</v>
      </c>
      <c r="H149" s="212">
        <v>40724</v>
      </c>
      <c r="I149" s="211">
        <v>90200000</v>
      </c>
      <c r="J149" s="211" t="s">
        <v>432</v>
      </c>
      <c r="K149" s="211" t="s">
        <v>3790</v>
      </c>
      <c r="L149" s="211" t="s">
        <v>4299</v>
      </c>
      <c r="M149" s="211" t="s">
        <v>4300</v>
      </c>
    </row>
    <row r="150" spans="1:13" x14ac:dyDescent="0.2">
      <c r="A150" s="211" t="s">
        <v>4301</v>
      </c>
      <c r="B150" s="211" t="s">
        <v>4302</v>
      </c>
      <c r="C150" s="212">
        <v>40701</v>
      </c>
      <c r="D150" s="212">
        <v>42094</v>
      </c>
      <c r="E150" s="211" t="s">
        <v>4303</v>
      </c>
      <c r="F150" s="211" t="s">
        <v>4304</v>
      </c>
      <c r="G150" s="212">
        <v>40701</v>
      </c>
      <c r="H150" s="212">
        <v>41060</v>
      </c>
      <c r="I150" s="211">
        <v>77405.2</v>
      </c>
      <c r="J150" s="211" t="s">
        <v>432</v>
      </c>
      <c r="K150" s="211" t="s">
        <v>3790</v>
      </c>
      <c r="L150" s="211" t="s">
        <v>4305</v>
      </c>
      <c r="M150" s="211" t="s">
        <v>4306</v>
      </c>
    </row>
    <row r="151" spans="1:13" x14ac:dyDescent="0.2">
      <c r="A151" s="211" t="s">
        <v>4301</v>
      </c>
      <c r="B151" s="211" t="s">
        <v>4302</v>
      </c>
      <c r="C151" s="212">
        <v>40701</v>
      </c>
      <c r="D151" s="212">
        <v>42094</v>
      </c>
      <c r="E151" s="211" t="s">
        <v>4307</v>
      </c>
      <c r="F151" s="211" t="s">
        <v>4308</v>
      </c>
      <c r="G151" s="212">
        <v>41730</v>
      </c>
      <c r="H151" s="212">
        <v>42094</v>
      </c>
      <c r="I151" s="211">
        <v>27397.82</v>
      </c>
      <c r="J151" s="211" t="s">
        <v>432</v>
      </c>
      <c r="K151" s="211" t="s">
        <v>3790</v>
      </c>
      <c r="L151" s="211" t="s">
        <v>4305</v>
      </c>
      <c r="M151" s="211" t="s">
        <v>4306</v>
      </c>
    </row>
    <row r="152" spans="1:13" x14ac:dyDescent="0.2">
      <c r="A152" s="211" t="s">
        <v>4309</v>
      </c>
      <c r="B152" s="211" t="s">
        <v>4310</v>
      </c>
      <c r="C152" s="212">
        <v>40087</v>
      </c>
      <c r="D152" s="212">
        <v>41912</v>
      </c>
      <c r="E152" s="211" t="s">
        <v>3892</v>
      </c>
      <c r="F152" s="211" t="s">
        <v>3893</v>
      </c>
      <c r="G152" s="212">
        <v>40452</v>
      </c>
      <c r="H152" s="212">
        <v>41912</v>
      </c>
      <c r="J152" s="211" t="s">
        <v>432</v>
      </c>
      <c r="K152" s="211" t="s">
        <v>3790</v>
      </c>
      <c r="L152" s="211" t="s">
        <v>3834</v>
      </c>
      <c r="M152" s="211" t="s">
        <v>3835</v>
      </c>
    </row>
    <row r="153" spans="1:13" x14ac:dyDescent="0.2">
      <c r="A153" s="211" t="s">
        <v>4311</v>
      </c>
      <c r="B153" s="211" t="s">
        <v>4312</v>
      </c>
      <c r="C153" s="212">
        <v>40087</v>
      </c>
      <c r="D153" s="212">
        <v>41912</v>
      </c>
      <c r="E153" s="211" t="s">
        <v>4313</v>
      </c>
      <c r="F153" s="211" t="s">
        <v>4314</v>
      </c>
      <c r="G153" s="212">
        <v>40087</v>
      </c>
      <c r="H153" s="212">
        <v>41912</v>
      </c>
      <c r="I153" s="211">
        <v>88937</v>
      </c>
      <c r="J153" s="211" t="s">
        <v>432</v>
      </c>
      <c r="K153" s="211" t="s">
        <v>3790</v>
      </c>
      <c r="L153" s="211" t="s">
        <v>4315</v>
      </c>
      <c r="M153" s="211" t="s">
        <v>4316</v>
      </c>
    </row>
    <row r="154" spans="1:13" x14ac:dyDescent="0.2">
      <c r="A154" s="211" t="s">
        <v>4317</v>
      </c>
      <c r="B154" s="211" t="s">
        <v>4318</v>
      </c>
      <c r="C154" s="212">
        <v>40742</v>
      </c>
      <c r="D154" s="212">
        <v>41639</v>
      </c>
      <c r="E154" s="211" t="s">
        <v>4319</v>
      </c>
      <c r="F154" s="211" t="s">
        <v>4320</v>
      </c>
      <c r="G154" s="212">
        <v>40694</v>
      </c>
      <c r="H154" s="212">
        <v>41639</v>
      </c>
      <c r="I154" s="211">
        <v>102405</v>
      </c>
      <c r="J154" s="211" t="s">
        <v>432</v>
      </c>
      <c r="K154" s="211" t="s">
        <v>3790</v>
      </c>
      <c r="L154" s="211" t="s">
        <v>4321</v>
      </c>
      <c r="M154" s="211" t="s">
        <v>4322</v>
      </c>
    </row>
    <row r="155" spans="1:13" x14ac:dyDescent="0.2">
      <c r="A155" s="211" t="s">
        <v>4323</v>
      </c>
      <c r="B155" s="211" t="s">
        <v>4324</v>
      </c>
      <c r="C155" s="212">
        <v>39948</v>
      </c>
      <c r="D155" s="212">
        <v>40633</v>
      </c>
      <c r="E155" s="211" t="s">
        <v>4325</v>
      </c>
      <c r="F155" s="211" t="s">
        <v>4326</v>
      </c>
      <c r="G155" s="212">
        <v>39948</v>
      </c>
      <c r="H155" s="212">
        <v>40421</v>
      </c>
      <c r="I155" s="211">
        <v>6000</v>
      </c>
      <c r="J155" s="211" t="s">
        <v>432</v>
      </c>
      <c r="K155" s="211" t="s">
        <v>3790</v>
      </c>
      <c r="L155" s="211" t="s">
        <v>3908</v>
      </c>
      <c r="M155" s="211" t="s">
        <v>3909</v>
      </c>
    </row>
    <row r="156" spans="1:13" x14ac:dyDescent="0.2">
      <c r="A156" s="211" t="s">
        <v>4323</v>
      </c>
      <c r="B156" s="211" t="s">
        <v>4324</v>
      </c>
      <c r="C156" s="212">
        <v>39948</v>
      </c>
      <c r="D156" s="212">
        <v>40633</v>
      </c>
      <c r="E156" s="211" t="s">
        <v>4327</v>
      </c>
      <c r="F156" s="211" t="s">
        <v>4328</v>
      </c>
      <c r="G156" s="212">
        <v>40422</v>
      </c>
      <c r="H156" s="212">
        <v>40633</v>
      </c>
      <c r="I156" s="211">
        <v>52247</v>
      </c>
      <c r="J156" s="211" t="s">
        <v>432</v>
      </c>
      <c r="K156" s="211" t="s">
        <v>3790</v>
      </c>
      <c r="L156" s="211" t="s">
        <v>3908</v>
      </c>
      <c r="M156" s="211" t="s">
        <v>3909</v>
      </c>
    </row>
    <row r="157" spans="1:13" x14ac:dyDescent="0.2">
      <c r="A157" s="211" t="s">
        <v>4329</v>
      </c>
      <c r="B157" s="211" t="s">
        <v>4330</v>
      </c>
      <c r="C157" s="212">
        <v>40269</v>
      </c>
      <c r="D157" s="212">
        <v>41578</v>
      </c>
      <c r="E157" s="211" t="s">
        <v>4331</v>
      </c>
      <c r="F157" s="211" t="s">
        <v>4332</v>
      </c>
      <c r="G157" s="212">
        <v>40269</v>
      </c>
      <c r="H157" s="212">
        <v>41578</v>
      </c>
      <c r="I157" s="211">
        <v>150179.41</v>
      </c>
      <c r="J157" s="211" t="s">
        <v>432</v>
      </c>
      <c r="K157" s="211" t="s">
        <v>3790</v>
      </c>
      <c r="L157" s="211" t="s">
        <v>4333</v>
      </c>
      <c r="M157" s="211" t="s">
        <v>4334</v>
      </c>
    </row>
    <row r="158" spans="1:13" x14ac:dyDescent="0.2">
      <c r="A158" s="211" t="s">
        <v>4335</v>
      </c>
      <c r="B158" s="211" t="s">
        <v>4336</v>
      </c>
      <c r="C158" s="212">
        <v>40203</v>
      </c>
      <c r="D158" s="212">
        <v>41298</v>
      </c>
      <c r="E158" s="211" t="s">
        <v>4337</v>
      </c>
      <c r="F158" s="211" t="s">
        <v>4338</v>
      </c>
      <c r="G158" s="212">
        <v>40087</v>
      </c>
      <c r="H158" s="212">
        <v>41363</v>
      </c>
      <c r="I158" s="211">
        <v>0</v>
      </c>
      <c r="J158" s="211" t="s">
        <v>432</v>
      </c>
      <c r="K158" s="211" t="s">
        <v>3790</v>
      </c>
      <c r="L158" s="211" t="s">
        <v>4097</v>
      </c>
      <c r="M158" s="211" t="s">
        <v>4098</v>
      </c>
    </row>
    <row r="159" spans="1:13" x14ac:dyDescent="0.2">
      <c r="A159" s="211" t="s">
        <v>4335</v>
      </c>
      <c r="B159" s="211" t="s">
        <v>4336</v>
      </c>
      <c r="C159" s="212">
        <v>40203</v>
      </c>
      <c r="D159" s="212">
        <v>41298</v>
      </c>
      <c r="E159" s="211" t="s">
        <v>4099</v>
      </c>
      <c r="F159" s="211" t="s">
        <v>4100</v>
      </c>
      <c r="G159" s="212">
        <v>40523</v>
      </c>
      <c r="H159" s="212">
        <v>41618</v>
      </c>
      <c r="J159" s="211" t="s">
        <v>432</v>
      </c>
      <c r="K159" s="211" t="s">
        <v>3790</v>
      </c>
      <c r="L159" s="211" t="s">
        <v>4097</v>
      </c>
      <c r="M159" s="211" t="s">
        <v>4098</v>
      </c>
    </row>
    <row r="160" spans="1:13" x14ac:dyDescent="0.2">
      <c r="A160" s="211" t="s">
        <v>4339</v>
      </c>
      <c r="B160" s="211" t="s">
        <v>4340</v>
      </c>
      <c r="C160" s="212">
        <v>40268</v>
      </c>
      <c r="D160" s="212">
        <v>41363</v>
      </c>
      <c r="E160" s="211" t="s">
        <v>4337</v>
      </c>
      <c r="F160" s="211" t="s">
        <v>4338</v>
      </c>
      <c r="G160" s="212">
        <v>40087</v>
      </c>
      <c r="H160" s="212">
        <v>41363</v>
      </c>
      <c r="I160" s="211">
        <v>0</v>
      </c>
      <c r="J160" s="211" t="s">
        <v>432</v>
      </c>
      <c r="K160" s="211" t="s">
        <v>3790</v>
      </c>
      <c r="L160" s="211" t="s">
        <v>4097</v>
      </c>
      <c r="M160" s="211" t="s">
        <v>4098</v>
      </c>
    </row>
    <row r="161" spans="1:13" x14ac:dyDescent="0.2">
      <c r="A161" s="211" t="s">
        <v>4339</v>
      </c>
      <c r="B161" s="211" t="s">
        <v>4340</v>
      </c>
      <c r="C161" s="212">
        <v>40268</v>
      </c>
      <c r="D161" s="212">
        <v>41363</v>
      </c>
      <c r="E161" s="211" t="s">
        <v>4099</v>
      </c>
      <c r="F161" s="211" t="s">
        <v>4100</v>
      </c>
      <c r="G161" s="212">
        <v>40523</v>
      </c>
      <c r="H161" s="212">
        <v>41618</v>
      </c>
      <c r="J161" s="211" t="s">
        <v>432</v>
      </c>
      <c r="K161" s="211" t="s">
        <v>3790</v>
      </c>
      <c r="L161" s="211" t="s">
        <v>4097</v>
      </c>
      <c r="M161" s="211" t="s">
        <v>4098</v>
      </c>
    </row>
    <row r="162" spans="1:13" x14ac:dyDescent="0.2">
      <c r="A162" s="211" t="s">
        <v>4341</v>
      </c>
      <c r="B162" s="211" t="s">
        <v>4342</v>
      </c>
      <c r="C162" s="212">
        <v>40085</v>
      </c>
      <c r="D162" s="212">
        <v>41698</v>
      </c>
      <c r="E162" s="211" t="s">
        <v>4343</v>
      </c>
      <c r="F162" s="211" t="s">
        <v>4344</v>
      </c>
      <c r="G162" s="212">
        <v>40085</v>
      </c>
      <c r="H162" s="212">
        <v>41698</v>
      </c>
      <c r="I162" s="211">
        <v>7227720</v>
      </c>
      <c r="J162" s="211" t="s">
        <v>432</v>
      </c>
      <c r="K162" s="211" t="s">
        <v>3790</v>
      </c>
      <c r="L162" s="211" t="s">
        <v>4045</v>
      </c>
      <c r="M162" s="211" t="s">
        <v>4046</v>
      </c>
    </row>
    <row r="163" spans="1:13" x14ac:dyDescent="0.2">
      <c r="A163" s="211" t="s">
        <v>4341</v>
      </c>
      <c r="B163" s="211" t="s">
        <v>4342</v>
      </c>
      <c r="C163" s="212">
        <v>40085</v>
      </c>
      <c r="D163" s="212">
        <v>41698</v>
      </c>
      <c r="E163" s="211" t="s">
        <v>4345</v>
      </c>
      <c r="F163" s="211" t="s">
        <v>4346</v>
      </c>
      <c r="G163" s="212">
        <v>41400</v>
      </c>
      <c r="H163" s="212">
        <v>41698</v>
      </c>
      <c r="I163" s="211">
        <v>861425</v>
      </c>
      <c r="J163" s="211" t="s">
        <v>432</v>
      </c>
      <c r="K163" s="211" t="s">
        <v>3790</v>
      </c>
      <c r="L163" s="211" t="s">
        <v>4045</v>
      </c>
      <c r="M163" s="211" t="s">
        <v>4046</v>
      </c>
    </row>
    <row r="164" spans="1:13" x14ac:dyDescent="0.2">
      <c r="A164" s="211" t="s">
        <v>4347</v>
      </c>
      <c r="B164" s="211" t="s">
        <v>4348</v>
      </c>
      <c r="C164" s="212">
        <v>40221</v>
      </c>
      <c r="D164" s="212">
        <v>40767</v>
      </c>
      <c r="E164" s="211" t="s">
        <v>4349</v>
      </c>
      <c r="F164" s="211" t="s">
        <v>4350</v>
      </c>
      <c r="G164" s="212">
        <v>40238</v>
      </c>
      <c r="H164" s="212">
        <v>40451</v>
      </c>
      <c r="I164" s="211">
        <v>123340</v>
      </c>
      <c r="J164" s="211" t="s">
        <v>432</v>
      </c>
      <c r="K164" s="211" t="s">
        <v>3790</v>
      </c>
      <c r="L164" s="211" t="s">
        <v>3880</v>
      </c>
      <c r="M164" s="211" t="s">
        <v>3881</v>
      </c>
    </row>
    <row r="165" spans="1:13" x14ac:dyDescent="0.2">
      <c r="A165" s="211" t="s">
        <v>4351</v>
      </c>
      <c r="B165" s="211" t="s">
        <v>4352</v>
      </c>
      <c r="C165" s="212">
        <v>40179</v>
      </c>
      <c r="D165" s="212">
        <v>42004</v>
      </c>
      <c r="E165" s="211" t="s">
        <v>4353</v>
      </c>
      <c r="F165" s="211" t="s">
        <v>4354</v>
      </c>
      <c r="G165" s="212">
        <v>40179</v>
      </c>
      <c r="H165" s="212">
        <v>42004</v>
      </c>
      <c r="I165" s="211">
        <v>330000</v>
      </c>
      <c r="J165" s="211" t="s">
        <v>432</v>
      </c>
      <c r="K165" s="211" t="s">
        <v>3790</v>
      </c>
      <c r="L165" s="211" t="s">
        <v>4355</v>
      </c>
      <c r="M165" s="211" t="s">
        <v>4356</v>
      </c>
    </row>
    <row r="166" spans="1:13" x14ac:dyDescent="0.2">
      <c r="A166" s="211" t="s">
        <v>4357</v>
      </c>
      <c r="B166" s="211" t="s">
        <v>4358</v>
      </c>
      <c r="C166" s="212">
        <v>40756</v>
      </c>
      <c r="D166" s="212">
        <v>41486</v>
      </c>
      <c r="E166" s="211" t="s">
        <v>4359</v>
      </c>
      <c r="F166" s="211" t="s">
        <v>4358</v>
      </c>
      <c r="G166" s="212">
        <v>40756</v>
      </c>
      <c r="H166" s="212">
        <v>41486</v>
      </c>
      <c r="I166" s="211">
        <v>200600</v>
      </c>
      <c r="J166" s="211" t="s">
        <v>432</v>
      </c>
      <c r="K166" s="211" t="s">
        <v>3790</v>
      </c>
      <c r="L166" s="211" t="s">
        <v>4360</v>
      </c>
      <c r="M166" s="211" t="s">
        <v>4361</v>
      </c>
    </row>
    <row r="167" spans="1:13" x14ac:dyDescent="0.2">
      <c r="A167" s="211" t="s">
        <v>4362</v>
      </c>
      <c r="B167" s="211" t="s">
        <v>4363</v>
      </c>
      <c r="C167" s="212">
        <v>40269</v>
      </c>
      <c r="D167" s="212">
        <v>41425</v>
      </c>
      <c r="E167" s="211" t="s">
        <v>4364</v>
      </c>
      <c r="F167" s="211" t="s">
        <v>4365</v>
      </c>
      <c r="G167" s="212">
        <v>40269</v>
      </c>
      <c r="H167" s="212">
        <v>40694</v>
      </c>
      <c r="I167" s="211">
        <v>350000</v>
      </c>
      <c r="J167" s="211" t="s">
        <v>432</v>
      </c>
      <c r="K167" s="211" t="s">
        <v>3790</v>
      </c>
      <c r="L167" s="211" t="s">
        <v>4366</v>
      </c>
      <c r="M167" s="211" t="s">
        <v>4367</v>
      </c>
    </row>
    <row r="168" spans="1:13" x14ac:dyDescent="0.2">
      <c r="A168" s="211" t="s">
        <v>4362</v>
      </c>
      <c r="B168" s="211" t="s">
        <v>4363</v>
      </c>
      <c r="C168" s="212">
        <v>40269</v>
      </c>
      <c r="D168" s="212">
        <v>41425</v>
      </c>
      <c r="E168" s="211" t="s">
        <v>4368</v>
      </c>
      <c r="F168" s="211" t="s">
        <v>4369</v>
      </c>
      <c r="G168" s="212">
        <v>40634</v>
      </c>
      <c r="H168" s="212">
        <v>40999</v>
      </c>
      <c r="I168" s="211">
        <v>642835</v>
      </c>
      <c r="J168" s="211" t="s">
        <v>432</v>
      </c>
      <c r="K168" s="211" t="s">
        <v>3790</v>
      </c>
      <c r="L168" s="211" t="s">
        <v>4366</v>
      </c>
      <c r="M168" s="211" t="s">
        <v>4367</v>
      </c>
    </row>
    <row r="169" spans="1:13" x14ac:dyDescent="0.2">
      <c r="A169" s="211" t="s">
        <v>4362</v>
      </c>
      <c r="B169" s="211" t="s">
        <v>4363</v>
      </c>
      <c r="C169" s="212">
        <v>40269</v>
      </c>
      <c r="D169" s="212">
        <v>41425</v>
      </c>
      <c r="E169" s="211" t="s">
        <v>4370</v>
      </c>
      <c r="F169" s="211" t="s">
        <v>4371</v>
      </c>
      <c r="G169" s="212">
        <v>41061</v>
      </c>
      <c r="H169" s="212">
        <v>41425</v>
      </c>
      <c r="I169" s="211">
        <v>580729</v>
      </c>
      <c r="J169" s="211" t="s">
        <v>432</v>
      </c>
      <c r="K169" s="211" t="s">
        <v>3790</v>
      </c>
      <c r="L169" s="211" t="s">
        <v>4366</v>
      </c>
      <c r="M169" s="211" t="s">
        <v>4367</v>
      </c>
    </row>
    <row r="170" spans="1:13" x14ac:dyDescent="0.2">
      <c r="A170" s="211" t="s">
        <v>4372</v>
      </c>
      <c r="B170" s="211" t="s">
        <v>4373</v>
      </c>
      <c r="C170" s="212">
        <v>40179</v>
      </c>
      <c r="D170" s="212">
        <v>40724</v>
      </c>
      <c r="E170" s="211" t="s">
        <v>4374</v>
      </c>
      <c r="F170" s="211" t="s">
        <v>4375</v>
      </c>
      <c r="G170" s="212">
        <v>40179</v>
      </c>
      <c r="H170" s="212">
        <v>40724</v>
      </c>
      <c r="I170" s="211">
        <v>195960</v>
      </c>
      <c r="J170" s="211" t="s">
        <v>432</v>
      </c>
      <c r="K170" s="211" t="s">
        <v>3790</v>
      </c>
      <c r="L170" s="211" t="s">
        <v>4067</v>
      </c>
      <c r="M170" s="211" t="s">
        <v>4068</v>
      </c>
    </row>
    <row r="171" spans="1:13" x14ac:dyDescent="0.2">
      <c r="A171" s="211" t="s">
        <v>4376</v>
      </c>
      <c r="B171" s="211" t="s">
        <v>4377</v>
      </c>
      <c r="C171" s="212">
        <v>40308</v>
      </c>
      <c r="D171" s="212">
        <v>41161</v>
      </c>
      <c r="E171" s="211" t="s">
        <v>4378</v>
      </c>
      <c r="F171" s="211" t="s">
        <v>4379</v>
      </c>
      <c r="G171" s="212">
        <v>40308</v>
      </c>
      <c r="H171" s="212">
        <v>41161</v>
      </c>
      <c r="J171" s="211" t="s">
        <v>432</v>
      </c>
      <c r="K171" s="211" t="s">
        <v>3790</v>
      </c>
      <c r="L171" s="211" t="s">
        <v>3834</v>
      </c>
      <c r="M171" s="211" t="s">
        <v>3835</v>
      </c>
    </row>
    <row r="172" spans="1:13" x14ac:dyDescent="0.2">
      <c r="A172" s="211" t="s">
        <v>4380</v>
      </c>
      <c r="B172" s="211" t="s">
        <v>4381</v>
      </c>
      <c r="C172" s="212">
        <v>40179</v>
      </c>
      <c r="D172" s="212">
        <v>42004</v>
      </c>
      <c r="E172" s="211" t="s">
        <v>4382</v>
      </c>
      <c r="F172" s="211" t="s">
        <v>4383</v>
      </c>
      <c r="G172" s="212">
        <v>40179</v>
      </c>
      <c r="H172" s="212">
        <v>42004</v>
      </c>
      <c r="I172" s="211">
        <v>561028.13</v>
      </c>
      <c r="J172" s="211" t="s">
        <v>432</v>
      </c>
      <c r="K172" s="211" t="s">
        <v>3790</v>
      </c>
      <c r="L172" s="211" t="s">
        <v>4384</v>
      </c>
      <c r="M172" s="211" t="s">
        <v>4385</v>
      </c>
    </row>
    <row r="173" spans="1:13" x14ac:dyDescent="0.2">
      <c r="A173" s="211" t="s">
        <v>4386</v>
      </c>
      <c r="B173" s="211" t="s">
        <v>4387</v>
      </c>
      <c r="C173" s="212">
        <v>40179</v>
      </c>
      <c r="D173" s="212">
        <v>42004</v>
      </c>
      <c r="E173" s="211" t="s">
        <v>4382</v>
      </c>
      <c r="F173" s="211" t="s">
        <v>4383</v>
      </c>
      <c r="G173" s="212">
        <v>40179</v>
      </c>
      <c r="H173" s="212">
        <v>42004</v>
      </c>
      <c r="I173" s="211">
        <v>561028.13</v>
      </c>
      <c r="J173" s="211" t="s">
        <v>432</v>
      </c>
      <c r="K173" s="211" t="s">
        <v>3790</v>
      </c>
      <c r="L173" s="211" t="s">
        <v>4384</v>
      </c>
      <c r="M173" s="211" t="s">
        <v>4385</v>
      </c>
    </row>
    <row r="174" spans="1:13" x14ac:dyDescent="0.2">
      <c r="A174" s="211" t="s">
        <v>4388</v>
      </c>
      <c r="B174" s="211" t="s">
        <v>4389</v>
      </c>
      <c r="C174" s="212">
        <v>40148</v>
      </c>
      <c r="D174" s="212">
        <v>40602</v>
      </c>
      <c r="E174" s="211" t="s">
        <v>4390</v>
      </c>
      <c r="F174" s="211" t="s">
        <v>4391</v>
      </c>
      <c r="G174" s="212">
        <v>40148</v>
      </c>
      <c r="H174" s="212">
        <v>40543</v>
      </c>
      <c r="I174" s="211">
        <v>29800</v>
      </c>
      <c r="J174" s="211" t="s">
        <v>432</v>
      </c>
      <c r="K174" s="211" t="s">
        <v>3790</v>
      </c>
      <c r="L174" s="211" t="s">
        <v>4067</v>
      </c>
      <c r="M174" s="211" t="s">
        <v>4068</v>
      </c>
    </row>
    <row r="175" spans="1:13" x14ac:dyDescent="0.2">
      <c r="A175" s="211" t="s">
        <v>4392</v>
      </c>
      <c r="B175" s="211" t="s">
        <v>4393</v>
      </c>
      <c r="C175" s="212">
        <v>40269</v>
      </c>
      <c r="D175" s="212">
        <v>41455</v>
      </c>
      <c r="E175" s="211" t="s">
        <v>4394</v>
      </c>
      <c r="F175" s="211" t="s">
        <v>4395</v>
      </c>
      <c r="G175" s="212">
        <v>40238</v>
      </c>
      <c r="H175" s="212">
        <v>41364</v>
      </c>
      <c r="I175" s="211">
        <v>225000</v>
      </c>
      <c r="J175" s="211" t="s">
        <v>432</v>
      </c>
      <c r="K175" s="211" t="s">
        <v>3790</v>
      </c>
      <c r="L175" s="211" t="s">
        <v>4396</v>
      </c>
      <c r="M175" s="211" t="s">
        <v>4397</v>
      </c>
    </row>
    <row r="176" spans="1:13" x14ac:dyDescent="0.2">
      <c r="A176" s="211" t="s">
        <v>4392</v>
      </c>
      <c r="B176" s="211" t="s">
        <v>4393</v>
      </c>
      <c r="C176" s="212">
        <v>40269</v>
      </c>
      <c r="D176" s="212">
        <v>41455</v>
      </c>
      <c r="E176" s="211" t="s">
        <v>4398</v>
      </c>
      <c r="F176" s="211" t="s">
        <v>4399</v>
      </c>
      <c r="G176" s="212">
        <v>40544</v>
      </c>
      <c r="H176" s="212">
        <v>40908</v>
      </c>
      <c r="I176" s="211">
        <v>77980.160000000003</v>
      </c>
      <c r="J176" s="211" t="s">
        <v>432</v>
      </c>
      <c r="K176" s="211" t="s">
        <v>3790</v>
      </c>
      <c r="L176" s="211" t="s">
        <v>4400</v>
      </c>
      <c r="M176" s="211" t="s">
        <v>4401</v>
      </c>
    </row>
    <row r="177" spans="1:13" x14ac:dyDescent="0.2">
      <c r="A177" s="211" t="s">
        <v>4402</v>
      </c>
      <c r="B177" s="211" t="s">
        <v>4403</v>
      </c>
      <c r="C177" s="212">
        <v>40210</v>
      </c>
      <c r="D177" s="212">
        <v>40724</v>
      </c>
      <c r="E177" s="211" t="s">
        <v>4404</v>
      </c>
      <c r="F177" s="211" t="s">
        <v>4405</v>
      </c>
      <c r="G177" s="212">
        <v>40210</v>
      </c>
      <c r="H177" s="212">
        <v>40724</v>
      </c>
      <c r="I177" s="211">
        <v>100751</v>
      </c>
      <c r="J177" s="211" t="s">
        <v>432</v>
      </c>
      <c r="K177" s="211" t="s">
        <v>3790</v>
      </c>
      <c r="L177" s="211" t="s">
        <v>4406</v>
      </c>
      <c r="M177" s="211" t="s">
        <v>4407</v>
      </c>
    </row>
    <row r="178" spans="1:13" x14ac:dyDescent="0.2">
      <c r="A178" s="211" t="s">
        <v>4408</v>
      </c>
      <c r="B178" s="211" t="s">
        <v>4409</v>
      </c>
      <c r="C178" s="212">
        <v>40179</v>
      </c>
      <c r="D178" s="212">
        <v>41639</v>
      </c>
      <c r="E178" s="211" t="s">
        <v>4410</v>
      </c>
      <c r="F178" s="211" t="s">
        <v>4411</v>
      </c>
      <c r="G178" s="212">
        <v>40179</v>
      </c>
      <c r="H178" s="212">
        <v>41639</v>
      </c>
      <c r="I178" s="211">
        <v>232372</v>
      </c>
      <c r="J178" s="211" t="s">
        <v>432</v>
      </c>
      <c r="K178" s="211" t="s">
        <v>3790</v>
      </c>
      <c r="L178" s="211" t="s">
        <v>4412</v>
      </c>
      <c r="M178" s="211" t="s">
        <v>4413</v>
      </c>
    </row>
    <row r="179" spans="1:13" x14ac:dyDescent="0.2">
      <c r="A179" s="211" t="s">
        <v>4408</v>
      </c>
      <c r="B179" s="211" t="s">
        <v>4409</v>
      </c>
      <c r="C179" s="212">
        <v>40179</v>
      </c>
      <c r="D179" s="212">
        <v>41639</v>
      </c>
      <c r="E179" s="211" t="s">
        <v>4414</v>
      </c>
      <c r="F179" s="211" t="s">
        <v>4415</v>
      </c>
      <c r="G179" s="212">
        <v>41000</v>
      </c>
      <c r="H179" s="212">
        <v>41639</v>
      </c>
      <c r="I179" s="211">
        <v>63812</v>
      </c>
      <c r="J179" s="211" t="s">
        <v>432</v>
      </c>
      <c r="K179" s="211" t="s">
        <v>3790</v>
      </c>
      <c r="L179" s="211" t="s">
        <v>4412</v>
      </c>
      <c r="M179" s="211" t="s">
        <v>4413</v>
      </c>
    </row>
    <row r="180" spans="1:13" x14ac:dyDescent="0.2">
      <c r="A180" s="211" t="s">
        <v>4416</v>
      </c>
      <c r="B180" s="211" t="s">
        <v>4417</v>
      </c>
      <c r="C180" s="212">
        <v>40452</v>
      </c>
      <c r="D180" s="212">
        <v>41547</v>
      </c>
      <c r="E180" s="211" t="s">
        <v>4418</v>
      </c>
      <c r="F180" s="211" t="s">
        <v>4419</v>
      </c>
      <c r="G180" s="212">
        <v>40452</v>
      </c>
      <c r="H180" s="212">
        <v>41547</v>
      </c>
      <c r="I180" s="211">
        <v>535715</v>
      </c>
      <c r="J180" s="211" t="s">
        <v>432</v>
      </c>
      <c r="K180" s="211" t="s">
        <v>3790</v>
      </c>
      <c r="L180" s="211" t="s">
        <v>4420</v>
      </c>
      <c r="M180" s="211" t="s">
        <v>4421</v>
      </c>
    </row>
    <row r="181" spans="1:13" x14ac:dyDescent="0.2">
      <c r="A181" s="211" t="s">
        <v>4416</v>
      </c>
      <c r="B181" s="211" t="s">
        <v>4417</v>
      </c>
      <c r="C181" s="212">
        <v>40452</v>
      </c>
      <c r="D181" s="212">
        <v>41547</v>
      </c>
      <c r="E181" s="211" t="s">
        <v>4422</v>
      </c>
      <c r="F181" s="211" t="s">
        <v>4423</v>
      </c>
      <c r="G181" s="212">
        <v>41080</v>
      </c>
      <c r="H181" s="212">
        <v>41095</v>
      </c>
      <c r="J181" s="211" t="s">
        <v>432</v>
      </c>
      <c r="K181" s="211" t="s">
        <v>3790</v>
      </c>
      <c r="L181" s="211" t="s">
        <v>4420</v>
      </c>
      <c r="M181" s="211" t="s">
        <v>4421</v>
      </c>
    </row>
    <row r="182" spans="1:13" x14ac:dyDescent="0.2">
      <c r="A182" s="211" t="s">
        <v>4424</v>
      </c>
      <c r="B182" s="211" t="s">
        <v>4425</v>
      </c>
      <c r="C182" s="212">
        <v>40787</v>
      </c>
      <c r="D182" s="212">
        <v>42063</v>
      </c>
      <c r="E182" s="211" t="s">
        <v>4426</v>
      </c>
      <c r="F182" s="211" t="s">
        <v>4425</v>
      </c>
      <c r="G182" s="212">
        <v>40787</v>
      </c>
      <c r="H182" s="212">
        <v>42004</v>
      </c>
      <c r="I182" s="211">
        <v>4486919</v>
      </c>
      <c r="J182" s="211" t="s">
        <v>432</v>
      </c>
      <c r="K182" s="211" t="s">
        <v>3790</v>
      </c>
      <c r="L182" s="211" t="s">
        <v>286</v>
      </c>
      <c r="M182" s="211" t="s">
        <v>3948</v>
      </c>
    </row>
    <row r="183" spans="1:13" x14ac:dyDescent="0.2">
      <c r="A183" s="211" t="s">
        <v>4427</v>
      </c>
      <c r="B183" s="211" t="s">
        <v>4428</v>
      </c>
      <c r="C183" s="212">
        <v>40179</v>
      </c>
      <c r="D183" s="212">
        <v>40908</v>
      </c>
      <c r="E183" s="211" t="s">
        <v>4429</v>
      </c>
      <c r="F183" s="211" t="s">
        <v>4430</v>
      </c>
      <c r="G183" s="212">
        <v>40179</v>
      </c>
      <c r="H183" s="212">
        <v>40908</v>
      </c>
      <c r="I183" s="211">
        <v>65000</v>
      </c>
      <c r="J183" s="211" t="s">
        <v>432</v>
      </c>
      <c r="K183" s="211" t="s">
        <v>3790</v>
      </c>
      <c r="L183" s="211" t="s">
        <v>284</v>
      </c>
      <c r="M183" s="211" t="s">
        <v>3801</v>
      </c>
    </row>
    <row r="184" spans="1:13" x14ac:dyDescent="0.2">
      <c r="A184" s="211" t="s">
        <v>4431</v>
      </c>
      <c r="B184" s="211" t="s">
        <v>4432</v>
      </c>
      <c r="C184" s="212">
        <v>40252</v>
      </c>
      <c r="D184" s="212">
        <v>42855</v>
      </c>
      <c r="E184" s="211" t="s">
        <v>4433</v>
      </c>
      <c r="F184" s="211" t="s">
        <v>4434</v>
      </c>
      <c r="G184" s="212">
        <v>40252</v>
      </c>
      <c r="H184" s="212">
        <v>41729</v>
      </c>
      <c r="I184" s="211">
        <v>83901</v>
      </c>
      <c r="J184" s="211" t="s">
        <v>432</v>
      </c>
      <c r="K184" s="211" t="s">
        <v>3790</v>
      </c>
      <c r="L184" s="211" t="s">
        <v>284</v>
      </c>
      <c r="M184" s="211" t="s">
        <v>3801</v>
      </c>
    </row>
    <row r="185" spans="1:13" x14ac:dyDescent="0.2">
      <c r="A185" s="211" t="s">
        <v>4431</v>
      </c>
      <c r="B185" s="211" t="s">
        <v>4432</v>
      </c>
      <c r="C185" s="212">
        <v>40252</v>
      </c>
      <c r="D185" s="212">
        <v>42855</v>
      </c>
      <c r="E185" s="211" t="s">
        <v>4435</v>
      </c>
      <c r="F185" s="211" t="s">
        <v>4436</v>
      </c>
      <c r="G185" s="212">
        <v>41850</v>
      </c>
      <c r="H185" s="212">
        <v>42855</v>
      </c>
      <c r="I185" s="211">
        <v>218000</v>
      </c>
      <c r="J185" s="211" t="s">
        <v>432</v>
      </c>
      <c r="K185" s="211" t="s">
        <v>3790</v>
      </c>
      <c r="L185" s="211" t="s">
        <v>284</v>
      </c>
      <c r="M185" s="211" t="s">
        <v>3801</v>
      </c>
    </row>
    <row r="186" spans="1:13" x14ac:dyDescent="0.2">
      <c r="A186" s="211" t="s">
        <v>4437</v>
      </c>
      <c r="B186" s="211" t="s">
        <v>4438</v>
      </c>
      <c r="C186" s="212">
        <v>40182</v>
      </c>
      <c r="D186" s="212">
        <v>44196</v>
      </c>
      <c r="E186" s="211" t="s">
        <v>4439</v>
      </c>
      <c r="F186" s="211" t="s">
        <v>4440</v>
      </c>
      <c r="G186" s="212">
        <v>40182</v>
      </c>
      <c r="H186" s="212">
        <v>41180</v>
      </c>
      <c r="I186" s="211">
        <v>8324</v>
      </c>
      <c r="J186" s="211" t="s">
        <v>432</v>
      </c>
      <c r="K186" s="211" t="s">
        <v>3790</v>
      </c>
      <c r="L186" s="211" t="s">
        <v>4441</v>
      </c>
      <c r="M186" s="211" t="s">
        <v>4442</v>
      </c>
    </row>
    <row r="187" spans="1:13" x14ac:dyDescent="0.2">
      <c r="A187" s="211" t="s">
        <v>4437</v>
      </c>
      <c r="B187" s="211" t="s">
        <v>4438</v>
      </c>
      <c r="C187" s="212">
        <v>40182</v>
      </c>
      <c r="D187" s="212">
        <v>44196</v>
      </c>
      <c r="E187" s="211" t="s">
        <v>4443</v>
      </c>
      <c r="F187" s="211" t="s">
        <v>4444</v>
      </c>
      <c r="G187" s="212">
        <v>40661</v>
      </c>
      <c r="H187" s="212">
        <v>41756</v>
      </c>
      <c r="J187" s="211" t="s">
        <v>432</v>
      </c>
      <c r="K187" s="211" t="s">
        <v>3790</v>
      </c>
      <c r="L187" s="211" t="s">
        <v>4441</v>
      </c>
      <c r="M187" s="211" t="s">
        <v>4442</v>
      </c>
    </row>
    <row r="188" spans="1:13" x14ac:dyDescent="0.2">
      <c r="A188" s="211" t="s">
        <v>4445</v>
      </c>
      <c r="B188" s="211" t="s">
        <v>4446</v>
      </c>
      <c r="C188" s="212">
        <v>40634</v>
      </c>
      <c r="D188" s="212">
        <v>42369</v>
      </c>
      <c r="E188" s="211" t="s">
        <v>4447</v>
      </c>
      <c r="F188" s="211" t="s">
        <v>4448</v>
      </c>
      <c r="G188" s="212">
        <v>40634</v>
      </c>
      <c r="H188" s="212">
        <v>42094</v>
      </c>
      <c r="I188" s="211">
        <v>1446114.17</v>
      </c>
      <c r="J188" s="211" t="s">
        <v>432</v>
      </c>
      <c r="K188" s="211" t="s">
        <v>3790</v>
      </c>
      <c r="L188" s="211" t="s">
        <v>3998</v>
      </c>
      <c r="M188" s="211" t="s">
        <v>3999</v>
      </c>
    </row>
    <row r="189" spans="1:13" x14ac:dyDescent="0.2">
      <c r="A189" s="211" t="s">
        <v>4449</v>
      </c>
      <c r="B189" s="211" t="s">
        <v>4450</v>
      </c>
      <c r="C189" s="212">
        <v>40648</v>
      </c>
      <c r="D189" s="212">
        <v>42004</v>
      </c>
      <c r="E189" s="211" t="s">
        <v>4451</v>
      </c>
      <c r="F189" s="211" t="s">
        <v>4452</v>
      </c>
      <c r="G189" s="212">
        <v>40575</v>
      </c>
      <c r="H189" s="212">
        <v>41670</v>
      </c>
      <c r="J189" s="211" t="s">
        <v>432</v>
      </c>
      <c r="K189" s="211" t="s">
        <v>3790</v>
      </c>
      <c r="L189" s="211" t="s">
        <v>4109</v>
      </c>
      <c r="M189" s="211" t="s">
        <v>4110</v>
      </c>
    </row>
    <row r="190" spans="1:13" x14ac:dyDescent="0.2">
      <c r="A190" s="211" t="s">
        <v>4453</v>
      </c>
      <c r="B190" s="211" t="s">
        <v>4454</v>
      </c>
      <c r="C190" s="212">
        <v>40299</v>
      </c>
      <c r="D190" s="212">
        <v>40816</v>
      </c>
      <c r="E190" s="211" t="s">
        <v>4455</v>
      </c>
      <c r="F190" s="211" t="s">
        <v>4456</v>
      </c>
      <c r="G190" s="212">
        <v>40326</v>
      </c>
      <c r="H190" s="212">
        <v>40543</v>
      </c>
      <c r="I190" s="211">
        <v>13000</v>
      </c>
      <c r="J190" s="211" t="s">
        <v>432</v>
      </c>
      <c r="K190" s="211" t="s">
        <v>3790</v>
      </c>
      <c r="L190" s="211" t="s">
        <v>3834</v>
      </c>
      <c r="M190" s="211" t="s">
        <v>3835</v>
      </c>
    </row>
    <row r="191" spans="1:13" x14ac:dyDescent="0.2">
      <c r="A191" s="211" t="s">
        <v>4453</v>
      </c>
      <c r="B191" s="211" t="s">
        <v>4454</v>
      </c>
      <c r="C191" s="212">
        <v>40299</v>
      </c>
      <c r="D191" s="212">
        <v>40816</v>
      </c>
      <c r="E191" s="211" t="s">
        <v>3892</v>
      </c>
      <c r="F191" s="211" t="s">
        <v>3893</v>
      </c>
      <c r="G191" s="212">
        <v>40452</v>
      </c>
      <c r="H191" s="212">
        <v>41912</v>
      </c>
      <c r="J191" s="211" t="s">
        <v>432</v>
      </c>
      <c r="K191" s="211" t="s">
        <v>3790</v>
      </c>
      <c r="L191" s="211" t="s">
        <v>3834</v>
      </c>
      <c r="M191" s="211" t="s">
        <v>3835</v>
      </c>
    </row>
    <row r="192" spans="1:13" x14ac:dyDescent="0.2">
      <c r="A192" s="211" t="s">
        <v>4457</v>
      </c>
      <c r="B192" s="211" t="s">
        <v>4458</v>
      </c>
      <c r="C192" s="212">
        <v>40909</v>
      </c>
      <c r="D192" s="212">
        <v>42855</v>
      </c>
      <c r="E192" s="211" t="s">
        <v>4459</v>
      </c>
      <c r="F192" s="211" t="s">
        <v>4460</v>
      </c>
      <c r="G192" s="212">
        <v>40909</v>
      </c>
      <c r="H192" s="212">
        <v>42004</v>
      </c>
      <c r="I192" s="211">
        <v>1807462.31</v>
      </c>
      <c r="J192" s="211" t="s">
        <v>432</v>
      </c>
      <c r="K192" s="211" t="s">
        <v>3790</v>
      </c>
      <c r="L192" s="211" t="s">
        <v>288</v>
      </c>
      <c r="M192" s="211" t="s">
        <v>3825</v>
      </c>
    </row>
    <row r="193" spans="1:13" x14ac:dyDescent="0.2">
      <c r="A193" s="211" t="s">
        <v>4457</v>
      </c>
      <c r="B193" s="211" t="s">
        <v>4458</v>
      </c>
      <c r="C193" s="212">
        <v>40909</v>
      </c>
      <c r="D193" s="212">
        <v>42855</v>
      </c>
      <c r="E193" s="211" t="s">
        <v>4461</v>
      </c>
      <c r="F193" s="211" t="s">
        <v>4462</v>
      </c>
      <c r="G193" s="212">
        <v>42005</v>
      </c>
      <c r="H193" s="212">
        <v>42735</v>
      </c>
      <c r="I193" s="211">
        <v>568000</v>
      </c>
      <c r="J193" s="211" t="s">
        <v>432</v>
      </c>
      <c r="K193" s="211" t="s">
        <v>3790</v>
      </c>
      <c r="L193" s="211" t="s">
        <v>288</v>
      </c>
      <c r="M193" s="211" t="s">
        <v>3825</v>
      </c>
    </row>
    <row r="194" spans="1:13" x14ac:dyDescent="0.2">
      <c r="A194" s="211" t="s">
        <v>4457</v>
      </c>
      <c r="B194" s="211" t="s">
        <v>4458</v>
      </c>
      <c r="C194" s="212">
        <v>40909</v>
      </c>
      <c r="D194" s="212">
        <v>42855</v>
      </c>
      <c r="E194" s="211" t="s">
        <v>4463</v>
      </c>
      <c r="F194" s="211" t="s">
        <v>4464</v>
      </c>
      <c r="G194" s="212">
        <v>42247</v>
      </c>
      <c r="H194" s="212">
        <v>42855</v>
      </c>
      <c r="I194" s="211">
        <v>160000</v>
      </c>
      <c r="J194" s="211" t="s">
        <v>432</v>
      </c>
      <c r="K194" s="211" t="s">
        <v>3790</v>
      </c>
      <c r="L194" s="211" t="s">
        <v>288</v>
      </c>
      <c r="M194" s="211" t="s">
        <v>3825</v>
      </c>
    </row>
    <row r="195" spans="1:13" x14ac:dyDescent="0.2">
      <c r="A195" s="211" t="s">
        <v>4465</v>
      </c>
      <c r="B195" s="211" t="s">
        <v>4466</v>
      </c>
      <c r="C195" s="212">
        <v>40909</v>
      </c>
      <c r="D195" s="212">
        <v>42735</v>
      </c>
      <c r="E195" s="211" t="s">
        <v>4467</v>
      </c>
      <c r="F195" s="211" t="s">
        <v>4468</v>
      </c>
      <c r="G195" s="212">
        <v>40909</v>
      </c>
      <c r="H195" s="212">
        <v>42004</v>
      </c>
      <c r="I195" s="211">
        <v>4405000</v>
      </c>
      <c r="J195" s="211" t="s">
        <v>432</v>
      </c>
      <c r="K195" s="211" t="s">
        <v>3790</v>
      </c>
      <c r="L195" s="211" t="s">
        <v>288</v>
      </c>
      <c r="M195" s="211" t="s">
        <v>3825</v>
      </c>
    </row>
    <row r="196" spans="1:13" x14ac:dyDescent="0.2">
      <c r="A196" s="211" t="s">
        <v>4465</v>
      </c>
      <c r="B196" s="211" t="s">
        <v>4466</v>
      </c>
      <c r="C196" s="212">
        <v>40909</v>
      </c>
      <c r="D196" s="212">
        <v>42735</v>
      </c>
      <c r="E196" s="211" t="s">
        <v>4469</v>
      </c>
      <c r="F196" s="211" t="s">
        <v>4470</v>
      </c>
      <c r="G196" s="212">
        <v>42064</v>
      </c>
      <c r="H196" s="212">
        <v>42185</v>
      </c>
      <c r="I196" s="211">
        <v>25000</v>
      </c>
      <c r="J196" s="211" t="s">
        <v>432</v>
      </c>
      <c r="K196" s="211" t="s">
        <v>3790</v>
      </c>
      <c r="L196" s="211" t="s">
        <v>288</v>
      </c>
      <c r="M196" s="211" t="s">
        <v>3825</v>
      </c>
    </row>
    <row r="197" spans="1:13" x14ac:dyDescent="0.2">
      <c r="A197" s="211" t="s">
        <v>4465</v>
      </c>
      <c r="B197" s="211" t="s">
        <v>4466</v>
      </c>
      <c r="C197" s="212">
        <v>40909</v>
      </c>
      <c r="D197" s="212">
        <v>42735</v>
      </c>
      <c r="E197" s="211" t="s">
        <v>4471</v>
      </c>
      <c r="F197" s="211" t="s">
        <v>4472</v>
      </c>
      <c r="G197" s="212">
        <v>42270</v>
      </c>
      <c r="H197" s="212">
        <v>42735</v>
      </c>
      <c r="I197" s="211">
        <v>1776759</v>
      </c>
      <c r="J197" s="211" t="s">
        <v>432</v>
      </c>
      <c r="K197" s="211" t="s">
        <v>3790</v>
      </c>
      <c r="L197" s="211" t="s">
        <v>288</v>
      </c>
      <c r="M197" s="211" t="s">
        <v>3825</v>
      </c>
    </row>
    <row r="198" spans="1:13" x14ac:dyDescent="0.2">
      <c r="A198" s="211" t="s">
        <v>4465</v>
      </c>
      <c r="B198" s="211" t="s">
        <v>4466</v>
      </c>
      <c r="C198" s="212">
        <v>40909</v>
      </c>
      <c r="D198" s="212">
        <v>42735</v>
      </c>
      <c r="E198" s="211" t="s">
        <v>4473</v>
      </c>
      <c r="F198" s="211" t="s">
        <v>4474</v>
      </c>
      <c r="G198" s="212">
        <v>42736</v>
      </c>
      <c r="H198" s="212">
        <v>43100</v>
      </c>
      <c r="J198" s="211" t="s">
        <v>432</v>
      </c>
      <c r="K198" s="211" t="s">
        <v>3790</v>
      </c>
      <c r="L198" s="211" t="s">
        <v>3819</v>
      </c>
      <c r="M198" s="211" t="s">
        <v>3820</v>
      </c>
    </row>
    <row r="199" spans="1:13" x14ac:dyDescent="0.2">
      <c r="A199" s="211" t="s">
        <v>4475</v>
      </c>
      <c r="B199" s="211" t="s">
        <v>4476</v>
      </c>
      <c r="C199" s="212">
        <v>40909</v>
      </c>
      <c r="D199" s="212">
        <v>42735</v>
      </c>
      <c r="E199" s="211" t="s">
        <v>4477</v>
      </c>
      <c r="F199" s="211" t="s">
        <v>4478</v>
      </c>
      <c r="G199" s="212">
        <v>40909</v>
      </c>
      <c r="H199" s="212">
        <v>42735</v>
      </c>
      <c r="I199" s="211">
        <v>4418000</v>
      </c>
      <c r="J199" s="211" t="s">
        <v>432</v>
      </c>
      <c r="K199" s="211" t="s">
        <v>3790</v>
      </c>
      <c r="L199" s="211" t="s">
        <v>298</v>
      </c>
      <c r="M199" s="211" t="s">
        <v>4479</v>
      </c>
    </row>
    <row r="200" spans="1:13" x14ac:dyDescent="0.2">
      <c r="A200" s="211" t="s">
        <v>4475</v>
      </c>
      <c r="B200" s="211" t="s">
        <v>4476</v>
      </c>
      <c r="C200" s="212">
        <v>40909</v>
      </c>
      <c r="D200" s="212">
        <v>42735</v>
      </c>
      <c r="E200" s="211" t="s">
        <v>4473</v>
      </c>
      <c r="F200" s="211" t="s">
        <v>4474</v>
      </c>
      <c r="G200" s="212">
        <v>42736</v>
      </c>
      <c r="H200" s="212">
        <v>43100</v>
      </c>
      <c r="J200" s="211" t="s">
        <v>432</v>
      </c>
      <c r="K200" s="211" t="s">
        <v>3790</v>
      </c>
      <c r="L200" s="211" t="s">
        <v>3819</v>
      </c>
      <c r="M200" s="211" t="s">
        <v>3820</v>
      </c>
    </row>
    <row r="201" spans="1:13" x14ac:dyDescent="0.2">
      <c r="A201" s="211" t="s">
        <v>4480</v>
      </c>
      <c r="B201" s="211" t="s">
        <v>4481</v>
      </c>
      <c r="C201" s="212">
        <v>40544</v>
      </c>
      <c r="D201" s="212">
        <v>42735</v>
      </c>
      <c r="E201" s="211" t="s">
        <v>4482</v>
      </c>
      <c r="F201" s="211" t="s">
        <v>4483</v>
      </c>
      <c r="G201" s="212">
        <v>40807</v>
      </c>
      <c r="H201" s="212">
        <v>42735</v>
      </c>
      <c r="J201" s="211" t="s">
        <v>432</v>
      </c>
      <c r="K201" s="211" t="s">
        <v>3790</v>
      </c>
      <c r="L201" s="211" t="s">
        <v>284</v>
      </c>
      <c r="M201" s="211" t="s">
        <v>3801</v>
      </c>
    </row>
    <row r="202" spans="1:13" x14ac:dyDescent="0.2">
      <c r="A202" s="211" t="s">
        <v>4480</v>
      </c>
      <c r="B202" s="211" t="s">
        <v>4481</v>
      </c>
      <c r="C202" s="212">
        <v>40544</v>
      </c>
      <c r="D202" s="212">
        <v>42735</v>
      </c>
      <c r="E202" s="211" t="s">
        <v>4484</v>
      </c>
      <c r="F202" s="211" t="s">
        <v>4485</v>
      </c>
      <c r="G202" s="212">
        <v>41852</v>
      </c>
      <c r="H202" s="212">
        <v>41973</v>
      </c>
      <c r="I202" s="211">
        <v>15000</v>
      </c>
      <c r="J202" s="211" t="s">
        <v>432</v>
      </c>
      <c r="K202" s="211" t="s">
        <v>3790</v>
      </c>
      <c r="L202" s="211" t="s">
        <v>284</v>
      </c>
      <c r="M202" s="211" t="s">
        <v>3801</v>
      </c>
    </row>
    <row r="203" spans="1:13" x14ac:dyDescent="0.2">
      <c r="A203" s="211" t="s">
        <v>4480</v>
      </c>
      <c r="B203" s="211" t="s">
        <v>4481</v>
      </c>
      <c r="C203" s="212">
        <v>40544</v>
      </c>
      <c r="D203" s="212">
        <v>42735</v>
      </c>
      <c r="E203" s="211" t="s">
        <v>4473</v>
      </c>
      <c r="F203" s="211" t="s">
        <v>4474</v>
      </c>
      <c r="G203" s="212">
        <v>42736</v>
      </c>
      <c r="H203" s="212">
        <v>43100</v>
      </c>
      <c r="J203" s="211" t="s">
        <v>432</v>
      </c>
      <c r="K203" s="211" t="s">
        <v>3790</v>
      </c>
      <c r="L203" s="211" t="s">
        <v>3819</v>
      </c>
      <c r="M203" s="211" t="s">
        <v>3820</v>
      </c>
    </row>
    <row r="204" spans="1:13" x14ac:dyDescent="0.2">
      <c r="A204" s="211" t="s">
        <v>4486</v>
      </c>
      <c r="B204" s="211" t="s">
        <v>4487</v>
      </c>
      <c r="C204" s="212">
        <v>40299</v>
      </c>
      <c r="D204" s="212">
        <v>41394</v>
      </c>
      <c r="E204" s="211" t="s">
        <v>4488</v>
      </c>
      <c r="F204" s="211" t="s">
        <v>4489</v>
      </c>
      <c r="G204" s="212">
        <v>40299</v>
      </c>
      <c r="H204" s="212">
        <v>41394</v>
      </c>
      <c r="I204" s="211">
        <v>16335</v>
      </c>
      <c r="J204" s="211" t="s">
        <v>432</v>
      </c>
      <c r="K204" s="211" t="s">
        <v>3790</v>
      </c>
      <c r="L204" s="211" t="s">
        <v>4490</v>
      </c>
      <c r="M204" s="211" t="s">
        <v>4491</v>
      </c>
    </row>
    <row r="205" spans="1:13" x14ac:dyDescent="0.2">
      <c r="A205" s="211" t="s">
        <v>4492</v>
      </c>
      <c r="B205" s="211" t="s">
        <v>4493</v>
      </c>
      <c r="C205" s="212">
        <v>40634</v>
      </c>
      <c r="D205" s="212">
        <v>42185</v>
      </c>
      <c r="E205" s="211" t="s">
        <v>4494</v>
      </c>
      <c r="F205" s="211" t="s">
        <v>4495</v>
      </c>
      <c r="G205" s="212">
        <v>40634</v>
      </c>
      <c r="H205" s="212">
        <v>42185</v>
      </c>
      <c r="I205" s="211">
        <v>6759003</v>
      </c>
      <c r="J205" s="211" t="s">
        <v>432</v>
      </c>
      <c r="K205" s="211" t="s">
        <v>3790</v>
      </c>
      <c r="L205" s="211" t="s">
        <v>4277</v>
      </c>
      <c r="M205" s="211" t="s">
        <v>4278</v>
      </c>
    </row>
    <row r="206" spans="1:13" x14ac:dyDescent="0.2">
      <c r="A206" s="211" t="s">
        <v>4496</v>
      </c>
      <c r="B206" s="211" t="s">
        <v>4497</v>
      </c>
      <c r="C206" s="212">
        <v>40714</v>
      </c>
      <c r="D206" s="212">
        <v>40877</v>
      </c>
      <c r="E206" s="211" t="s">
        <v>4498</v>
      </c>
      <c r="F206" s="211" t="s">
        <v>4499</v>
      </c>
      <c r="G206" s="212">
        <v>40371</v>
      </c>
      <c r="H206" s="212">
        <v>40493</v>
      </c>
      <c r="I206" s="211">
        <v>36867</v>
      </c>
      <c r="J206" s="211" t="s">
        <v>432</v>
      </c>
      <c r="K206" s="211" t="s">
        <v>3790</v>
      </c>
      <c r="L206" s="211" t="s">
        <v>3908</v>
      </c>
      <c r="M206" s="211" t="s">
        <v>3909</v>
      </c>
    </row>
    <row r="207" spans="1:13" x14ac:dyDescent="0.2">
      <c r="A207" s="211" t="s">
        <v>4496</v>
      </c>
      <c r="B207" s="211" t="s">
        <v>4497</v>
      </c>
      <c r="C207" s="212">
        <v>40714</v>
      </c>
      <c r="D207" s="212">
        <v>40877</v>
      </c>
      <c r="E207" s="211" t="s">
        <v>4500</v>
      </c>
      <c r="F207" s="211" t="s">
        <v>4501</v>
      </c>
      <c r="G207" s="212">
        <v>40714</v>
      </c>
      <c r="H207" s="212">
        <v>40877</v>
      </c>
      <c r="I207" s="211">
        <v>16000</v>
      </c>
      <c r="J207" s="211" t="s">
        <v>432</v>
      </c>
      <c r="K207" s="211" t="s">
        <v>3790</v>
      </c>
      <c r="L207" s="211" t="s">
        <v>3908</v>
      </c>
      <c r="M207" s="211" t="s">
        <v>3909</v>
      </c>
    </row>
    <row r="208" spans="1:13" x14ac:dyDescent="0.2">
      <c r="A208" s="211" t="s">
        <v>4502</v>
      </c>
      <c r="B208" s="211" t="s">
        <v>4503</v>
      </c>
      <c r="C208" s="212">
        <v>40392</v>
      </c>
      <c r="D208" s="212">
        <v>40624</v>
      </c>
      <c r="E208" s="211" t="s">
        <v>4504</v>
      </c>
      <c r="F208" s="211" t="s">
        <v>4505</v>
      </c>
      <c r="G208" s="212">
        <v>40452</v>
      </c>
      <c r="H208" s="212">
        <v>40624</v>
      </c>
      <c r="J208" s="211" t="s">
        <v>432</v>
      </c>
      <c r="K208" s="211" t="s">
        <v>3790</v>
      </c>
      <c r="L208" s="211" t="s">
        <v>4506</v>
      </c>
      <c r="M208" s="211" t="s">
        <v>4507</v>
      </c>
    </row>
    <row r="209" spans="1:13" x14ac:dyDescent="0.2">
      <c r="A209" s="211" t="s">
        <v>4508</v>
      </c>
      <c r="B209" s="211" t="s">
        <v>4509</v>
      </c>
      <c r="C209" s="212">
        <v>40575</v>
      </c>
      <c r="D209" s="212">
        <v>41364</v>
      </c>
      <c r="E209" s="211" t="s">
        <v>4510</v>
      </c>
      <c r="F209" s="211" t="s">
        <v>4511</v>
      </c>
      <c r="G209" s="212">
        <v>40575</v>
      </c>
      <c r="H209" s="212">
        <v>41364</v>
      </c>
      <c r="I209" s="211">
        <v>155508</v>
      </c>
      <c r="J209" s="211" t="s">
        <v>432</v>
      </c>
      <c r="K209" s="211" t="s">
        <v>3790</v>
      </c>
      <c r="L209" s="211" t="s">
        <v>4512</v>
      </c>
      <c r="M209" s="211" t="s">
        <v>4513</v>
      </c>
    </row>
    <row r="210" spans="1:13" x14ac:dyDescent="0.2">
      <c r="A210" s="211" t="s">
        <v>4514</v>
      </c>
      <c r="B210" s="211" t="s">
        <v>4515</v>
      </c>
      <c r="C210" s="212">
        <v>40388</v>
      </c>
      <c r="D210" s="212">
        <v>40574</v>
      </c>
      <c r="E210" s="211" t="s">
        <v>4516</v>
      </c>
      <c r="F210" s="211" t="s">
        <v>4517</v>
      </c>
      <c r="G210" s="212">
        <v>40388</v>
      </c>
      <c r="H210" s="212">
        <v>40574</v>
      </c>
      <c r="I210" s="211">
        <v>4500</v>
      </c>
      <c r="J210" s="211" t="s">
        <v>432</v>
      </c>
      <c r="K210" s="211" t="s">
        <v>3790</v>
      </c>
      <c r="L210" s="211" t="s">
        <v>4512</v>
      </c>
      <c r="M210" s="211" t="s">
        <v>4513</v>
      </c>
    </row>
    <row r="211" spans="1:13" x14ac:dyDescent="0.2">
      <c r="A211" s="211" t="s">
        <v>4518</v>
      </c>
      <c r="B211" s="211" t="s">
        <v>4519</v>
      </c>
      <c r="C211" s="212">
        <v>40634</v>
      </c>
      <c r="D211" s="212">
        <v>42825</v>
      </c>
      <c r="E211" s="211" t="s">
        <v>4520</v>
      </c>
      <c r="F211" s="211" t="s">
        <v>4521</v>
      </c>
      <c r="G211" s="212">
        <v>40269</v>
      </c>
      <c r="H211" s="212">
        <v>42825</v>
      </c>
      <c r="I211" s="211">
        <v>962540</v>
      </c>
      <c r="J211" s="211" t="s">
        <v>432</v>
      </c>
      <c r="K211" s="211" t="s">
        <v>3790</v>
      </c>
      <c r="L211" s="211" t="s">
        <v>4366</v>
      </c>
      <c r="M211" s="211" t="s">
        <v>4367</v>
      </c>
    </row>
    <row r="212" spans="1:13" x14ac:dyDescent="0.2">
      <c r="A212" s="211" t="s">
        <v>4522</v>
      </c>
      <c r="B212" s="211" t="s">
        <v>4523</v>
      </c>
      <c r="C212" s="212">
        <v>40299</v>
      </c>
      <c r="D212" s="212">
        <v>42338</v>
      </c>
      <c r="E212" s="211" t="s">
        <v>4524</v>
      </c>
      <c r="F212" s="211" t="s">
        <v>4525</v>
      </c>
      <c r="G212" s="212">
        <v>40299</v>
      </c>
      <c r="H212" s="212">
        <v>41790</v>
      </c>
      <c r="I212" s="211">
        <v>441410</v>
      </c>
      <c r="J212" s="211" t="s">
        <v>432</v>
      </c>
      <c r="K212" s="211" t="s">
        <v>3790</v>
      </c>
      <c r="L212" s="211" t="s">
        <v>4283</v>
      </c>
      <c r="M212" s="211" t="s">
        <v>4284</v>
      </c>
    </row>
    <row r="213" spans="1:13" x14ac:dyDescent="0.2">
      <c r="A213" s="211" t="s">
        <v>4522</v>
      </c>
      <c r="B213" s="211" t="s">
        <v>4523</v>
      </c>
      <c r="C213" s="212">
        <v>40299</v>
      </c>
      <c r="D213" s="212">
        <v>42338</v>
      </c>
      <c r="E213" s="211" t="s">
        <v>4524</v>
      </c>
      <c r="F213" s="211" t="s">
        <v>4525</v>
      </c>
      <c r="G213" s="212">
        <v>40299</v>
      </c>
      <c r="H213" s="212">
        <v>41790</v>
      </c>
      <c r="I213" s="211">
        <v>441410</v>
      </c>
      <c r="J213" s="211" t="s">
        <v>432</v>
      </c>
      <c r="K213" s="211" t="s">
        <v>3790</v>
      </c>
      <c r="L213" s="211" t="s">
        <v>292</v>
      </c>
      <c r="M213" s="211" t="s">
        <v>3991</v>
      </c>
    </row>
    <row r="214" spans="1:13" x14ac:dyDescent="0.2">
      <c r="A214" s="211" t="s">
        <v>4522</v>
      </c>
      <c r="B214" s="211" t="s">
        <v>4523</v>
      </c>
      <c r="C214" s="212">
        <v>40299</v>
      </c>
      <c r="D214" s="212">
        <v>42338</v>
      </c>
      <c r="E214" s="211" t="s">
        <v>4526</v>
      </c>
      <c r="F214" s="211" t="s">
        <v>4527</v>
      </c>
      <c r="G214" s="212">
        <v>41791</v>
      </c>
      <c r="H214" s="212">
        <v>42004</v>
      </c>
      <c r="I214" s="211">
        <v>29882</v>
      </c>
      <c r="J214" s="211" t="s">
        <v>432</v>
      </c>
      <c r="K214" s="211" t="s">
        <v>3790</v>
      </c>
      <c r="L214" s="211" t="s">
        <v>4528</v>
      </c>
      <c r="M214" s="211" t="s">
        <v>4529</v>
      </c>
    </row>
    <row r="215" spans="1:13" x14ac:dyDescent="0.2">
      <c r="A215" s="211" t="s">
        <v>4522</v>
      </c>
      <c r="B215" s="211" t="s">
        <v>4523</v>
      </c>
      <c r="C215" s="212">
        <v>40299</v>
      </c>
      <c r="D215" s="212">
        <v>42338</v>
      </c>
      <c r="E215" s="211" t="s">
        <v>4530</v>
      </c>
      <c r="F215" s="211" t="s">
        <v>4531</v>
      </c>
      <c r="G215" s="212">
        <v>42125</v>
      </c>
      <c r="H215" s="212">
        <v>42338</v>
      </c>
      <c r="I215" s="211">
        <v>25000</v>
      </c>
      <c r="J215" s="211" t="s">
        <v>432</v>
      </c>
      <c r="K215" s="211" t="s">
        <v>3790</v>
      </c>
      <c r="L215" s="211" t="s">
        <v>4528</v>
      </c>
      <c r="M215" s="211" t="s">
        <v>4529</v>
      </c>
    </row>
    <row r="216" spans="1:13" x14ac:dyDescent="0.2">
      <c r="A216" s="211" t="s">
        <v>4532</v>
      </c>
      <c r="B216" s="211" t="s">
        <v>4533</v>
      </c>
      <c r="C216" s="212">
        <v>40654</v>
      </c>
      <c r="D216" s="212">
        <v>42825</v>
      </c>
      <c r="E216" s="211" t="s">
        <v>4534</v>
      </c>
      <c r="F216" s="211" t="s">
        <v>4535</v>
      </c>
      <c r="G216" s="212">
        <v>40654</v>
      </c>
      <c r="J216" s="211" t="s">
        <v>432</v>
      </c>
      <c r="K216" s="211" t="s">
        <v>3790</v>
      </c>
      <c r="L216" s="211" t="s">
        <v>4536</v>
      </c>
      <c r="M216" s="211" t="s">
        <v>4537</v>
      </c>
    </row>
    <row r="217" spans="1:13" x14ac:dyDescent="0.2">
      <c r="A217" s="211" t="s">
        <v>4538</v>
      </c>
      <c r="B217" s="211" t="s">
        <v>4539</v>
      </c>
      <c r="C217" s="212">
        <v>40654</v>
      </c>
      <c r="D217" s="212">
        <v>42004</v>
      </c>
      <c r="E217" s="211" t="s">
        <v>4540</v>
      </c>
      <c r="F217" s="211" t="s">
        <v>4541</v>
      </c>
      <c r="G217" s="212">
        <v>40654</v>
      </c>
      <c r="J217" s="211" t="s">
        <v>432</v>
      </c>
      <c r="K217" s="211" t="s">
        <v>3790</v>
      </c>
      <c r="L217" s="211" t="s">
        <v>4536</v>
      </c>
      <c r="M217" s="211" t="s">
        <v>4537</v>
      </c>
    </row>
    <row r="218" spans="1:13" x14ac:dyDescent="0.2">
      <c r="A218" s="211" t="s">
        <v>4542</v>
      </c>
      <c r="B218" s="211" t="s">
        <v>4543</v>
      </c>
      <c r="C218" s="212">
        <v>40800</v>
      </c>
      <c r="D218" s="212">
        <v>42794</v>
      </c>
      <c r="E218" s="211" t="s">
        <v>4544</v>
      </c>
      <c r="F218" s="211" t="s">
        <v>4545</v>
      </c>
      <c r="G218" s="212">
        <v>40800</v>
      </c>
      <c r="H218" s="212">
        <v>42643</v>
      </c>
      <c r="I218" s="211">
        <v>13497699</v>
      </c>
      <c r="J218" s="211" t="s">
        <v>432</v>
      </c>
      <c r="K218" s="211" t="s">
        <v>3790</v>
      </c>
      <c r="L218" s="211" t="s">
        <v>4277</v>
      </c>
      <c r="M218" s="211" t="s">
        <v>4278</v>
      </c>
    </row>
    <row r="219" spans="1:13" x14ac:dyDescent="0.2">
      <c r="A219" s="211" t="s">
        <v>4546</v>
      </c>
      <c r="B219" s="211" t="s">
        <v>4547</v>
      </c>
      <c r="C219" s="212">
        <v>40484</v>
      </c>
      <c r="D219" s="212">
        <v>40908</v>
      </c>
      <c r="E219" s="211" t="s">
        <v>4548</v>
      </c>
      <c r="F219" s="211" t="s">
        <v>4549</v>
      </c>
      <c r="G219" s="212">
        <v>40484</v>
      </c>
      <c r="H219" s="212">
        <v>40848</v>
      </c>
      <c r="I219" s="211">
        <v>42059160</v>
      </c>
      <c r="J219" s="211" t="s">
        <v>432</v>
      </c>
      <c r="K219" s="211" t="s">
        <v>3790</v>
      </c>
      <c r="L219" s="211" t="s">
        <v>3942</v>
      </c>
      <c r="M219" s="211" t="s">
        <v>3943</v>
      </c>
    </row>
    <row r="220" spans="1:13" x14ac:dyDescent="0.2">
      <c r="A220" s="211" t="s">
        <v>4550</v>
      </c>
      <c r="B220" s="211" t="s">
        <v>4551</v>
      </c>
      <c r="C220" s="212">
        <v>40359</v>
      </c>
      <c r="D220" s="212">
        <v>40967</v>
      </c>
      <c r="E220" s="211" t="s">
        <v>4552</v>
      </c>
      <c r="F220" s="211" t="s">
        <v>4553</v>
      </c>
      <c r="G220" s="212">
        <v>40359</v>
      </c>
      <c r="H220" s="212">
        <v>40724</v>
      </c>
      <c r="I220" s="211">
        <v>74648</v>
      </c>
      <c r="J220" s="211" t="s">
        <v>432</v>
      </c>
      <c r="K220" s="211" t="s">
        <v>3790</v>
      </c>
      <c r="L220" s="211" t="s">
        <v>4554</v>
      </c>
      <c r="M220" s="211" t="s">
        <v>4555</v>
      </c>
    </row>
    <row r="221" spans="1:13" x14ac:dyDescent="0.2">
      <c r="A221" s="211" t="s">
        <v>4556</v>
      </c>
      <c r="B221" s="211" t="s">
        <v>4557</v>
      </c>
      <c r="C221" s="212">
        <v>40147</v>
      </c>
      <c r="D221" s="212">
        <v>41244</v>
      </c>
      <c r="E221" s="211" t="s">
        <v>4558</v>
      </c>
      <c r="F221" s="211" t="s">
        <v>4559</v>
      </c>
      <c r="G221" s="212">
        <v>40147</v>
      </c>
      <c r="H221" s="212">
        <v>41244</v>
      </c>
      <c r="I221" s="211">
        <v>277580</v>
      </c>
      <c r="J221" s="211" t="s">
        <v>432</v>
      </c>
      <c r="K221" s="211" t="s">
        <v>3790</v>
      </c>
      <c r="L221" s="211" t="s">
        <v>4560</v>
      </c>
      <c r="M221" s="211" t="s">
        <v>278</v>
      </c>
    </row>
    <row r="222" spans="1:13" x14ac:dyDescent="0.2">
      <c r="A222" s="211" t="s">
        <v>4561</v>
      </c>
      <c r="B222" s="211" t="s">
        <v>4562</v>
      </c>
      <c r="C222" s="212">
        <v>40403</v>
      </c>
      <c r="D222" s="212">
        <v>40908</v>
      </c>
      <c r="E222" s="211" t="s">
        <v>4563</v>
      </c>
      <c r="F222" s="211" t="s">
        <v>4564</v>
      </c>
      <c r="G222" s="212">
        <v>40403</v>
      </c>
      <c r="H222" s="212">
        <v>40737</v>
      </c>
      <c r="I222" s="211">
        <v>99930</v>
      </c>
      <c r="J222" s="211" t="s">
        <v>432</v>
      </c>
      <c r="K222" s="211" t="s">
        <v>3790</v>
      </c>
      <c r="L222" s="211" t="s">
        <v>3846</v>
      </c>
      <c r="M222" s="211" t="s">
        <v>3847</v>
      </c>
    </row>
    <row r="223" spans="1:13" x14ac:dyDescent="0.2">
      <c r="A223" s="211" t="s">
        <v>4561</v>
      </c>
      <c r="B223" s="211" t="s">
        <v>4562</v>
      </c>
      <c r="C223" s="212">
        <v>40403</v>
      </c>
      <c r="D223" s="212">
        <v>40908</v>
      </c>
      <c r="E223" s="211" t="s">
        <v>4565</v>
      </c>
      <c r="F223" s="211" t="s">
        <v>4566</v>
      </c>
      <c r="G223" s="212">
        <v>40840</v>
      </c>
      <c r="H223" s="212">
        <v>40908</v>
      </c>
      <c r="I223" s="211">
        <v>70000</v>
      </c>
      <c r="J223" s="211" t="s">
        <v>432</v>
      </c>
      <c r="K223" s="211" t="s">
        <v>3790</v>
      </c>
      <c r="L223" s="211" t="s">
        <v>3846</v>
      </c>
      <c r="M223" s="211" t="s">
        <v>3847</v>
      </c>
    </row>
    <row r="224" spans="1:13" x14ac:dyDescent="0.2">
      <c r="A224" s="211" t="s">
        <v>4567</v>
      </c>
      <c r="B224" s="211" t="s">
        <v>4568</v>
      </c>
      <c r="C224" s="212">
        <v>40452</v>
      </c>
      <c r="D224" s="212">
        <v>40633</v>
      </c>
      <c r="E224" s="211" t="s">
        <v>4569</v>
      </c>
      <c r="F224" s="211" t="s">
        <v>4570</v>
      </c>
      <c r="G224" s="212">
        <v>40452</v>
      </c>
      <c r="H224" s="212">
        <v>40633</v>
      </c>
      <c r="I224" s="211">
        <v>504416.67</v>
      </c>
      <c r="J224" s="211" t="s">
        <v>432</v>
      </c>
      <c r="K224" s="211" t="s">
        <v>3790</v>
      </c>
      <c r="L224" s="211" t="s">
        <v>4571</v>
      </c>
      <c r="M224" s="211" t="s">
        <v>4572</v>
      </c>
    </row>
    <row r="225" spans="1:16" x14ac:dyDescent="0.2">
      <c r="A225" s="211" t="s">
        <v>4573</v>
      </c>
      <c r="B225" s="211" t="s">
        <v>4574</v>
      </c>
      <c r="C225" s="212">
        <v>40360</v>
      </c>
      <c r="D225" s="212">
        <v>41455</v>
      </c>
      <c r="E225" s="211" t="s">
        <v>4575</v>
      </c>
      <c r="F225" s="211" t="s">
        <v>4576</v>
      </c>
      <c r="G225" s="212">
        <v>40360</v>
      </c>
      <c r="H225" s="212">
        <v>41059</v>
      </c>
      <c r="I225" s="211">
        <v>187401</v>
      </c>
      <c r="J225" s="211" t="s">
        <v>432</v>
      </c>
      <c r="K225" s="211" t="s">
        <v>3790</v>
      </c>
      <c r="L225" s="211" t="s">
        <v>3864</v>
      </c>
      <c r="M225" s="211" t="s">
        <v>3865</v>
      </c>
    </row>
    <row r="226" spans="1:16" x14ac:dyDescent="0.2">
      <c r="A226" s="211" t="s">
        <v>4573</v>
      </c>
      <c r="B226" s="211" t="s">
        <v>4574</v>
      </c>
      <c r="C226" s="212">
        <v>40360</v>
      </c>
      <c r="D226" s="212">
        <v>41455</v>
      </c>
      <c r="E226" s="211" t="s">
        <v>4577</v>
      </c>
      <c r="F226" s="211" t="s">
        <v>4578</v>
      </c>
      <c r="G226" s="212">
        <v>41197</v>
      </c>
      <c r="H226" s="212">
        <v>41455</v>
      </c>
      <c r="I226" s="211">
        <v>74211</v>
      </c>
      <c r="J226" s="211" t="s">
        <v>432</v>
      </c>
      <c r="K226" s="211" t="s">
        <v>3790</v>
      </c>
      <c r="L226" s="211" t="s">
        <v>3864</v>
      </c>
      <c r="M226" s="211" t="s">
        <v>3865</v>
      </c>
    </row>
    <row r="227" spans="1:16" x14ac:dyDescent="0.2">
      <c r="A227" s="211" t="s">
        <v>4579</v>
      </c>
      <c r="B227" s="211" t="s">
        <v>4580</v>
      </c>
      <c r="C227" s="212">
        <v>40408</v>
      </c>
      <c r="D227" s="212">
        <v>40591</v>
      </c>
      <c r="E227" s="211" t="s">
        <v>4581</v>
      </c>
      <c r="F227" s="211" t="s">
        <v>4582</v>
      </c>
      <c r="G227" s="212">
        <v>40409</v>
      </c>
      <c r="H227" s="212">
        <v>40591</v>
      </c>
      <c r="I227" s="211">
        <v>35000</v>
      </c>
      <c r="J227" s="211" t="s">
        <v>432</v>
      </c>
      <c r="K227" s="211" t="s">
        <v>3790</v>
      </c>
      <c r="L227" s="211" t="s">
        <v>3846</v>
      </c>
      <c r="M227" s="211" t="s">
        <v>3847</v>
      </c>
    </row>
    <row r="228" spans="1:16" x14ac:dyDescent="0.2">
      <c r="A228" s="211" t="s">
        <v>4583</v>
      </c>
      <c r="B228" s="211" t="s">
        <v>4584</v>
      </c>
      <c r="C228" s="212">
        <v>40405</v>
      </c>
      <c r="D228" s="212">
        <v>40724</v>
      </c>
      <c r="E228" s="211" t="s">
        <v>4585</v>
      </c>
      <c r="F228" s="211" t="s">
        <v>4586</v>
      </c>
      <c r="G228" s="212">
        <v>40405</v>
      </c>
      <c r="H228" s="212">
        <v>40724</v>
      </c>
      <c r="J228" s="211" t="s">
        <v>432</v>
      </c>
      <c r="K228" s="211" t="s">
        <v>3790</v>
      </c>
      <c r="L228" s="211" t="s">
        <v>4587</v>
      </c>
      <c r="M228" s="211" t="s">
        <v>4588</v>
      </c>
    </row>
    <row r="229" spans="1:16" x14ac:dyDescent="0.2">
      <c r="A229" s="211" t="s">
        <v>4589</v>
      </c>
      <c r="B229" s="211" t="s">
        <v>4590</v>
      </c>
      <c r="C229" s="212">
        <v>41030</v>
      </c>
      <c r="D229" s="212">
        <v>41120</v>
      </c>
      <c r="E229" s="211" t="s">
        <v>4591</v>
      </c>
      <c r="F229" s="211" t="s">
        <v>4592</v>
      </c>
      <c r="G229" s="212">
        <v>41030</v>
      </c>
      <c r="H229" s="212">
        <v>41120</v>
      </c>
      <c r="I229" s="211">
        <v>8800</v>
      </c>
      <c r="J229" s="211" t="s">
        <v>432</v>
      </c>
      <c r="K229" s="211" t="s">
        <v>3790</v>
      </c>
      <c r="L229" s="211" t="s">
        <v>4593</v>
      </c>
      <c r="M229" s="211" t="s">
        <v>4594</v>
      </c>
    </row>
    <row r="230" spans="1:16" x14ac:dyDescent="0.2">
      <c r="A230" s="211" t="s">
        <v>4595</v>
      </c>
      <c r="B230" s="211" t="s">
        <v>4596</v>
      </c>
      <c r="C230" s="212">
        <v>40782</v>
      </c>
      <c r="D230" s="212">
        <v>42185</v>
      </c>
      <c r="E230" s="211" t="s">
        <v>4597</v>
      </c>
      <c r="F230" s="211" t="s">
        <v>4598</v>
      </c>
      <c r="G230" s="212">
        <v>40782</v>
      </c>
      <c r="H230" s="212">
        <v>42185</v>
      </c>
      <c r="I230" s="211">
        <v>314604</v>
      </c>
      <c r="J230" s="211" t="s">
        <v>432</v>
      </c>
      <c r="K230" s="211" t="s">
        <v>3790</v>
      </c>
      <c r="L230" s="211" t="s">
        <v>4599</v>
      </c>
      <c r="M230" s="211" t="s">
        <v>4600</v>
      </c>
    </row>
    <row r="231" spans="1:16" x14ac:dyDescent="0.2">
      <c r="A231" s="211" t="s">
        <v>4601</v>
      </c>
      <c r="B231" s="211" t="s">
        <v>4602</v>
      </c>
      <c r="C231" s="212">
        <v>40634</v>
      </c>
      <c r="D231" s="212">
        <v>42825</v>
      </c>
      <c r="E231" s="211" t="s">
        <v>4520</v>
      </c>
      <c r="F231" s="211" t="s">
        <v>4521</v>
      </c>
      <c r="G231" s="212">
        <v>40269</v>
      </c>
      <c r="H231" s="212">
        <v>42825</v>
      </c>
      <c r="I231" s="211">
        <v>962540</v>
      </c>
      <c r="J231" s="211" t="s">
        <v>432</v>
      </c>
      <c r="K231" s="211" t="s">
        <v>3790</v>
      </c>
      <c r="L231" s="211" t="s">
        <v>4366</v>
      </c>
      <c r="M231" s="211" t="s">
        <v>4367</v>
      </c>
    </row>
    <row r="232" spans="1:16" x14ac:dyDescent="0.2">
      <c r="A232" s="211" t="s">
        <v>4603</v>
      </c>
      <c r="B232" s="211" t="s">
        <v>4604</v>
      </c>
      <c r="C232" s="212">
        <v>40513</v>
      </c>
      <c r="D232" s="212">
        <v>41820</v>
      </c>
      <c r="E232" s="211" t="s">
        <v>4605</v>
      </c>
      <c r="F232" s="211" t="s">
        <v>4606</v>
      </c>
      <c r="G232" s="212">
        <v>40513</v>
      </c>
      <c r="H232" s="212">
        <v>41820</v>
      </c>
      <c r="J232" s="211" t="s">
        <v>432</v>
      </c>
      <c r="K232" s="211" t="s">
        <v>3790</v>
      </c>
      <c r="L232" s="211" t="s">
        <v>4607</v>
      </c>
      <c r="M232" s="211" t="s">
        <v>4608</v>
      </c>
    </row>
    <row r="233" spans="1:16" x14ac:dyDescent="0.2">
      <c r="A233" s="211" t="s">
        <v>4609</v>
      </c>
      <c r="B233" s="211" t="s">
        <v>4610</v>
      </c>
      <c r="C233" s="212">
        <v>40422</v>
      </c>
      <c r="D233" s="212">
        <v>42460</v>
      </c>
      <c r="E233" s="211" t="s">
        <v>4611</v>
      </c>
      <c r="F233" s="211" t="s">
        <v>4612</v>
      </c>
      <c r="G233" s="212">
        <v>40422</v>
      </c>
      <c r="H233" s="212">
        <v>42460</v>
      </c>
      <c r="I233" s="211">
        <v>60000</v>
      </c>
      <c r="J233" s="211" t="s">
        <v>432</v>
      </c>
      <c r="K233" s="211" t="s">
        <v>3790</v>
      </c>
      <c r="L233" s="211" t="s">
        <v>4512</v>
      </c>
      <c r="M233" s="211" t="s">
        <v>4513</v>
      </c>
    </row>
    <row r="234" spans="1:16" x14ac:dyDescent="0.2">
      <c r="A234" s="211" t="s">
        <v>4613</v>
      </c>
      <c r="B234" s="211" t="s">
        <v>4614</v>
      </c>
      <c r="C234" s="212">
        <v>40513</v>
      </c>
      <c r="D234" s="212">
        <v>40878</v>
      </c>
      <c r="E234" s="211" t="s">
        <v>4615</v>
      </c>
      <c r="F234" s="211" t="s">
        <v>4616</v>
      </c>
      <c r="G234" s="212">
        <v>40513</v>
      </c>
      <c r="H234" s="212">
        <v>40878</v>
      </c>
      <c r="I234" s="211">
        <v>23841.15</v>
      </c>
      <c r="J234" s="211" t="s">
        <v>432</v>
      </c>
      <c r="K234" s="211" t="s">
        <v>3790</v>
      </c>
      <c r="L234" s="211" t="s">
        <v>4617</v>
      </c>
      <c r="M234" s="211" t="s">
        <v>4618</v>
      </c>
    </row>
    <row r="235" spans="1:16" x14ac:dyDescent="0.2">
      <c r="A235" s="211" t="s">
        <v>4619</v>
      </c>
      <c r="B235" s="211" t="s">
        <v>4620</v>
      </c>
      <c r="C235" s="212">
        <v>40452</v>
      </c>
      <c r="D235" s="212">
        <v>43008</v>
      </c>
      <c r="E235" s="211" t="s">
        <v>4455</v>
      </c>
      <c r="F235" s="211" t="s">
        <v>4456</v>
      </c>
      <c r="G235" s="212">
        <v>40326</v>
      </c>
      <c r="H235" s="212">
        <v>40543</v>
      </c>
      <c r="I235" s="211">
        <v>13000</v>
      </c>
      <c r="J235" s="211" t="s">
        <v>432</v>
      </c>
      <c r="K235" s="211" t="s">
        <v>3790</v>
      </c>
      <c r="L235" s="211" t="s">
        <v>3834</v>
      </c>
      <c r="M235" s="211" t="s">
        <v>3835</v>
      </c>
    </row>
    <row r="236" spans="1:16" ht="15" x14ac:dyDescent="0.25">
      <c r="A236" s="211" t="s">
        <v>4619</v>
      </c>
      <c r="B236" s="211" t="s">
        <v>4620</v>
      </c>
      <c r="C236" s="212">
        <v>40452</v>
      </c>
      <c r="D236" s="212">
        <v>43008</v>
      </c>
      <c r="E236" s="211" t="s">
        <v>4621</v>
      </c>
      <c r="F236" s="211" t="s">
        <v>4622</v>
      </c>
      <c r="G236" s="212">
        <v>40452</v>
      </c>
      <c r="H236" s="212">
        <v>40816</v>
      </c>
      <c r="J236" s="211" t="s">
        <v>432</v>
      </c>
      <c r="K236" s="211" t="s">
        <v>3790</v>
      </c>
      <c r="L236" s="211" t="s">
        <v>3834</v>
      </c>
      <c r="M236" s="211" t="s">
        <v>3835</v>
      </c>
      <c r="P236" s="28"/>
    </row>
    <row r="237" spans="1:16" ht="15" x14ac:dyDescent="0.25">
      <c r="A237" s="211" t="s">
        <v>4619</v>
      </c>
      <c r="B237" s="211" t="s">
        <v>4620</v>
      </c>
      <c r="C237" s="212">
        <v>40452</v>
      </c>
      <c r="D237" s="212">
        <v>43008</v>
      </c>
      <c r="E237" s="211" t="s">
        <v>4621</v>
      </c>
      <c r="F237" s="211" t="s">
        <v>4622</v>
      </c>
      <c r="G237" s="212">
        <v>40452</v>
      </c>
      <c r="H237" s="212">
        <v>40816</v>
      </c>
      <c r="J237" s="211" t="s">
        <v>432</v>
      </c>
      <c r="K237" s="211" t="s">
        <v>3790</v>
      </c>
      <c r="L237" s="211" t="s">
        <v>3819</v>
      </c>
      <c r="M237" s="211" t="s">
        <v>3820</v>
      </c>
      <c r="P237" s="28"/>
    </row>
    <row r="238" spans="1:16" ht="15" x14ac:dyDescent="0.25">
      <c r="A238" s="211" t="s">
        <v>4619</v>
      </c>
      <c r="B238" s="211" t="s">
        <v>4620</v>
      </c>
      <c r="C238" s="212">
        <v>40452</v>
      </c>
      <c r="D238" s="212">
        <v>43008</v>
      </c>
      <c r="E238" s="211" t="s">
        <v>4623</v>
      </c>
      <c r="F238" s="211" t="s">
        <v>4624</v>
      </c>
      <c r="G238" s="212">
        <v>40817</v>
      </c>
      <c r="H238" s="212">
        <v>41182</v>
      </c>
      <c r="I238" s="211">
        <v>9734318</v>
      </c>
      <c r="J238" s="211" t="s">
        <v>432</v>
      </c>
      <c r="K238" s="211" t="s">
        <v>3790</v>
      </c>
      <c r="L238" s="211" t="s">
        <v>3834</v>
      </c>
      <c r="M238" s="211" t="s">
        <v>3835</v>
      </c>
      <c r="P238" s="28"/>
    </row>
    <row r="239" spans="1:16" ht="15" x14ac:dyDescent="0.25">
      <c r="A239" s="211" t="s">
        <v>4619</v>
      </c>
      <c r="B239" s="211" t="s">
        <v>4620</v>
      </c>
      <c r="C239" s="212">
        <v>40452</v>
      </c>
      <c r="D239" s="212">
        <v>43008</v>
      </c>
      <c r="E239" s="211" t="s">
        <v>4265</v>
      </c>
      <c r="F239" s="211" t="s">
        <v>4266</v>
      </c>
      <c r="G239" s="212">
        <v>41183</v>
      </c>
      <c r="H239" s="212">
        <v>41547</v>
      </c>
      <c r="I239" s="211">
        <v>9074506</v>
      </c>
      <c r="J239" s="211" t="s">
        <v>432</v>
      </c>
      <c r="K239" s="211" t="s">
        <v>3790</v>
      </c>
      <c r="L239" s="211" t="s">
        <v>3834</v>
      </c>
      <c r="M239" s="211" t="s">
        <v>3835</v>
      </c>
      <c r="P239" s="28"/>
    </row>
    <row r="240" spans="1:16" ht="15" x14ac:dyDescent="0.25">
      <c r="A240" s="211" t="s">
        <v>4619</v>
      </c>
      <c r="B240" s="211" t="s">
        <v>4620</v>
      </c>
      <c r="C240" s="212">
        <v>40452</v>
      </c>
      <c r="D240" s="212">
        <v>43008</v>
      </c>
      <c r="E240" s="211" t="s">
        <v>4267</v>
      </c>
      <c r="F240" s="211" t="s">
        <v>4268</v>
      </c>
      <c r="G240" s="212">
        <v>41548</v>
      </c>
      <c r="H240" s="212">
        <v>41912</v>
      </c>
      <c r="I240" s="211">
        <v>8310896</v>
      </c>
      <c r="J240" s="211" t="s">
        <v>432</v>
      </c>
      <c r="K240" s="211" t="s">
        <v>3790</v>
      </c>
      <c r="L240" s="211" t="s">
        <v>3834</v>
      </c>
      <c r="M240" s="211" t="s">
        <v>3835</v>
      </c>
      <c r="P240" s="28"/>
    </row>
    <row r="241" spans="1:16" ht="15" x14ac:dyDescent="0.25">
      <c r="A241" s="211" t="s">
        <v>4619</v>
      </c>
      <c r="B241" s="211" t="s">
        <v>4620</v>
      </c>
      <c r="C241" s="212">
        <v>40452</v>
      </c>
      <c r="D241" s="212">
        <v>43008</v>
      </c>
      <c r="E241" s="211" t="s">
        <v>4269</v>
      </c>
      <c r="F241" s="211" t="s">
        <v>4270</v>
      </c>
      <c r="G241" s="212">
        <v>41913</v>
      </c>
      <c r="H241" s="212">
        <v>42277</v>
      </c>
      <c r="I241" s="211">
        <v>14103734.68</v>
      </c>
      <c r="J241" s="211" t="s">
        <v>432</v>
      </c>
      <c r="K241" s="211" t="s">
        <v>3790</v>
      </c>
      <c r="L241" s="211" t="s">
        <v>3834</v>
      </c>
      <c r="M241" s="211" t="s">
        <v>3835</v>
      </c>
      <c r="P241" s="28"/>
    </row>
    <row r="242" spans="1:16" ht="15" x14ac:dyDescent="0.25">
      <c r="A242" s="211" t="s">
        <v>4619</v>
      </c>
      <c r="B242" s="211" t="s">
        <v>4620</v>
      </c>
      <c r="C242" s="212">
        <v>40452</v>
      </c>
      <c r="D242" s="212">
        <v>43008</v>
      </c>
      <c r="E242" s="211" t="s">
        <v>4625</v>
      </c>
      <c r="F242" s="211" t="s">
        <v>4626</v>
      </c>
      <c r="G242" s="212">
        <v>42278</v>
      </c>
      <c r="H242" s="212">
        <v>42643</v>
      </c>
      <c r="I242" s="211">
        <v>16767961</v>
      </c>
      <c r="J242" s="211" t="s">
        <v>432</v>
      </c>
      <c r="K242" s="211" t="s">
        <v>3790</v>
      </c>
      <c r="L242" s="211" t="s">
        <v>3834</v>
      </c>
      <c r="M242" s="211" t="s">
        <v>3835</v>
      </c>
      <c r="P242" s="28"/>
    </row>
    <row r="243" spans="1:16" ht="15" x14ac:dyDescent="0.25">
      <c r="A243" s="211" t="s">
        <v>4619</v>
      </c>
      <c r="B243" s="211" t="s">
        <v>4620</v>
      </c>
      <c r="C243" s="212">
        <v>40452</v>
      </c>
      <c r="D243" s="212">
        <v>43008</v>
      </c>
      <c r="E243" s="211" t="s">
        <v>4627</v>
      </c>
      <c r="F243" s="211" t="s">
        <v>4628</v>
      </c>
      <c r="G243" s="212">
        <v>42644</v>
      </c>
      <c r="H243" s="212">
        <v>43008</v>
      </c>
      <c r="I243" s="211">
        <v>15723156.26</v>
      </c>
      <c r="J243" s="211" t="s">
        <v>432</v>
      </c>
      <c r="K243" s="211" t="s">
        <v>3790</v>
      </c>
      <c r="L243" s="211" t="s">
        <v>3834</v>
      </c>
      <c r="M243" s="211" t="s">
        <v>3835</v>
      </c>
      <c r="P243" s="28"/>
    </row>
    <row r="244" spans="1:16" ht="15" x14ac:dyDescent="0.25">
      <c r="A244" s="211" t="s">
        <v>4629</v>
      </c>
      <c r="B244" s="211" t="s">
        <v>4630</v>
      </c>
      <c r="C244" s="212">
        <v>40980</v>
      </c>
      <c r="D244" s="212">
        <v>43100</v>
      </c>
      <c r="E244" s="211" t="s">
        <v>4631</v>
      </c>
      <c r="F244" s="211" t="s">
        <v>4632</v>
      </c>
      <c r="G244" s="212">
        <v>40980</v>
      </c>
      <c r="H244" s="212">
        <v>42735</v>
      </c>
      <c r="J244" s="211" t="s">
        <v>432</v>
      </c>
      <c r="K244" s="211" t="s">
        <v>3790</v>
      </c>
      <c r="L244" s="211" t="s">
        <v>4633</v>
      </c>
      <c r="M244" s="211" t="s">
        <v>4634</v>
      </c>
      <c r="P244" s="28"/>
    </row>
    <row r="245" spans="1:16" ht="15" x14ac:dyDescent="0.25">
      <c r="A245" s="211" t="s">
        <v>4629</v>
      </c>
      <c r="B245" s="211" t="s">
        <v>4630</v>
      </c>
      <c r="C245" s="212">
        <v>40980</v>
      </c>
      <c r="D245" s="212">
        <v>43100</v>
      </c>
      <c r="E245" s="211" t="s">
        <v>4635</v>
      </c>
      <c r="F245" s="211" t="s">
        <v>4636</v>
      </c>
      <c r="G245" s="212">
        <v>41421</v>
      </c>
      <c r="H245" s="212">
        <v>41604</v>
      </c>
      <c r="I245" s="211">
        <v>226350</v>
      </c>
      <c r="J245" s="211" t="s">
        <v>432</v>
      </c>
      <c r="K245" s="211" t="s">
        <v>3790</v>
      </c>
      <c r="L245" s="211" t="s">
        <v>4637</v>
      </c>
      <c r="M245" s="211" t="s">
        <v>4638</v>
      </c>
      <c r="P245" s="28"/>
    </row>
    <row r="246" spans="1:16" ht="15" x14ac:dyDescent="0.25">
      <c r="A246" s="211" t="s">
        <v>4629</v>
      </c>
      <c r="B246" s="211" t="s">
        <v>4630</v>
      </c>
      <c r="C246" s="212">
        <v>40980</v>
      </c>
      <c r="D246" s="212">
        <v>43100</v>
      </c>
      <c r="E246" s="211" t="s">
        <v>4639</v>
      </c>
      <c r="F246" s="211" t="s">
        <v>4640</v>
      </c>
      <c r="G246" s="212">
        <v>41699</v>
      </c>
      <c r="H246" s="212">
        <v>42766</v>
      </c>
      <c r="I246" s="211">
        <v>21000</v>
      </c>
      <c r="J246" s="211" t="s">
        <v>432</v>
      </c>
      <c r="K246" s="211" t="s">
        <v>3790</v>
      </c>
      <c r="L246" s="211" t="s">
        <v>4641</v>
      </c>
      <c r="M246" s="211" t="s">
        <v>4642</v>
      </c>
      <c r="P246" s="28"/>
    </row>
    <row r="247" spans="1:16" ht="15" x14ac:dyDescent="0.25">
      <c r="A247" s="211" t="s">
        <v>4643</v>
      </c>
      <c r="B247" s="211" t="s">
        <v>4644</v>
      </c>
      <c r="C247" s="212">
        <v>40513</v>
      </c>
      <c r="D247" s="212">
        <v>40633</v>
      </c>
      <c r="E247" s="211" t="s">
        <v>4645</v>
      </c>
      <c r="F247" s="211" t="s">
        <v>4646</v>
      </c>
      <c r="G247" s="212">
        <v>40513</v>
      </c>
      <c r="H247" s="212">
        <v>40633</v>
      </c>
      <c r="J247" s="211" t="s">
        <v>432</v>
      </c>
      <c r="K247" s="211" t="s">
        <v>3790</v>
      </c>
      <c r="L247" s="211" t="s">
        <v>3850</v>
      </c>
      <c r="M247" s="211" t="s">
        <v>3851</v>
      </c>
      <c r="P247" s="28"/>
    </row>
    <row r="248" spans="1:16" ht="15" x14ac:dyDescent="0.25">
      <c r="A248" s="211" t="s">
        <v>4647</v>
      </c>
      <c r="B248" s="211" t="s">
        <v>4648</v>
      </c>
      <c r="C248" s="212">
        <v>40725</v>
      </c>
      <c r="D248" s="212">
        <v>42185</v>
      </c>
      <c r="E248" s="211" t="s">
        <v>4649</v>
      </c>
      <c r="F248" s="211" t="s">
        <v>4650</v>
      </c>
      <c r="G248" s="212">
        <v>40725</v>
      </c>
      <c r="H248" s="212">
        <v>42185</v>
      </c>
      <c r="I248" s="211">
        <v>187437</v>
      </c>
      <c r="J248" s="211" t="s">
        <v>432</v>
      </c>
      <c r="K248" s="211" t="s">
        <v>3790</v>
      </c>
      <c r="L248" s="211" t="s">
        <v>4651</v>
      </c>
      <c r="M248" s="211" t="s">
        <v>4652</v>
      </c>
      <c r="P248" s="28"/>
    </row>
    <row r="249" spans="1:16" ht="15" x14ac:dyDescent="0.25">
      <c r="A249" s="211" t="s">
        <v>4653</v>
      </c>
      <c r="B249" s="211" t="s">
        <v>4654</v>
      </c>
      <c r="C249" s="212">
        <v>40544</v>
      </c>
      <c r="D249" s="212">
        <v>41122</v>
      </c>
      <c r="E249" s="211" t="s">
        <v>4655</v>
      </c>
      <c r="F249" s="211" t="s">
        <v>4656</v>
      </c>
      <c r="G249" s="212">
        <v>40544</v>
      </c>
      <c r="H249" s="212">
        <v>41122</v>
      </c>
      <c r="I249" s="211">
        <v>444663</v>
      </c>
      <c r="J249" s="211" t="s">
        <v>432</v>
      </c>
      <c r="K249" s="211" t="s">
        <v>3790</v>
      </c>
      <c r="L249" s="211" t="s">
        <v>284</v>
      </c>
      <c r="M249" s="211" t="s">
        <v>3801</v>
      </c>
      <c r="P249" s="28"/>
    </row>
    <row r="250" spans="1:16" ht="15" x14ac:dyDescent="0.25">
      <c r="A250" s="211" t="s">
        <v>4657</v>
      </c>
      <c r="B250" s="211" t="s">
        <v>4658</v>
      </c>
      <c r="C250" s="212">
        <v>40527</v>
      </c>
      <c r="D250" s="212">
        <v>40770</v>
      </c>
      <c r="E250" s="211" t="s">
        <v>4659</v>
      </c>
      <c r="F250" s="211" t="s">
        <v>4660</v>
      </c>
      <c r="G250" s="212">
        <v>40527</v>
      </c>
      <c r="H250" s="212">
        <v>40770</v>
      </c>
      <c r="I250" s="211">
        <v>45000</v>
      </c>
      <c r="J250" s="211" t="s">
        <v>432</v>
      </c>
      <c r="K250" s="211" t="s">
        <v>3790</v>
      </c>
      <c r="L250" s="211" t="s">
        <v>3846</v>
      </c>
      <c r="M250" s="211" t="s">
        <v>3847</v>
      </c>
      <c r="P250" s="28"/>
    </row>
    <row r="251" spans="1:16" ht="15" x14ac:dyDescent="0.25">
      <c r="A251" s="211" t="s">
        <v>4661</v>
      </c>
      <c r="B251" s="211" t="s">
        <v>4662</v>
      </c>
      <c r="C251" s="212">
        <v>40513</v>
      </c>
      <c r="D251" s="212">
        <v>40786</v>
      </c>
      <c r="E251" s="211" t="s">
        <v>4663</v>
      </c>
      <c r="F251" s="211" t="s">
        <v>4664</v>
      </c>
      <c r="G251" s="212">
        <v>40513</v>
      </c>
      <c r="H251" s="212">
        <v>40786</v>
      </c>
      <c r="I251" s="211">
        <v>5000</v>
      </c>
      <c r="J251" s="211" t="s">
        <v>432</v>
      </c>
      <c r="K251" s="211" t="s">
        <v>3790</v>
      </c>
      <c r="L251" s="211" t="s">
        <v>3846</v>
      </c>
      <c r="M251" s="211" t="s">
        <v>3847</v>
      </c>
      <c r="P251" s="28"/>
    </row>
    <row r="252" spans="1:16" ht="15" x14ac:dyDescent="0.25">
      <c r="A252" s="211" t="s">
        <v>4665</v>
      </c>
      <c r="B252" s="211" t="s">
        <v>4666</v>
      </c>
      <c r="C252" s="212">
        <v>40695</v>
      </c>
      <c r="D252" s="212">
        <v>41790</v>
      </c>
      <c r="E252" s="211" t="s">
        <v>4099</v>
      </c>
      <c r="F252" s="211" t="s">
        <v>4100</v>
      </c>
      <c r="G252" s="212">
        <v>40523</v>
      </c>
      <c r="H252" s="212">
        <v>41618</v>
      </c>
      <c r="J252" s="211" t="s">
        <v>432</v>
      </c>
      <c r="K252" s="211" t="s">
        <v>3790</v>
      </c>
      <c r="L252" s="211" t="s">
        <v>4097</v>
      </c>
      <c r="M252" s="211" t="s">
        <v>4098</v>
      </c>
      <c r="P252" s="28"/>
    </row>
    <row r="253" spans="1:16" ht="15" x14ac:dyDescent="0.25">
      <c r="A253" s="211" t="s">
        <v>4667</v>
      </c>
      <c r="B253" s="211" t="s">
        <v>4668</v>
      </c>
      <c r="C253" s="212">
        <v>40525</v>
      </c>
      <c r="D253" s="212">
        <v>42094</v>
      </c>
      <c r="E253" s="211" t="s">
        <v>4669</v>
      </c>
      <c r="F253" s="211" t="s">
        <v>4670</v>
      </c>
      <c r="G253" s="212">
        <v>40525</v>
      </c>
      <c r="H253" s="212">
        <v>42094</v>
      </c>
      <c r="I253" s="211">
        <v>148614.21</v>
      </c>
      <c r="J253" s="211" t="s">
        <v>432</v>
      </c>
      <c r="K253" s="211" t="s">
        <v>3790</v>
      </c>
      <c r="L253" s="211" t="s">
        <v>4671</v>
      </c>
      <c r="M253" s="211" t="s">
        <v>4672</v>
      </c>
      <c r="P253" s="28"/>
    </row>
    <row r="254" spans="1:16" ht="15" x14ac:dyDescent="0.25">
      <c r="A254" s="211" t="s">
        <v>4667</v>
      </c>
      <c r="B254" s="211" t="s">
        <v>4668</v>
      </c>
      <c r="C254" s="212">
        <v>40525</v>
      </c>
      <c r="D254" s="212">
        <v>42094</v>
      </c>
      <c r="E254" s="211" t="s">
        <v>4673</v>
      </c>
      <c r="F254" s="211" t="s">
        <v>4674</v>
      </c>
      <c r="G254" s="212">
        <v>40695</v>
      </c>
      <c r="H254" s="212">
        <v>41425</v>
      </c>
      <c r="I254" s="211">
        <v>2431.3000000000002</v>
      </c>
      <c r="J254" s="211" t="s">
        <v>432</v>
      </c>
      <c r="K254" s="211" t="s">
        <v>3790</v>
      </c>
      <c r="L254" s="211" t="s">
        <v>4671</v>
      </c>
      <c r="M254" s="211" t="s">
        <v>4672</v>
      </c>
      <c r="P254" s="28"/>
    </row>
    <row r="255" spans="1:16" ht="15" x14ac:dyDescent="0.25">
      <c r="A255" s="211" t="s">
        <v>4667</v>
      </c>
      <c r="B255" s="211" t="s">
        <v>4668</v>
      </c>
      <c r="C255" s="212">
        <v>40525</v>
      </c>
      <c r="D255" s="212">
        <v>42094</v>
      </c>
      <c r="E255" s="211" t="s">
        <v>4675</v>
      </c>
      <c r="F255" s="211" t="s">
        <v>4676</v>
      </c>
      <c r="J255" s="211" t="s">
        <v>432</v>
      </c>
      <c r="K255" s="211" t="s">
        <v>3790</v>
      </c>
      <c r="L255" s="211" t="s">
        <v>4671</v>
      </c>
      <c r="M255" s="211" t="s">
        <v>4672</v>
      </c>
      <c r="P255" s="28"/>
    </row>
    <row r="256" spans="1:16" ht="15" x14ac:dyDescent="0.25">
      <c r="A256" s="211" t="s">
        <v>4667</v>
      </c>
      <c r="B256" s="211" t="s">
        <v>4668</v>
      </c>
      <c r="C256" s="212">
        <v>40525</v>
      </c>
      <c r="D256" s="212">
        <v>42094</v>
      </c>
      <c r="E256" s="211" t="s">
        <v>4677</v>
      </c>
      <c r="F256" s="211" t="s">
        <v>4678</v>
      </c>
      <c r="G256" s="212">
        <v>41183</v>
      </c>
      <c r="H256" s="212">
        <v>41305</v>
      </c>
      <c r="I256" s="211">
        <v>27.22</v>
      </c>
      <c r="J256" s="211" t="s">
        <v>432</v>
      </c>
      <c r="K256" s="211" t="s">
        <v>3790</v>
      </c>
      <c r="L256" s="211" t="s">
        <v>4671</v>
      </c>
      <c r="M256" s="211" t="s">
        <v>4672</v>
      </c>
      <c r="P256" s="28"/>
    </row>
    <row r="257" spans="1:16" ht="15" x14ac:dyDescent="0.25">
      <c r="A257" s="211" t="s">
        <v>4667</v>
      </c>
      <c r="B257" s="211" t="s">
        <v>4668</v>
      </c>
      <c r="C257" s="212">
        <v>40525</v>
      </c>
      <c r="D257" s="212">
        <v>42094</v>
      </c>
      <c r="E257" s="211" t="s">
        <v>4679</v>
      </c>
      <c r="F257" s="211" t="s">
        <v>4680</v>
      </c>
      <c r="G257" s="212">
        <v>41000</v>
      </c>
      <c r="H257" s="212">
        <v>41729</v>
      </c>
      <c r="I257" s="211">
        <v>19898.29</v>
      </c>
      <c r="J257" s="211" t="s">
        <v>432</v>
      </c>
      <c r="K257" s="211" t="s">
        <v>3790</v>
      </c>
      <c r="L257" s="211" t="s">
        <v>4671</v>
      </c>
      <c r="M257" s="211" t="s">
        <v>4672</v>
      </c>
      <c r="P257" s="28"/>
    </row>
    <row r="258" spans="1:16" ht="15" x14ac:dyDescent="0.25">
      <c r="A258" s="211" t="s">
        <v>4667</v>
      </c>
      <c r="B258" s="211" t="s">
        <v>4668</v>
      </c>
      <c r="C258" s="212">
        <v>40525</v>
      </c>
      <c r="D258" s="212">
        <v>42094</v>
      </c>
      <c r="E258" s="211" t="s">
        <v>4681</v>
      </c>
      <c r="F258" s="211" t="s">
        <v>4682</v>
      </c>
      <c r="G258" s="212">
        <v>41000</v>
      </c>
      <c r="H258" s="212">
        <v>41729</v>
      </c>
      <c r="I258" s="211">
        <v>4485.7</v>
      </c>
      <c r="J258" s="211" t="s">
        <v>432</v>
      </c>
      <c r="K258" s="211" t="s">
        <v>3790</v>
      </c>
      <c r="L258" s="211" t="s">
        <v>4671</v>
      </c>
      <c r="M258" s="211" t="s">
        <v>4672</v>
      </c>
      <c r="P258" s="28"/>
    </row>
    <row r="259" spans="1:16" ht="15" x14ac:dyDescent="0.25">
      <c r="A259" s="211" t="s">
        <v>4667</v>
      </c>
      <c r="B259" s="211" t="s">
        <v>4668</v>
      </c>
      <c r="C259" s="212">
        <v>40525</v>
      </c>
      <c r="D259" s="212">
        <v>42094</v>
      </c>
      <c r="E259" s="211" t="s">
        <v>4683</v>
      </c>
      <c r="F259" s="211" t="s">
        <v>4684</v>
      </c>
      <c r="G259" s="212">
        <v>41183</v>
      </c>
      <c r="H259" s="212">
        <v>41305</v>
      </c>
      <c r="I259" s="211">
        <v>329.94</v>
      </c>
      <c r="J259" s="211" t="s">
        <v>432</v>
      </c>
      <c r="K259" s="211" t="s">
        <v>3790</v>
      </c>
      <c r="L259" s="211" t="s">
        <v>4671</v>
      </c>
      <c r="M259" s="211" t="s">
        <v>4672</v>
      </c>
      <c r="P259" s="28"/>
    </row>
    <row r="260" spans="1:16" ht="15" x14ac:dyDescent="0.25">
      <c r="A260" s="211" t="s">
        <v>4667</v>
      </c>
      <c r="B260" s="211" t="s">
        <v>4668</v>
      </c>
      <c r="C260" s="212">
        <v>40525</v>
      </c>
      <c r="D260" s="212">
        <v>42094</v>
      </c>
      <c r="E260" s="211" t="s">
        <v>4685</v>
      </c>
      <c r="F260" s="211" t="s">
        <v>4686</v>
      </c>
      <c r="G260" s="212">
        <v>40695</v>
      </c>
      <c r="H260" s="212">
        <v>41425</v>
      </c>
      <c r="I260" s="211">
        <v>104256.21</v>
      </c>
      <c r="J260" s="211" t="s">
        <v>432</v>
      </c>
      <c r="K260" s="211" t="s">
        <v>3790</v>
      </c>
      <c r="L260" s="211" t="s">
        <v>4671</v>
      </c>
      <c r="M260" s="211" t="s">
        <v>4672</v>
      </c>
      <c r="P260" s="28"/>
    </row>
    <row r="261" spans="1:16" ht="15" x14ac:dyDescent="0.25">
      <c r="A261" s="211" t="s">
        <v>4667</v>
      </c>
      <c r="B261" s="211" t="s">
        <v>4668</v>
      </c>
      <c r="C261" s="212">
        <v>40525</v>
      </c>
      <c r="D261" s="212">
        <v>42094</v>
      </c>
      <c r="E261" s="211" t="s">
        <v>4687</v>
      </c>
      <c r="F261" s="211" t="s">
        <v>4688</v>
      </c>
      <c r="G261" s="212">
        <v>41183</v>
      </c>
      <c r="H261" s="212">
        <v>41305</v>
      </c>
      <c r="I261" s="211">
        <v>330.58</v>
      </c>
      <c r="J261" s="211" t="s">
        <v>432</v>
      </c>
      <c r="K261" s="211" t="s">
        <v>3790</v>
      </c>
      <c r="L261" s="211" t="s">
        <v>4671</v>
      </c>
      <c r="M261" s="211" t="s">
        <v>4672</v>
      </c>
      <c r="P261" s="28"/>
    </row>
    <row r="262" spans="1:16" ht="15" x14ac:dyDescent="0.25">
      <c r="A262" s="211" t="s">
        <v>4667</v>
      </c>
      <c r="B262" s="211" t="s">
        <v>4668</v>
      </c>
      <c r="C262" s="212">
        <v>40525</v>
      </c>
      <c r="D262" s="212">
        <v>42094</v>
      </c>
      <c r="E262" s="211" t="s">
        <v>4689</v>
      </c>
      <c r="F262" s="211" t="s">
        <v>4690</v>
      </c>
      <c r="G262" s="212">
        <v>41183</v>
      </c>
      <c r="H262" s="212">
        <v>41305</v>
      </c>
      <c r="I262" s="211">
        <v>104.9</v>
      </c>
      <c r="J262" s="211" t="s">
        <v>432</v>
      </c>
      <c r="K262" s="211" t="s">
        <v>3790</v>
      </c>
      <c r="L262" s="211" t="s">
        <v>4671</v>
      </c>
      <c r="M262" s="211" t="s">
        <v>4672</v>
      </c>
      <c r="P262" s="28"/>
    </row>
    <row r="263" spans="1:16" ht="15" x14ac:dyDescent="0.25">
      <c r="A263" s="211" t="s">
        <v>4667</v>
      </c>
      <c r="B263" s="211" t="s">
        <v>4668</v>
      </c>
      <c r="C263" s="212">
        <v>40525</v>
      </c>
      <c r="D263" s="212">
        <v>42094</v>
      </c>
      <c r="E263" s="211" t="s">
        <v>4691</v>
      </c>
      <c r="F263" s="211" t="s">
        <v>4692</v>
      </c>
      <c r="G263" s="212">
        <v>41061</v>
      </c>
      <c r="H263" s="212">
        <v>41790</v>
      </c>
      <c r="I263" s="211">
        <v>4676.09</v>
      </c>
      <c r="J263" s="211" t="s">
        <v>432</v>
      </c>
      <c r="K263" s="211" t="s">
        <v>3790</v>
      </c>
      <c r="L263" s="211" t="s">
        <v>4671</v>
      </c>
      <c r="M263" s="211" t="s">
        <v>4672</v>
      </c>
      <c r="P263" s="28"/>
    </row>
    <row r="264" spans="1:16" ht="15" x14ac:dyDescent="0.25">
      <c r="A264" s="211" t="s">
        <v>4667</v>
      </c>
      <c r="B264" s="211" t="s">
        <v>4668</v>
      </c>
      <c r="C264" s="212">
        <v>40525</v>
      </c>
      <c r="D264" s="212">
        <v>42094</v>
      </c>
      <c r="E264" s="211" t="s">
        <v>4693</v>
      </c>
      <c r="F264" s="211" t="s">
        <v>4694</v>
      </c>
      <c r="G264" s="212">
        <v>41061</v>
      </c>
      <c r="H264" s="212">
        <v>41790</v>
      </c>
      <c r="I264" s="211">
        <v>34752.07</v>
      </c>
      <c r="J264" s="211" t="s">
        <v>432</v>
      </c>
      <c r="K264" s="211" t="s">
        <v>3790</v>
      </c>
      <c r="L264" s="211" t="s">
        <v>4671</v>
      </c>
      <c r="M264" s="211" t="s">
        <v>4672</v>
      </c>
      <c r="P264" s="28"/>
    </row>
    <row r="265" spans="1:16" ht="15" x14ac:dyDescent="0.25">
      <c r="A265" s="211" t="s">
        <v>4667</v>
      </c>
      <c r="B265" s="211" t="s">
        <v>4668</v>
      </c>
      <c r="C265" s="212">
        <v>40525</v>
      </c>
      <c r="D265" s="212">
        <v>42094</v>
      </c>
      <c r="E265" s="211" t="s">
        <v>4695</v>
      </c>
      <c r="F265" s="211" t="s">
        <v>4696</v>
      </c>
      <c r="G265" s="212">
        <v>41030</v>
      </c>
      <c r="H265" s="212">
        <v>41759</v>
      </c>
      <c r="I265" s="211">
        <v>27801.66</v>
      </c>
      <c r="J265" s="211" t="s">
        <v>432</v>
      </c>
      <c r="K265" s="211" t="s">
        <v>3790</v>
      </c>
      <c r="L265" s="211" t="s">
        <v>4671</v>
      </c>
      <c r="M265" s="211" t="s">
        <v>4672</v>
      </c>
      <c r="P265" s="28"/>
    </row>
    <row r="266" spans="1:16" ht="15" x14ac:dyDescent="0.25">
      <c r="A266" s="211" t="s">
        <v>4667</v>
      </c>
      <c r="B266" s="211" t="s">
        <v>4668</v>
      </c>
      <c r="C266" s="212">
        <v>40525</v>
      </c>
      <c r="D266" s="212">
        <v>42094</v>
      </c>
      <c r="E266" s="211" t="s">
        <v>4697</v>
      </c>
      <c r="F266" s="211" t="s">
        <v>4698</v>
      </c>
      <c r="G266" s="212">
        <v>41030</v>
      </c>
      <c r="H266" s="212">
        <v>41759</v>
      </c>
      <c r="I266" s="211">
        <v>59809.29</v>
      </c>
      <c r="J266" s="211" t="s">
        <v>432</v>
      </c>
      <c r="K266" s="211" t="s">
        <v>3790</v>
      </c>
      <c r="L266" s="211" t="s">
        <v>4699</v>
      </c>
      <c r="M266" s="211" t="s">
        <v>4700</v>
      </c>
      <c r="P266" s="28"/>
    </row>
    <row r="267" spans="1:16" ht="15" x14ac:dyDescent="0.25">
      <c r="A267" s="211" t="s">
        <v>4667</v>
      </c>
      <c r="B267" s="211" t="s">
        <v>4668</v>
      </c>
      <c r="C267" s="212">
        <v>40525</v>
      </c>
      <c r="D267" s="212">
        <v>42094</v>
      </c>
      <c r="E267" s="211" t="s">
        <v>4701</v>
      </c>
      <c r="F267" s="211" t="s">
        <v>4702</v>
      </c>
      <c r="G267" s="212">
        <v>40695</v>
      </c>
      <c r="H267" s="212">
        <v>41424</v>
      </c>
      <c r="I267" s="211">
        <v>2044.32</v>
      </c>
      <c r="J267" s="211" t="s">
        <v>432</v>
      </c>
      <c r="K267" s="211" t="s">
        <v>3790</v>
      </c>
      <c r="L267" s="211" t="s">
        <v>4671</v>
      </c>
      <c r="M267" s="211" t="s">
        <v>4672</v>
      </c>
      <c r="P267" s="28"/>
    </row>
    <row r="268" spans="1:16" ht="15" x14ac:dyDescent="0.25">
      <c r="A268" s="211" t="s">
        <v>4667</v>
      </c>
      <c r="B268" s="211" t="s">
        <v>4668</v>
      </c>
      <c r="C268" s="212">
        <v>40525</v>
      </c>
      <c r="D268" s="212">
        <v>42094</v>
      </c>
      <c r="E268" s="211" t="s">
        <v>4703</v>
      </c>
      <c r="F268" s="211" t="s">
        <v>4704</v>
      </c>
      <c r="G268" s="212">
        <v>40695</v>
      </c>
      <c r="H268" s="212">
        <v>41424</v>
      </c>
      <c r="I268" s="211">
        <v>54543.49</v>
      </c>
      <c r="J268" s="211" t="s">
        <v>432</v>
      </c>
      <c r="K268" s="211" t="s">
        <v>3790</v>
      </c>
      <c r="L268" s="211" t="s">
        <v>4671</v>
      </c>
      <c r="M268" s="211" t="s">
        <v>4672</v>
      </c>
      <c r="P268" s="28"/>
    </row>
    <row r="269" spans="1:16" ht="15" x14ac:dyDescent="0.25">
      <c r="A269" s="211" t="s">
        <v>4705</v>
      </c>
      <c r="B269" s="211" t="s">
        <v>4706</v>
      </c>
      <c r="C269" s="212">
        <v>40519</v>
      </c>
      <c r="D269" s="212">
        <v>41274</v>
      </c>
      <c r="E269" s="211" t="s">
        <v>4707</v>
      </c>
      <c r="F269" s="211" t="s">
        <v>4708</v>
      </c>
      <c r="G269" s="212">
        <v>40519</v>
      </c>
      <c r="H269" s="212">
        <v>41274</v>
      </c>
      <c r="J269" s="211" t="s">
        <v>432</v>
      </c>
      <c r="K269" s="211" t="s">
        <v>3790</v>
      </c>
      <c r="L269" s="211" t="s">
        <v>3846</v>
      </c>
      <c r="M269" s="211" t="s">
        <v>3847</v>
      </c>
      <c r="P269" s="28"/>
    </row>
    <row r="270" spans="1:16" ht="15" x14ac:dyDescent="0.25">
      <c r="A270" s="211" t="s">
        <v>4709</v>
      </c>
      <c r="B270" s="211" t="s">
        <v>4710</v>
      </c>
      <c r="C270" s="212">
        <v>40529</v>
      </c>
      <c r="D270" s="212">
        <v>40724</v>
      </c>
      <c r="E270" s="211" t="s">
        <v>4711</v>
      </c>
      <c r="F270" s="211" t="s">
        <v>4712</v>
      </c>
      <c r="G270" s="212">
        <v>40529</v>
      </c>
      <c r="H270" s="212">
        <v>40724</v>
      </c>
      <c r="I270" s="211">
        <v>77640</v>
      </c>
      <c r="J270" s="211" t="s">
        <v>432</v>
      </c>
      <c r="K270" s="211" t="s">
        <v>3790</v>
      </c>
      <c r="L270" s="211" t="s">
        <v>3864</v>
      </c>
      <c r="M270" s="211" t="s">
        <v>3865</v>
      </c>
      <c r="P270" s="28"/>
    </row>
    <row r="271" spans="1:16" ht="15" x14ac:dyDescent="0.25">
      <c r="A271" s="211" t="s">
        <v>4713</v>
      </c>
      <c r="B271" s="211" t="s">
        <v>4714</v>
      </c>
      <c r="C271" s="212">
        <v>40673</v>
      </c>
      <c r="D271" s="212">
        <v>41639</v>
      </c>
      <c r="E271" s="211" t="s">
        <v>4715</v>
      </c>
      <c r="F271" s="211" t="s">
        <v>4716</v>
      </c>
      <c r="G271" s="212">
        <v>40673</v>
      </c>
      <c r="H271" s="212">
        <v>41639</v>
      </c>
      <c r="I271" s="211">
        <v>1319661</v>
      </c>
      <c r="J271" s="211" t="s">
        <v>432</v>
      </c>
      <c r="K271" s="211" t="s">
        <v>3790</v>
      </c>
      <c r="L271" s="211" t="s">
        <v>4277</v>
      </c>
      <c r="M271" s="211" t="s">
        <v>4278</v>
      </c>
      <c r="P271" s="28"/>
    </row>
    <row r="272" spans="1:16" ht="15" x14ac:dyDescent="0.25">
      <c r="A272" s="211" t="s">
        <v>4717</v>
      </c>
      <c r="B272" s="211" t="s">
        <v>4718</v>
      </c>
      <c r="C272" s="212">
        <v>40513</v>
      </c>
      <c r="D272" s="212">
        <v>44104</v>
      </c>
      <c r="E272" s="211" t="s">
        <v>4719</v>
      </c>
      <c r="F272" s="211" t="s">
        <v>4720</v>
      </c>
      <c r="G272" s="212">
        <v>40513</v>
      </c>
      <c r="H272" s="212">
        <v>41608</v>
      </c>
      <c r="I272" s="211">
        <v>209919.14</v>
      </c>
      <c r="J272" s="211" t="s">
        <v>432</v>
      </c>
      <c r="K272" s="211" t="s">
        <v>3790</v>
      </c>
      <c r="L272" s="211" t="s">
        <v>4721</v>
      </c>
      <c r="M272" s="211" t="s">
        <v>4722</v>
      </c>
      <c r="P272" s="28"/>
    </row>
    <row r="273" spans="1:16" ht="15" x14ac:dyDescent="0.25">
      <c r="A273" s="211" t="s">
        <v>4717</v>
      </c>
      <c r="B273" s="211" t="s">
        <v>4718</v>
      </c>
      <c r="C273" s="212">
        <v>40513</v>
      </c>
      <c r="D273" s="212">
        <v>44104</v>
      </c>
      <c r="E273" s="211" t="s">
        <v>4723</v>
      </c>
      <c r="F273" s="211" t="s">
        <v>4724</v>
      </c>
      <c r="G273" s="212">
        <v>42278</v>
      </c>
      <c r="H273" s="212">
        <v>44104</v>
      </c>
      <c r="I273" s="211">
        <v>1021692.55</v>
      </c>
      <c r="J273" s="211" t="s">
        <v>432</v>
      </c>
      <c r="K273" s="211" t="s">
        <v>3790</v>
      </c>
      <c r="L273" s="211" t="s">
        <v>4725</v>
      </c>
      <c r="M273" s="211" t="s">
        <v>4726</v>
      </c>
      <c r="P273" s="28"/>
    </row>
    <row r="274" spans="1:16" ht="15" x14ac:dyDescent="0.25">
      <c r="A274" s="211" t="s">
        <v>4727</v>
      </c>
      <c r="B274" s="211" t="s">
        <v>4728</v>
      </c>
      <c r="C274" s="212">
        <v>40787</v>
      </c>
      <c r="D274" s="212">
        <v>41882</v>
      </c>
      <c r="E274" s="211" t="s">
        <v>4099</v>
      </c>
      <c r="F274" s="211" t="s">
        <v>4100</v>
      </c>
      <c r="G274" s="212">
        <v>40523</v>
      </c>
      <c r="H274" s="212">
        <v>41618</v>
      </c>
      <c r="J274" s="211" t="s">
        <v>432</v>
      </c>
      <c r="K274" s="211" t="s">
        <v>3790</v>
      </c>
      <c r="L274" s="211" t="s">
        <v>4097</v>
      </c>
      <c r="M274" s="211" t="s">
        <v>4098</v>
      </c>
      <c r="P274" s="28"/>
    </row>
    <row r="275" spans="1:16" ht="15" x14ac:dyDescent="0.25">
      <c r="A275" s="211" t="s">
        <v>4729</v>
      </c>
      <c r="B275" s="211" t="s">
        <v>4730</v>
      </c>
      <c r="C275" s="212">
        <v>40683</v>
      </c>
      <c r="D275" s="212">
        <v>40816</v>
      </c>
      <c r="E275" s="211" t="s">
        <v>4731</v>
      </c>
      <c r="F275" s="211" t="s">
        <v>4732</v>
      </c>
      <c r="G275" s="212">
        <v>40693</v>
      </c>
      <c r="H275" s="212">
        <v>40816</v>
      </c>
      <c r="J275" s="211" t="s">
        <v>432</v>
      </c>
      <c r="K275" s="211" t="s">
        <v>3790</v>
      </c>
      <c r="L275" s="211" t="s">
        <v>4733</v>
      </c>
      <c r="M275" s="211" t="s">
        <v>4734</v>
      </c>
      <c r="P275" s="28"/>
    </row>
    <row r="276" spans="1:16" ht="15" x14ac:dyDescent="0.25">
      <c r="A276" s="211" t="s">
        <v>4735</v>
      </c>
      <c r="B276" s="211" t="s">
        <v>4736</v>
      </c>
      <c r="C276" s="212">
        <v>40725</v>
      </c>
      <c r="D276" s="212">
        <v>40939</v>
      </c>
      <c r="E276" s="211" t="s">
        <v>4737</v>
      </c>
      <c r="F276" s="211" t="s">
        <v>4738</v>
      </c>
      <c r="G276" s="212">
        <v>40695</v>
      </c>
      <c r="H276" s="212">
        <v>40939</v>
      </c>
      <c r="I276" s="211">
        <v>11000</v>
      </c>
      <c r="J276" s="211" t="s">
        <v>432</v>
      </c>
      <c r="K276" s="211" t="s">
        <v>3790</v>
      </c>
      <c r="L276" s="211" t="s">
        <v>4739</v>
      </c>
      <c r="M276" s="211" t="s">
        <v>4740</v>
      </c>
      <c r="P276" s="28"/>
    </row>
    <row r="277" spans="1:16" ht="15" x14ac:dyDescent="0.25">
      <c r="A277" s="211" t="s">
        <v>4741</v>
      </c>
      <c r="B277" s="211" t="s">
        <v>4742</v>
      </c>
      <c r="C277" s="212">
        <v>40701</v>
      </c>
      <c r="D277" s="212">
        <v>40908</v>
      </c>
      <c r="E277" s="211" t="s">
        <v>4743</v>
      </c>
      <c r="F277" s="211" t="s">
        <v>4744</v>
      </c>
      <c r="G277" s="212">
        <v>40695</v>
      </c>
      <c r="H277" s="212">
        <v>40908</v>
      </c>
      <c r="J277" s="211" t="s">
        <v>432</v>
      </c>
      <c r="K277" s="211" t="s">
        <v>3790</v>
      </c>
      <c r="L277" s="211" t="s">
        <v>4739</v>
      </c>
      <c r="M277" s="211" t="s">
        <v>4740</v>
      </c>
      <c r="P277" s="28"/>
    </row>
    <row r="278" spans="1:16" ht="15" x14ac:dyDescent="0.25">
      <c r="A278" s="211" t="s">
        <v>4745</v>
      </c>
      <c r="B278" s="211" t="s">
        <v>4746</v>
      </c>
      <c r="C278" s="212">
        <v>40544</v>
      </c>
      <c r="D278" s="212">
        <v>40908</v>
      </c>
      <c r="E278" s="211" t="s">
        <v>4747</v>
      </c>
      <c r="F278" s="211" t="s">
        <v>4748</v>
      </c>
      <c r="G278" s="212">
        <v>40544</v>
      </c>
      <c r="H278" s="212">
        <v>40908</v>
      </c>
      <c r="I278" s="211">
        <v>488063.53</v>
      </c>
      <c r="J278" s="211" t="s">
        <v>432</v>
      </c>
      <c r="K278" s="211" t="s">
        <v>3790</v>
      </c>
      <c r="L278" s="211" t="s">
        <v>4384</v>
      </c>
      <c r="M278" s="211" t="s">
        <v>4385</v>
      </c>
      <c r="P278" s="28"/>
    </row>
    <row r="279" spans="1:16" ht="15" x14ac:dyDescent="0.25">
      <c r="A279" s="211" t="s">
        <v>4749</v>
      </c>
      <c r="B279" s="211" t="s">
        <v>4750</v>
      </c>
      <c r="C279" s="212">
        <v>40695</v>
      </c>
      <c r="D279" s="212">
        <v>41639</v>
      </c>
      <c r="E279" s="211" t="s">
        <v>4751</v>
      </c>
      <c r="F279" s="211" t="s">
        <v>4752</v>
      </c>
      <c r="G279" s="212">
        <v>40695</v>
      </c>
      <c r="H279" s="212">
        <v>41639</v>
      </c>
      <c r="I279" s="211">
        <v>836500</v>
      </c>
      <c r="J279" s="211" t="s">
        <v>432</v>
      </c>
      <c r="K279" s="211" t="s">
        <v>3790</v>
      </c>
      <c r="L279" s="211" t="s">
        <v>4753</v>
      </c>
      <c r="M279" s="211" t="s">
        <v>4754</v>
      </c>
      <c r="P279" s="28"/>
    </row>
    <row r="280" spans="1:16" ht="15" x14ac:dyDescent="0.25">
      <c r="A280" s="211" t="s">
        <v>4755</v>
      </c>
      <c r="B280" s="211" t="s">
        <v>4756</v>
      </c>
      <c r="C280" s="212">
        <v>40664</v>
      </c>
      <c r="D280" s="212">
        <v>42277</v>
      </c>
      <c r="E280" s="211" t="s">
        <v>4757</v>
      </c>
      <c r="F280" s="211" t="s">
        <v>4758</v>
      </c>
      <c r="G280" s="212">
        <v>40664</v>
      </c>
      <c r="H280" s="212">
        <v>41029</v>
      </c>
      <c r="J280" s="211" t="s">
        <v>432</v>
      </c>
      <c r="K280" s="211" t="s">
        <v>3790</v>
      </c>
      <c r="L280" s="211" t="s">
        <v>3834</v>
      </c>
      <c r="M280" s="211" t="s">
        <v>3835</v>
      </c>
      <c r="P280" s="28"/>
    </row>
    <row r="281" spans="1:16" ht="15" x14ac:dyDescent="0.25">
      <c r="A281" s="211" t="s">
        <v>4755</v>
      </c>
      <c r="B281" s="211" t="s">
        <v>4756</v>
      </c>
      <c r="C281" s="212">
        <v>40664</v>
      </c>
      <c r="D281" s="212">
        <v>42277</v>
      </c>
      <c r="E281" s="211" t="s">
        <v>4263</v>
      </c>
      <c r="F281" s="211" t="s">
        <v>4264</v>
      </c>
      <c r="G281" s="212">
        <v>40817</v>
      </c>
      <c r="H281" s="212">
        <v>41182</v>
      </c>
      <c r="I281" s="211">
        <v>2769145.5</v>
      </c>
      <c r="J281" s="211" t="s">
        <v>432</v>
      </c>
      <c r="K281" s="211" t="s">
        <v>3790</v>
      </c>
      <c r="L281" s="211" t="s">
        <v>3834</v>
      </c>
      <c r="M281" s="211" t="s">
        <v>3835</v>
      </c>
      <c r="P281" s="28"/>
    </row>
    <row r="282" spans="1:16" ht="15" x14ac:dyDescent="0.25">
      <c r="A282" s="211" t="s">
        <v>4755</v>
      </c>
      <c r="B282" s="211" t="s">
        <v>4756</v>
      </c>
      <c r="C282" s="212">
        <v>40664</v>
      </c>
      <c r="D282" s="212">
        <v>42277</v>
      </c>
      <c r="E282" s="211" t="s">
        <v>4759</v>
      </c>
      <c r="F282" s="211" t="s">
        <v>4760</v>
      </c>
      <c r="G282" s="212">
        <v>41095</v>
      </c>
      <c r="H282" s="212">
        <v>41182</v>
      </c>
      <c r="I282" s="211">
        <v>29825</v>
      </c>
      <c r="J282" s="211" t="s">
        <v>432</v>
      </c>
      <c r="K282" s="211" t="s">
        <v>3790</v>
      </c>
      <c r="L282" s="211" t="s">
        <v>286</v>
      </c>
      <c r="M282" s="211" t="s">
        <v>3948</v>
      </c>
      <c r="P282" s="28"/>
    </row>
    <row r="283" spans="1:16" ht="15" x14ac:dyDescent="0.25">
      <c r="A283" s="211" t="s">
        <v>4755</v>
      </c>
      <c r="B283" s="211" t="s">
        <v>4756</v>
      </c>
      <c r="C283" s="212">
        <v>40664</v>
      </c>
      <c r="D283" s="212">
        <v>42277</v>
      </c>
      <c r="E283" s="211" t="s">
        <v>4265</v>
      </c>
      <c r="F283" s="211" t="s">
        <v>4266</v>
      </c>
      <c r="G283" s="212">
        <v>41183</v>
      </c>
      <c r="H283" s="212">
        <v>41547</v>
      </c>
      <c r="I283" s="211">
        <v>9074506</v>
      </c>
      <c r="J283" s="211" t="s">
        <v>432</v>
      </c>
      <c r="K283" s="211" t="s">
        <v>3790</v>
      </c>
      <c r="L283" s="211" t="s">
        <v>3834</v>
      </c>
      <c r="M283" s="211" t="s">
        <v>3835</v>
      </c>
      <c r="P283" s="28"/>
    </row>
    <row r="284" spans="1:16" ht="15" x14ac:dyDescent="0.25">
      <c r="A284" s="211" t="s">
        <v>4755</v>
      </c>
      <c r="B284" s="211" t="s">
        <v>4756</v>
      </c>
      <c r="C284" s="212">
        <v>40664</v>
      </c>
      <c r="D284" s="212">
        <v>42277</v>
      </c>
      <c r="E284" s="211" t="s">
        <v>4761</v>
      </c>
      <c r="F284" s="211" t="s">
        <v>4762</v>
      </c>
      <c r="G284" s="212">
        <v>41548</v>
      </c>
      <c r="H284" s="212">
        <v>41912</v>
      </c>
      <c r="J284" s="211" t="s">
        <v>432</v>
      </c>
      <c r="K284" s="211" t="s">
        <v>3790</v>
      </c>
      <c r="L284" s="211" t="s">
        <v>3834</v>
      </c>
      <c r="M284" s="211" t="s">
        <v>3835</v>
      </c>
      <c r="P284" s="28"/>
    </row>
    <row r="285" spans="1:16" ht="15" x14ac:dyDescent="0.25">
      <c r="A285" s="211" t="s">
        <v>4755</v>
      </c>
      <c r="B285" s="211" t="s">
        <v>4756</v>
      </c>
      <c r="C285" s="212">
        <v>40664</v>
      </c>
      <c r="D285" s="212">
        <v>42277</v>
      </c>
      <c r="E285" s="211" t="s">
        <v>4269</v>
      </c>
      <c r="F285" s="211" t="s">
        <v>4270</v>
      </c>
      <c r="G285" s="212">
        <v>41913</v>
      </c>
      <c r="H285" s="212">
        <v>42277</v>
      </c>
      <c r="I285" s="211">
        <v>14103734.68</v>
      </c>
      <c r="J285" s="211" t="s">
        <v>432</v>
      </c>
      <c r="K285" s="211" t="s">
        <v>3790</v>
      </c>
      <c r="L285" s="211" t="s">
        <v>3834</v>
      </c>
      <c r="M285" s="211" t="s">
        <v>3835</v>
      </c>
      <c r="P285" s="28"/>
    </row>
    <row r="286" spans="1:16" ht="15" x14ac:dyDescent="0.25">
      <c r="A286" s="211" t="s">
        <v>4755</v>
      </c>
      <c r="B286" s="211" t="s">
        <v>4756</v>
      </c>
      <c r="C286" s="212">
        <v>40664</v>
      </c>
      <c r="D286" s="212">
        <v>42277</v>
      </c>
      <c r="E286" s="211" t="s">
        <v>4763</v>
      </c>
      <c r="F286" s="211" t="s">
        <v>4764</v>
      </c>
      <c r="G286" s="212">
        <v>41913</v>
      </c>
      <c r="H286" s="212">
        <v>42277</v>
      </c>
      <c r="I286" s="211">
        <v>1658940</v>
      </c>
      <c r="J286" s="211" t="s">
        <v>432</v>
      </c>
      <c r="K286" s="211" t="s">
        <v>3790</v>
      </c>
      <c r="L286" s="211" t="s">
        <v>3834</v>
      </c>
      <c r="M286" s="211" t="s">
        <v>3835</v>
      </c>
      <c r="P286" s="28"/>
    </row>
    <row r="287" spans="1:16" ht="15" x14ac:dyDescent="0.25">
      <c r="A287" s="211" t="s">
        <v>4765</v>
      </c>
      <c r="B287" s="211" t="s">
        <v>4766</v>
      </c>
      <c r="C287" s="212">
        <v>40664</v>
      </c>
      <c r="D287" s="212">
        <v>42277</v>
      </c>
      <c r="E287" s="211" t="s">
        <v>4757</v>
      </c>
      <c r="F287" s="211" t="s">
        <v>4758</v>
      </c>
      <c r="G287" s="212">
        <v>40664</v>
      </c>
      <c r="H287" s="212">
        <v>41029</v>
      </c>
      <c r="J287" s="211" t="s">
        <v>432</v>
      </c>
      <c r="K287" s="211" t="s">
        <v>3790</v>
      </c>
      <c r="L287" s="211" t="s">
        <v>3834</v>
      </c>
      <c r="M287" s="211" t="s">
        <v>3835</v>
      </c>
      <c r="P287" s="28"/>
    </row>
    <row r="288" spans="1:16" ht="15" x14ac:dyDescent="0.25">
      <c r="A288" s="211" t="s">
        <v>4765</v>
      </c>
      <c r="B288" s="211" t="s">
        <v>4766</v>
      </c>
      <c r="C288" s="212">
        <v>40664</v>
      </c>
      <c r="D288" s="212">
        <v>42277</v>
      </c>
      <c r="E288" s="211" t="s">
        <v>4263</v>
      </c>
      <c r="F288" s="211" t="s">
        <v>4264</v>
      </c>
      <c r="G288" s="212">
        <v>40817</v>
      </c>
      <c r="H288" s="212">
        <v>41182</v>
      </c>
      <c r="I288" s="211">
        <v>2769145.5</v>
      </c>
      <c r="J288" s="211" t="s">
        <v>432</v>
      </c>
      <c r="K288" s="211" t="s">
        <v>3790</v>
      </c>
      <c r="L288" s="211" t="s">
        <v>3834</v>
      </c>
      <c r="M288" s="211" t="s">
        <v>3835</v>
      </c>
      <c r="P288" s="28"/>
    </row>
    <row r="289" spans="1:16" ht="15" x14ac:dyDescent="0.25">
      <c r="A289" s="211" t="s">
        <v>4765</v>
      </c>
      <c r="B289" s="211" t="s">
        <v>4766</v>
      </c>
      <c r="C289" s="212">
        <v>40664</v>
      </c>
      <c r="D289" s="212">
        <v>42277</v>
      </c>
      <c r="E289" s="211" t="s">
        <v>4265</v>
      </c>
      <c r="F289" s="211" t="s">
        <v>4266</v>
      </c>
      <c r="G289" s="212">
        <v>41183</v>
      </c>
      <c r="H289" s="212">
        <v>41547</v>
      </c>
      <c r="I289" s="211">
        <v>9074506</v>
      </c>
      <c r="J289" s="211" t="s">
        <v>432</v>
      </c>
      <c r="K289" s="211" t="s">
        <v>3790</v>
      </c>
      <c r="L289" s="211" t="s">
        <v>3834</v>
      </c>
      <c r="M289" s="211" t="s">
        <v>3835</v>
      </c>
      <c r="P289" s="28"/>
    </row>
    <row r="290" spans="1:16" ht="15" x14ac:dyDescent="0.25">
      <c r="A290" s="211" t="s">
        <v>4765</v>
      </c>
      <c r="B290" s="211" t="s">
        <v>4766</v>
      </c>
      <c r="C290" s="212">
        <v>40664</v>
      </c>
      <c r="D290" s="212">
        <v>42277</v>
      </c>
      <c r="E290" s="211" t="s">
        <v>4761</v>
      </c>
      <c r="F290" s="211" t="s">
        <v>4762</v>
      </c>
      <c r="G290" s="212">
        <v>41548</v>
      </c>
      <c r="H290" s="212">
        <v>41912</v>
      </c>
      <c r="J290" s="211" t="s">
        <v>432</v>
      </c>
      <c r="K290" s="211" t="s">
        <v>3790</v>
      </c>
      <c r="L290" s="211" t="s">
        <v>3834</v>
      </c>
      <c r="M290" s="211" t="s">
        <v>3835</v>
      </c>
      <c r="P290" s="28"/>
    </row>
    <row r="291" spans="1:16" ht="15" x14ac:dyDescent="0.25">
      <c r="A291" s="211" t="s">
        <v>4765</v>
      </c>
      <c r="B291" s="211" t="s">
        <v>4766</v>
      </c>
      <c r="C291" s="212">
        <v>40664</v>
      </c>
      <c r="D291" s="212">
        <v>42277</v>
      </c>
      <c r="E291" s="211" t="s">
        <v>4269</v>
      </c>
      <c r="F291" s="211" t="s">
        <v>4270</v>
      </c>
      <c r="G291" s="212">
        <v>41913</v>
      </c>
      <c r="H291" s="212">
        <v>42277</v>
      </c>
      <c r="I291" s="211">
        <v>14103734.68</v>
      </c>
      <c r="J291" s="211" t="s">
        <v>432</v>
      </c>
      <c r="K291" s="211" t="s">
        <v>3790</v>
      </c>
      <c r="L291" s="211" t="s">
        <v>3834</v>
      </c>
      <c r="M291" s="211" t="s">
        <v>3835</v>
      </c>
      <c r="P291" s="28"/>
    </row>
    <row r="292" spans="1:16" ht="15" x14ac:dyDescent="0.25">
      <c r="A292" s="211" t="s">
        <v>4765</v>
      </c>
      <c r="B292" s="211" t="s">
        <v>4766</v>
      </c>
      <c r="C292" s="212">
        <v>40664</v>
      </c>
      <c r="D292" s="212">
        <v>42277</v>
      </c>
      <c r="E292" s="211" t="s">
        <v>4763</v>
      </c>
      <c r="F292" s="211" t="s">
        <v>4764</v>
      </c>
      <c r="G292" s="212">
        <v>41913</v>
      </c>
      <c r="H292" s="212">
        <v>42277</v>
      </c>
      <c r="I292" s="211">
        <v>1658940</v>
      </c>
      <c r="J292" s="211" t="s">
        <v>432</v>
      </c>
      <c r="K292" s="211" t="s">
        <v>3790</v>
      </c>
      <c r="L292" s="211" t="s">
        <v>3834</v>
      </c>
      <c r="M292" s="211" t="s">
        <v>3835</v>
      </c>
      <c r="P292" s="28"/>
    </row>
    <row r="293" spans="1:16" ht="15" x14ac:dyDescent="0.25">
      <c r="A293" s="211" t="s">
        <v>4767</v>
      </c>
      <c r="B293" s="211" t="s">
        <v>4768</v>
      </c>
      <c r="C293" s="212">
        <v>40656</v>
      </c>
      <c r="D293" s="212">
        <v>41319</v>
      </c>
      <c r="E293" s="211" t="s">
        <v>4769</v>
      </c>
      <c r="F293" s="211" t="s">
        <v>4770</v>
      </c>
      <c r="G293" s="212">
        <v>40656</v>
      </c>
      <c r="H293" s="212">
        <v>41319</v>
      </c>
      <c r="I293" s="211">
        <v>40000</v>
      </c>
      <c r="J293" s="211" t="s">
        <v>432</v>
      </c>
      <c r="K293" s="211" t="s">
        <v>3790</v>
      </c>
      <c r="L293" s="211" t="s">
        <v>4771</v>
      </c>
      <c r="M293" s="211" t="s">
        <v>4772</v>
      </c>
      <c r="P293" s="28"/>
    </row>
    <row r="294" spans="1:16" ht="15" x14ac:dyDescent="0.25">
      <c r="A294" s="211" t="s">
        <v>4767</v>
      </c>
      <c r="B294" s="211" t="s">
        <v>4768</v>
      </c>
      <c r="C294" s="212">
        <v>40656</v>
      </c>
      <c r="D294" s="212">
        <v>41319</v>
      </c>
      <c r="E294" s="211" t="s">
        <v>4773</v>
      </c>
      <c r="F294" s="211" t="s">
        <v>4774</v>
      </c>
      <c r="G294" s="212">
        <v>40656</v>
      </c>
      <c r="I294" s="211">
        <v>40000</v>
      </c>
      <c r="J294" s="211" t="s">
        <v>432</v>
      </c>
      <c r="K294" s="211" t="s">
        <v>3790</v>
      </c>
      <c r="L294" s="211" t="s">
        <v>4771</v>
      </c>
      <c r="M294" s="211" t="s">
        <v>4772</v>
      </c>
      <c r="P294" s="28"/>
    </row>
    <row r="295" spans="1:16" ht="15" x14ac:dyDescent="0.25">
      <c r="A295" s="211" t="s">
        <v>4767</v>
      </c>
      <c r="B295" s="211" t="s">
        <v>4768</v>
      </c>
      <c r="C295" s="212">
        <v>40656</v>
      </c>
      <c r="D295" s="212">
        <v>41319</v>
      </c>
      <c r="E295" s="211" t="s">
        <v>4775</v>
      </c>
      <c r="F295" s="211" t="s">
        <v>4776</v>
      </c>
      <c r="G295" s="212">
        <v>40969</v>
      </c>
      <c r="H295" s="212">
        <v>41243</v>
      </c>
      <c r="I295" s="211">
        <v>31507.360000000001</v>
      </c>
      <c r="J295" s="211" t="s">
        <v>432</v>
      </c>
      <c r="K295" s="211" t="s">
        <v>3790</v>
      </c>
      <c r="L295" s="211" t="s">
        <v>4771</v>
      </c>
      <c r="M295" s="211" t="s">
        <v>4772</v>
      </c>
      <c r="P295" s="28"/>
    </row>
    <row r="296" spans="1:16" ht="15" x14ac:dyDescent="0.25">
      <c r="A296" s="211" t="s">
        <v>4777</v>
      </c>
      <c r="B296" s="211" t="s">
        <v>4778</v>
      </c>
      <c r="C296" s="212">
        <v>40940</v>
      </c>
      <c r="D296" s="212">
        <v>42216</v>
      </c>
      <c r="E296" s="211" t="s">
        <v>4779</v>
      </c>
      <c r="F296" s="211" t="s">
        <v>4780</v>
      </c>
      <c r="G296" s="212">
        <v>40940</v>
      </c>
      <c r="H296" s="212">
        <v>42216</v>
      </c>
      <c r="I296" s="211">
        <v>1585017.12</v>
      </c>
      <c r="J296" s="211" t="s">
        <v>432</v>
      </c>
      <c r="K296" s="211" t="s">
        <v>3790</v>
      </c>
      <c r="L296" s="211" t="s">
        <v>3998</v>
      </c>
      <c r="M296" s="211" t="s">
        <v>3999</v>
      </c>
      <c r="P296" s="28"/>
    </row>
    <row r="297" spans="1:16" ht="15" x14ac:dyDescent="0.25">
      <c r="A297" s="211" t="s">
        <v>4781</v>
      </c>
      <c r="B297" s="211" t="s">
        <v>4782</v>
      </c>
      <c r="C297" s="212">
        <v>40634</v>
      </c>
      <c r="D297" s="212">
        <v>43008</v>
      </c>
      <c r="E297" s="211" t="s">
        <v>4783</v>
      </c>
      <c r="F297" s="211" t="s">
        <v>4784</v>
      </c>
      <c r="G297" s="212">
        <v>40634</v>
      </c>
      <c r="H297" s="212">
        <v>41274</v>
      </c>
      <c r="I297" s="211">
        <v>14850</v>
      </c>
      <c r="J297" s="211" t="s">
        <v>432</v>
      </c>
      <c r="K297" s="211" t="s">
        <v>3790</v>
      </c>
      <c r="L297" s="211" t="s">
        <v>4119</v>
      </c>
      <c r="M297" s="211" t="s">
        <v>4120</v>
      </c>
      <c r="P297" s="28"/>
    </row>
    <row r="298" spans="1:16" ht="15" x14ac:dyDescent="0.25">
      <c r="A298" s="211" t="s">
        <v>4781</v>
      </c>
      <c r="B298" s="211" t="s">
        <v>4782</v>
      </c>
      <c r="C298" s="212">
        <v>40634</v>
      </c>
      <c r="D298" s="212">
        <v>43008</v>
      </c>
      <c r="E298" s="211" t="s">
        <v>4785</v>
      </c>
      <c r="F298" s="211" t="s">
        <v>4786</v>
      </c>
      <c r="G298" s="212">
        <v>41799</v>
      </c>
      <c r="H298" s="212">
        <v>41912</v>
      </c>
      <c r="I298" s="211">
        <v>25343</v>
      </c>
      <c r="J298" s="211" t="s">
        <v>432</v>
      </c>
      <c r="K298" s="211" t="s">
        <v>3790</v>
      </c>
      <c r="L298" s="211" t="s">
        <v>4119</v>
      </c>
      <c r="M298" s="211" t="s">
        <v>4120</v>
      </c>
      <c r="P298" s="28"/>
    </row>
    <row r="299" spans="1:16" ht="15" x14ac:dyDescent="0.25">
      <c r="A299" s="211" t="s">
        <v>4781</v>
      </c>
      <c r="B299" s="211" t="s">
        <v>4782</v>
      </c>
      <c r="C299" s="212">
        <v>40634</v>
      </c>
      <c r="D299" s="212">
        <v>43008</v>
      </c>
      <c r="E299" s="211" t="s">
        <v>4787</v>
      </c>
      <c r="F299" s="211" t="s">
        <v>4788</v>
      </c>
      <c r="G299" s="212">
        <v>42107</v>
      </c>
      <c r="H299" s="212">
        <v>43008</v>
      </c>
      <c r="I299" s="211">
        <v>155435</v>
      </c>
      <c r="J299" s="211" t="s">
        <v>432</v>
      </c>
      <c r="K299" s="211" t="s">
        <v>3790</v>
      </c>
      <c r="L299" s="211" t="s">
        <v>4119</v>
      </c>
      <c r="M299" s="211" t="s">
        <v>4120</v>
      </c>
      <c r="P299" s="28"/>
    </row>
    <row r="300" spans="1:16" ht="15" x14ac:dyDescent="0.25">
      <c r="A300" s="211" t="s">
        <v>4789</v>
      </c>
      <c r="B300" s="211" t="s">
        <v>4790</v>
      </c>
      <c r="C300" s="212">
        <v>40678</v>
      </c>
      <c r="D300" s="212">
        <v>40724</v>
      </c>
      <c r="E300" s="211" t="s">
        <v>4791</v>
      </c>
      <c r="F300" s="211" t="s">
        <v>4792</v>
      </c>
      <c r="G300" s="212">
        <v>40678</v>
      </c>
      <c r="H300" s="212">
        <v>40724</v>
      </c>
      <c r="I300" s="211">
        <v>5200</v>
      </c>
      <c r="J300" s="211" t="s">
        <v>432</v>
      </c>
      <c r="K300" s="211" t="s">
        <v>3790</v>
      </c>
      <c r="L300" s="211" t="s">
        <v>4793</v>
      </c>
      <c r="M300" s="211" t="s">
        <v>4794</v>
      </c>
      <c r="P300" s="28"/>
    </row>
    <row r="301" spans="1:16" ht="15" x14ac:dyDescent="0.25">
      <c r="A301" s="211" t="s">
        <v>4795</v>
      </c>
      <c r="B301" s="211" t="s">
        <v>4796</v>
      </c>
      <c r="C301" s="212">
        <v>40634</v>
      </c>
      <c r="D301" s="212">
        <v>41820</v>
      </c>
      <c r="E301" s="211" t="s">
        <v>4797</v>
      </c>
      <c r="F301" s="211" t="s">
        <v>4798</v>
      </c>
      <c r="G301" s="212">
        <v>40634</v>
      </c>
      <c r="H301" s="212">
        <v>41820</v>
      </c>
      <c r="I301" s="211">
        <v>523937.87</v>
      </c>
      <c r="J301" s="211" t="s">
        <v>432</v>
      </c>
      <c r="K301" s="211" t="s">
        <v>3790</v>
      </c>
      <c r="L301" s="211" t="s">
        <v>4799</v>
      </c>
      <c r="M301" s="211" t="s">
        <v>4800</v>
      </c>
      <c r="P301" s="28"/>
    </row>
    <row r="302" spans="1:16" ht="15" x14ac:dyDescent="0.25">
      <c r="A302" s="211" t="s">
        <v>4801</v>
      </c>
      <c r="B302" s="211" t="s">
        <v>4802</v>
      </c>
      <c r="C302" s="212">
        <v>40695</v>
      </c>
      <c r="D302" s="212">
        <v>40816</v>
      </c>
      <c r="E302" s="211" t="s">
        <v>4803</v>
      </c>
      <c r="F302" s="211" t="s">
        <v>4804</v>
      </c>
      <c r="G302" s="212">
        <v>40695</v>
      </c>
      <c r="H302" s="212">
        <v>40817</v>
      </c>
      <c r="I302" s="211">
        <v>74985</v>
      </c>
      <c r="J302" s="211" t="s">
        <v>432</v>
      </c>
      <c r="K302" s="211" t="s">
        <v>3790</v>
      </c>
      <c r="L302" s="211" t="s">
        <v>4805</v>
      </c>
      <c r="M302" s="211" t="s">
        <v>4806</v>
      </c>
      <c r="P302" s="28"/>
    </row>
    <row r="303" spans="1:16" ht="15" x14ac:dyDescent="0.25">
      <c r="A303" s="211" t="s">
        <v>4807</v>
      </c>
      <c r="B303" s="211" t="s">
        <v>4808</v>
      </c>
      <c r="C303" s="212">
        <v>40817</v>
      </c>
      <c r="D303" s="212">
        <v>42825</v>
      </c>
      <c r="E303" s="211" t="s">
        <v>4368</v>
      </c>
      <c r="F303" s="211" t="s">
        <v>4369</v>
      </c>
      <c r="G303" s="212">
        <v>40634</v>
      </c>
      <c r="H303" s="212">
        <v>40999</v>
      </c>
      <c r="I303" s="211">
        <v>642835</v>
      </c>
      <c r="J303" s="211" t="s">
        <v>432</v>
      </c>
      <c r="K303" s="211" t="s">
        <v>3790</v>
      </c>
      <c r="L303" s="211" t="s">
        <v>4366</v>
      </c>
      <c r="M303" s="211" t="s">
        <v>4367</v>
      </c>
      <c r="P303" s="28"/>
    </row>
    <row r="304" spans="1:16" ht="15" x14ac:dyDescent="0.25">
      <c r="A304" s="211" t="s">
        <v>4807</v>
      </c>
      <c r="B304" s="211" t="s">
        <v>4808</v>
      </c>
      <c r="C304" s="212">
        <v>40817</v>
      </c>
      <c r="D304" s="212">
        <v>42825</v>
      </c>
      <c r="E304" s="211" t="s">
        <v>4370</v>
      </c>
      <c r="F304" s="211" t="s">
        <v>4371</v>
      </c>
      <c r="G304" s="212">
        <v>41061</v>
      </c>
      <c r="H304" s="212">
        <v>41425</v>
      </c>
      <c r="I304" s="211">
        <v>580729</v>
      </c>
      <c r="J304" s="211" t="s">
        <v>432</v>
      </c>
      <c r="K304" s="211" t="s">
        <v>3790</v>
      </c>
      <c r="L304" s="211" t="s">
        <v>4366</v>
      </c>
      <c r="M304" s="211" t="s">
        <v>4367</v>
      </c>
      <c r="P304" s="28"/>
    </row>
    <row r="305" spans="1:16" ht="15" x14ac:dyDescent="0.25">
      <c r="A305" s="211" t="s">
        <v>4807</v>
      </c>
      <c r="B305" s="211" t="s">
        <v>4808</v>
      </c>
      <c r="C305" s="212">
        <v>40817</v>
      </c>
      <c r="D305" s="212">
        <v>42825</v>
      </c>
      <c r="E305" s="211" t="s">
        <v>4809</v>
      </c>
      <c r="F305" s="211" t="s">
        <v>4810</v>
      </c>
      <c r="G305" s="212">
        <v>41365</v>
      </c>
      <c r="H305" s="212">
        <v>41729</v>
      </c>
      <c r="I305" s="211">
        <v>629804</v>
      </c>
      <c r="J305" s="211" t="s">
        <v>432</v>
      </c>
      <c r="K305" s="211" t="s">
        <v>3790</v>
      </c>
      <c r="L305" s="211" t="s">
        <v>4366</v>
      </c>
      <c r="M305" s="211" t="s">
        <v>4367</v>
      </c>
      <c r="P305" s="28"/>
    </row>
    <row r="306" spans="1:16" ht="15" x14ac:dyDescent="0.25">
      <c r="A306" s="211" t="s">
        <v>4807</v>
      </c>
      <c r="B306" s="211" t="s">
        <v>4808</v>
      </c>
      <c r="C306" s="212">
        <v>40817</v>
      </c>
      <c r="D306" s="212">
        <v>42825</v>
      </c>
      <c r="E306" s="211" t="s">
        <v>4811</v>
      </c>
      <c r="F306" s="211" t="s">
        <v>4812</v>
      </c>
      <c r="G306" s="212">
        <v>41730</v>
      </c>
      <c r="H306" s="212">
        <v>42094</v>
      </c>
      <c r="I306" s="211">
        <v>550679</v>
      </c>
      <c r="J306" s="211" t="s">
        <v>432</v>
      </c>
      <c r="K306" s="211" t="s">
        <v>3790</v>
      </c>
      <c r="L306" s="211" t="s">
        <v>4366</v>
      </c>
      <c r="M306" s="211" t="s">
        <v>4367</v>
      </c>
      <c r="P306" s="28"/>
    </row>
    <row r="307" spans="1:16" ht="15" x14ac:dyDescent="0.25">
      <c r="A307" s="211" t="s">
        <v>4807</v>
      </c>
      <c r="B307" s="211" t="s">
        <v>4808</v>
      </c>
      <c r="C307" s="212">
        <v>40817</v>
      </c>
      <c r="D307" s="212">
        <v>42825</v>
      </c>
      <c r="E307" s="211" t="s">
        <v>4813</v>
      </c>
      <c r="F307" s="211" t="s">
        <v>4814</v>
      </c>
      <c r="G307" s="212">
        <v>42095</v>
      </c>
      <c r="H307" s="212">
        <v>42460</v>
      </c>
      <c r="I307" s="211">
        <v>485999</v>
      </c>
      <c r="J307" s="211" t="s">
        <v>432</v>
      </c>
      <c r="K307" s="211" t="s">
        <v>3790</v>
      </c>
      <c r="L307" s="211" t="s">
        <v>4366</v>
      </c>
      <c r="M307" s="211" t="s">
        <v>4367</v>
      </c>
      <c r="P307" s="28"/>
    </row>
    <row r="308" spans="1:16" ht="15" x14ac:dyDescent="0.25">
      <c r="A308" s="211" t="s">
        <v>4815</v>
      </c>
      <c r="B308" s="211" t="s">
        <v>4816</v>
      </c>
      <c r="C308" s="212">
        <v>40848</v>
      </c>
      <c r="D308" s="212">
        <v>41409</v>
      </c>
      <c r="E308" s="211" t="s">
        <v>4817</v>
      </c>
      <c r="F308" s="211" t="s">
        <v>4818</v>
      </c>
      <c r="G308" s="212">
        <v>40848</v>
      </c>
      <c r="H308" s="212">
        <v>41409</v>
      </c>
      <c r="I308" s="211">
        <v>26750</v>
      </c>
      <c r="J308" s="211" t="s">
        <v>432</v>
      </c>
      <c r="K308" s="211" t="s">
        <v>3790</v>
      </c>
      <c r="L308" s="211" t="s">
        <v>4277</v>
      </c>
      <c r="M308" s="211" t="s">
        <v>4278</v>
      </c>
      <c r="P308" s="28"/>
    </row>
    <row r="309" spans="1:16" ht="15" x14ac:dyDescent="0.25">
      <c r="A309" s="211" t="s">
        <v>4819</v>
      </c>
      <c r="B309" s="211" t="s">
        <v>4820</v>
      </c>
      <c r="C309" s="212">
        <v>40664</v>
      </c>
      <c r="D309" s="212">
        <v>42277</v>
      </c>
      <c r="E309" s="211" t="s">
        <v>4757</v>
      </c>
      <c r="F309" s="211" t="s">
        <v>4758</v>
      </c>
      <c r="G309" s="212">
        <v>40664</v>
      </c>
      <c r="H309" s="212">
        <v>41029</v>
      </c>
      <c r="J309" s="211" t="s">
        <v>432</v>
      </c>
      <c r="K309" s="211" t="s">
        <v>3790</v>
      </c>
      <c r="L309" s="211" t="s">
        <v>3834</v>
      </c>
      <c r="M309" s="211" t="s">
        <v>3835</v>
      </c>
      <c r="P309" s="28"/>
    </row>
    <row r="310" spans="1:16" ht="15" x14ac:dyDescent="0.25">
      <c r="A310" s="211" t="s">
        <v>4819</v>
      </c>
      <c r="B310" s="211" t="s">
        <v>4820</v>
      </c>
      <c r="C310" s="212">
        <v>40664</v>
      </c>
      <c r="D310" s="212">
        <v>42277</v>
      </c>
      <c r="E310" s="211" t="s">
        <v>4265</v>
      </c>
      <c r="F310" s="211" t="s">
        <v>4266</v>
      </c>
      <c r="G310" s="212">
        <v>41183</v>
      </c>
      <c r="H310" s="212">
        <v>41547</v>
      </c>
      <c r="I310" s="211">
        <v>9074506</v>
      </c>
      <c r="J310" s="211" t="s">
        <v>432</v>
      </c>
      <c r="K310" s="211" t="s">
        <v>3790</v>
      </c>
      <c r="L310" s="211" t="s">
        <v>3834</v>
      </c>
      <c r="M310" s="211" t="s">
        <v>3835</v>
      </c>
      <c r="P310" s="28"/>
    </row>
    <row r="311" spans="1:16" ht="15" x14ac:dyDescent="0.25">
      <c r="A311" s="211" t="s">
        <v>4819</v>
      </c>
      <c r="B311" s="211" t="s">
        <v>4820</v>
      </c>
      <c r="C311" s="212">
        <v>40664</v>
      </c>
      <c r="D311" s="212">
        <v>42277</v>
      </c>
      <c r="E311" s="211" t="s">
        <v>4761</v>
      </c>
      <c r="F311" s="211" t="s">
        <v>4762</v>
      </c>
      <c r="G311" s="212">
        <v>41548</v>
      </c>
      <c r="H311" s="212">
        <v>41912</v>
      </c>
      <c r="J311" s="211" t="s">
        <v>432</v>
      </c>
      <c r="K311" s="211" t="s">
        <v>3790</v>
      </c>
      <c r="L311" s="211" t="s">
        <v>3834</v>
      </c>
      <c r="M311" s="211" t="s">
        <v>3835</v>
      </c>
      <c r="P311" s="28"/>
    </row>
    <row r="312" spans="1:16" ht="15" x14ac:dyDescent="0.25">
      <c r="A312" s="211" t="s">
        <v>4819</v>
      </c>
      <c r="B312" s="211" t="s">
        <v>4820</v>
      </c>
      <c r="C312" s="212">
        <v>40664</v>
      </c>
      <c r="D312" s="212">
        <v>42277</v>
      </c>
      <c r="E312" s="211" t="s">
        <v>4267</v>
      </c>
      <c r="F312" s="211" t="s">
        <v>4268</v>
      </c>
      <c r="G312" s="212">
        <v>41548</v>
      </c>
      <c r="H312" s="212">
        <v>41912</v>
      </c>
      <c r="I312" s="211">
        <v>8310896</v>
      </c>
      <c r="J312" s="211" t="s">
        <v>432</v>
      </c>
      <c r="K312" s="211" t="s">
        <v>3790</v>
      </c>
      <c r="L312" s="211" t="s">
        <v>3834</v>
      </c>
      <c r="M312" s="211" t="s">
        <v>3835</v>
      </c>
      <c r="P312" s="28"/>
    </row>
    <row r="313" spans="1:16" ht="15" x14ac:dyDescent="0.25">
      <c r="A313" s="211" t="s">
        <v>4819</v>
      </c>
      <c r="B313" s="211" t="s">
        <v>4820</v>
      </c>
      <c r="C313" s="212">
        <v>40664</v>
      </c>
      <c r="D313" s="212">
        <v>42277</v>
      </c>
      <c r="E313" s="211" t="s">
        <v>4269</v>
      </c>
      <c r="F313" s="211" t="s">
        <v>4270</v>
      </c>
      <c r="G313" s="212">
        <v>41913</v>
      </c>
      <c r="H313" s="212">
        <v>42277</v>
      </c>
      <c r="I313" s="211">
        <v>14103734.68</v>
      </c>
      <c r="J313" s="211" t="s">
        <v>432</v>
      </c>
      <c r="K313" s="211" t="s">
        <v>3790</v>
      </c>
      <c r="L313" s="211" t="s">
        <v>3834</v>
      </c>
      <c r="M313" s="211" t="s">
        <v>3835</v>
      </c>
      <c r="P313" s="28"/>
    </row>
    <row r="314" spans="1:16" ht="15" x14ac:dyDescent="0.25">
      <c r="A314" s="211" t="s">
        <v>4819</v>
      </c>
      <c r="B314" s="211" t="s">
        <v>4820</v>
      </c>
      <c r="C314" s="212">
        <v>40664</v>
      </c>
      <c r="D314" s="212">
        <v>42277</v>
      </c>
      <c r="E314" s="211" t="s">
        <v>4763</v>
      </c>
      <c r="F314" s="211" t="s">
        <v>4764</v>
      </c>
      <c r="G314" s="212">
        <v>41913</v>
      </c>
      <c r="H314" s="212">
        <v>42277</v>
      </c>
      <c r="I314" s="211">
        <v>1658940</v>
      </c>
      <c r="J314" s="211" t="s">
        <v>432</v>
      </c>
      <c r="K314" s="211" t="s">
        <v>3790</v>
      </c>
      <c r="L314" s="211" t="s">
        <v>3834</v>
      </c>
      <c r="M314" s="211" t="s">
        <v>3835</v>
      </c>
      <c r="P314" s="28"/>
    </row>
    <row r="315" spans="1:16" ht="15" x14ac:dyDescent="0.25">
      <c r="A315" s="211" t="s">
        <v>4821</v>
      </c>
      <c r="B315" s="211" t="s">
        <v>4822</v>
      </c>
      <c r="C315" s="212">
        <v>41122</v>
      </c>
      <c r="D315" s="212">
        <v>42185</v>
      </c>
      <c r="E315" s="211" t="s">
        <v>4823</v>
      </c>
      <c r="F315" s="211" t="s">
        <v>4824</v>
      </c>
      <c r="G315" s="212">
        <v>41122</v>
      </c>
      <c r="H315" s="212">
        <v>42185</v>
      </c>
      <c r="I315" s="211">
        <v>387976</v>
      </c>
      <c r="J315" s="211" t="s">
        <v>432</v>
      </c>
      <c r="K315" s="211" t="s">
        <v>3790</v>
      </c>
      <c r="L315" s="211" t="s">
        <v>3872</v>
      </c>
      <c r="M315" s="211" t="s">
        <v>3873</v>
      </c>
      <c r="P315" s="28"/>
    </row>
    <row r="316" spans="1:16" ht="15" x14ac:dyDescent="0.25">
      <c r="A316" s="211" t="s">
        <v>4821</v>
      </c>
      <c r="B316" s="211" t="s">
        <v>4822</v>
      </c>
      <c r="C316" s="212">
        <v>41122</v>
      </c>
      <c r="D316" s="212">
        <v>42185</v>
      </c>
      <c r="E316" s="211" t="s">
        <v>4825</v>
      </c>
      <c r="F316" s="211" t="s">
        <v>4826</v>
      </c>
      <c r="I316" s="211">
        <v>13790.51</v>
      </c>
      <c r="J316" s="211" t="s">
        <v>432</v>
      </c>
      <c r="K316" s="211" t="s">
        <v>3790</v>
      </c>
      <c r="L316" s="211" t="s">
        <v>3872</v>
      </c>
      <c r="M316" s="211" t="s">
        <v>3873</v>
      </c>
      <c r="P316" s="28"/>
    </row>
    <row r="317" spans="1:16" ht="15" x14ac:dyDescent="0.25">
      <c r="A317" s="211" t="s">
        <v>4827</v>
      </c>
      <c r="B317" s="211" t="s">
        <v>4828</v>
      </c>
      <c r="C317" s="212">
        <v>40756</v>
      </c>
      <c r="D317" s="212">
        <v>41547</v>
      </c>
      <c r="E317" s="211" t="s">
        <v>4621</v>
      </c>
      <c r="F317" s="211" t="s">
        <v>4622</v>
      </c>
      <c r="G317" s="212">
        <v>40452</v>
      </c>
      <c r="H317" s="212">
        <v>40816</v>
      </c>
      <c r="J317" s="211" t="s">
        <v>432</v>
      </c>
      <c r="K317" s="211" t="s">
        <v>3790</v>
      </c>
      <c r="L317" s="211" t="s">
        <v>3834</v>
      </c>
      <c r="M317" s="211" t="s">
        <v>3835</v>
      </c>
      <c r="P317" s="28"/>
    </row>
    <row r="318" spans="1:16" ht="15" x14ac:dyDescent="0.25">
      <c r="A318" s="211" t="s">
        <v>4827</v>
      </c>
      <c r="B318" s="211" t="s">
        <v>4828</v>
      </c>
      <c r="C318" s="212">
        <v>40756</v>
      </c>
      <c r="D318" s="212">
        <v>41547</v>
      </c>
      <c r="E318" s="211" t="s">
        <v>4621</v>
      </c>
      <c r="F318" s="211" t="s">
        <v>4622</v>
      </c>
      <c r="G318" s="212">
        <v>40452</v>
      </c>
      <c r="H318" s="212">
        <v>40816</v>
      </c>
      <c r="J318" s="211" t="s">
        <v>432</v>
      </c>
      <c r="K318" s="211" t="s">
        <v>3790</v>
      </c>
      <c r="L318" s="211" t="s">
        <v>3819</v>
      </c>
      <c r="M318" s="211" t="s">
        <v>3820</v>
      </c>
      <c r="P318" s="28"/>
    </row>
    <row r="319" spans="1:16" ht="15" x14ac:dyDescent="0.25">
      <c r="A319" s="211" t="s">
        <v>4827</v>
      </c>
      <c r="B319" s="211" t="s">
        <v>4828</v>
      </c>
      <c r="C319" s="212">
        <v>40756</v>
      </c>
      <c r="D319" s="212">
        <v>41547</v>
      </c>
      <c r="E319" s="211" t="s">
        <v>4623</v>
      </c>
      <c r="F319" s="211" t="s">
        <v>4624</v>
      </c>
      <c r="G319" s="212">
        <v>40817</v>
      </c>
      <c r="H319" s="212">
        <v>41182</v>
      </c>
      <c r="I319" s="211">
        <v>9734318</v>
      </c>
      <c r="J319" s="211" t="s">
        <v>432</v>
      </c>
      <c r="K319" s="211" t="s">
        <v>3790</v>
      </c>
      <c r="L319" s="211" t="s">
        <v>3834</v>
      </c>
      <c r="M319" s="211" t="s">
        <v>3835</v>
      </c>
      <c r="P319" s="28"/>
    </row>
    <row r="320" spans="1:16" ht="15" x14ac:dyDescent="0.25">
      <c r="A320" s="211" t="s">
        <v>4827</v>
      </c>
      <c r="B320" s="211" t="s">
        <v>4828</v>
      </c>
      <c r="C320" s="212">
        <v>40756</v>
      </c>
      <c r="D320" s="212">
        <v>41547</v>
      </c>
      <c r="E320" s="211" t="s">
        <v>4265</v>
      </c>
      <c r="F320" s="211" t="s">
        <v>4266</v>
      </c>
      <c r="G320" s="212">
        <v>41183</v>
      </c>
      <c r="H320" s="212">
        <v>41547</v>
      </c>
      <c r="I320" s="211">
        <v>9074506</v>
      </c>
      <c r="J320" s="211" t="s">
        <v>432</v>
      </c>
      <c r="K320" s="211" t="s">
        <v>3790</v>
      </c>
      <c r="L320" s="211" t="s">
        <v>3834</v>
      </c>
      <c r="M320" s="211" t="s">
        <v>3835</v>
      </c>
      <c r="P320" s="28"/>
    </row>
    <row r="321" spans="1:16" ht="15" x14ac:dyDescent="0.25">
      <c r="A321" s="211" t="s">
        <v>4829</v>
      </c>
      <c r="B321" s="211" t="s">
        <v>4830</v>
      </c>
      <c r="C321" s="212">
        <v>40695</v>
      </c>
      <c r="D321" s="212">
        <v>41182</v>
      </c>
      <c r="E321" s="211" t="s">
        <v>4831</v>
      </c>
      <c r="F321" s="211" t="s">
        <v>4832</v>
      </c>
      <c r="G321" s="212">
        <v>40664</v>
      </c>
      <c r="H321" s="212">
        <v>41029</v>
      </c>
      <c r="I321" s="211">
        <v>70385</v>
      </c>
      <c r="J321" s="211" t="s">
        <v>432</v>
      </c>
      <c r="K321" s="211" t="s">
        <v>3790</v>
      </c>
      <c r="L321" s="211" t="s">
        <v>4833</v>
      </c>
      <c r="M321" s="211" t="s">
        <v>4834</v>
      </c>
      <c r="P321" s="28"/>
    </row>
    <row r="322" spans="1:16" ht="15" x14ac:dyDescent="0.25">
      <c r="A322" s="211" t="s">
        <v>4835</v>
      </c>
      <c r="B322" s="211" t="s">
        <v>4836</v>
      </c>
      <c r="C322" s="212">
        <v>40969</v>
      </c>
      <c r="D322" s="212">
        <v>41486</v>
      </c>
      <c r="E322" s="211" t="s">
        <v>4837</v>
      </c>
      <c r="F322" s="211" t="s">
        <v>4838</v>
      </c>
      <c r="G322" s="212">
        <v>40969</v>
      </c>
      <c r="H322" s="212">
        <v>41486</v>
      </c>
      <c r="I322" s="211">
        <v>80600.91</v>
      </c>
      <c r="J322" s="211" t="s">
        <v>432</v>
      </c>
      <c r="K322" s="211" t="s">
        <v>3790</v>
      </c>
      <c r="L322" s="211" t="s">
        <v>3998</v>
      </c>
      <c r="M322" s="211" t="s">
        <v>3999</v>
      </c>
      <c r="P322" s="28"/>
    </row>
    <row r="323" spans="1:16" ht="15" x14ac:dyDescent="0.25">
      <c r="A323" s="211" t="s">
        <v>4839</v>
      </c>
      <c r="B323" s="211" t="s">
        <v>4840</v>
      </c>
      <c r="C323" s="212">
        <v>40664</v>
      </c>
      <c r="D323" s="212">
        <v>41274</v>
      </c>
      <c r="E323" s="211" t="s">
        <v>4841</v>
      </c>
      <c r="F323" s="211" t="s">
        <v>4842</v>
      </c>
      <c r="G323" s="212">
        <v>40664</v>
      </c>
      <c r="H323" s="212">
        <v>41182</v>
      </c>
      <c r="I323" s="211">
        <v>385946.73</v>
      </c>
      <c r="J323" s="211" t="s">
        <v>432</v>
      </c>
      <c r="K323" s="211" t="s">
        <v>3790</v>
      </c>
      <c r="L323" s="211" t="s">
        <v>4843</v>
      </c>
      <c r="M323" s="211" t="s">
        <v>4844</v>
      </c>
      <c r="P323" s="28"/>
    </row>
    <row r="324" spans="1:16" ht="15" x14ac:dyDescent="0.25">
      <c r="A324" s="211" t="s">
        <v>4839</v>
      </c>
      <c r="B324" s="211" t="s">
        <v>4840</v>
      </c>
      <c r="C324" s="212">
        <v>40664</v>
      </c>
      <c r="D324" s="212">
        <v>41274</v>
      </c>
      <c r="E324" s="211" t="s">
        <v>4845</v>
      </c>
      <c r="F324" s="211" t="s">
        <v>4846</v>
      </c>
      <c r="G324" s="212">
        <v>40909</v>
      </c>
      <c r="H324" s="212">
        <v>41274</v>
      </c>
      <c r="I324" s="211">
        <v>910078</v>
      </c>
      <c r="J324" s="211" t="s">
        <v>432</v>
      </c>
      <c r="K324" s="211" t="s">
        <v>3790</v>
      </c>
      <c r="L324" s="211" t="s">
        <v>4843</v>
      </c>
      <c r="M324" s="211" t="s">
        <v>4844</v>
      </c>
      <c r="P324" s="28"/>
    </row>
    <row r="325" spans="1:16" ht="15" x14ac:dyDescent="0.25">
      <c r="A325" s="211" t="s">
        <v>4847</v>
      </c>
      <c r="B325" s="211" t="s">
        <v>4848</v>
      </c>
      <c r="C325" s="212">
        <v>40878</v>
      </c>
      <c r="D325" s="212">
        <v>42551</v>
      </c>
      <c r="E325" s="211" t="s">
        <v>4849</v>
      </c>
      <c r="F325" s="211" t="s">
        <v>4850</v>
      </c>
      <c r="G325" s="212">
        <v>40878</v>
      </c>
      <c r="H325" s="212">
        <v>42551</v>
      </c>
      <c r="I325" s="211">
        <v>3280735</v>
      </c>
      <c r="J325" s="211" t="s">
        <v>432</v>
      </c>
      <c r="K325" s="211" t="s">
        <v>3790</v>
      </c>
      <c r="L325" s="211" t="s">
        <v>4851</v>
      </c>
      <c r="M325" s="211" t="s">
        <v>4852</v>
      </c>
      <c r="P325" s="28"/>
    </row>
    <row r="326" spans="1:16" ht="15" x14ac:dyDescent="0.25">
      <c r="A326" s="211" t="s">
        <v>4853</v>
      </c>
      <c r="B326" s="211" t="s">
        <v>4854</v>
      </c>
      <c r="C326" s="212">
        <v>40751</v>
      </c>
      <c r="D326" s="212">
        <v>41090</v>
      </c>
      <c r="E326" s="211" t="s">
        <v>4855</v>
      </c>
      <c r="F326" s="211" t="s">
        <v>4856</v>
      </c>
      <c r="G326" s="212">
        <v>40725</v>
      </c>
      <c r="H326" s="212">
        <v>41091</v>
      </c>
      <c r="I326" s="211">
        <v>85338</v>
      </c>
      <c r="J326" s="211" t="s">
        <v>432</v>
      </c>
      <c r="K326" s="211" t="s">
        <v>3790</v>
      </c>
      <c r="L326" s="211" t="s">
        <v>3908</v>
      </c>
      <c r="M326" s="211" t="s">
        <v>3909</v>
      </c>
      <c r="P326" s="28"/>
    </row>
    <row r="327" spans="1:16" ht="15" x14ac:dyDescent="0.25">
      <c r="A327" s="211" t="s">
        <v>4857</v>
      </c>
      <c r="B327" s="211" t="s">
        <v>4858</v>
      </c>
      <c r="C327" s="212">
        <v>40695</v>
      </c>
      <c r="D327" s="212">
        <v>42428</v>
      </c>
      <c r="E327" s="211" t="s">
        <v>4859</v>
      </c>
      <c r="F327" s="211" t="s">
        <v>4860</v>
      </c>
      <c r="G327" s="212">
        <v>40695</v>
      </c>
      <c r="H327" s="212">
        <v>41364</v>
      </c>
      <c r="I327" s="211">
        <v>44158.65</v>
      </c>
      <c r="J327" s="211" t="s">
        <v>432</v>
      </c>
      <c r="K327" s="211" t="s">
        <v>3790</v>
      </c>
      <c r="L327" s="211" t="s">
        <v>3791</v>
      </c>
      <c r="M327" s="211" t="s">
        <v>3792</v>
      </c>
      <c r="P327" s="28"/>
    </row>
    <row r="328" spans="1:16" ht="15" x14ac:dyDescent="0.25">
      <c r="A328" s="211" t="s">
        <v>4857</v>
      </c>
      <c r="B328" s="211" t="s">
        <v>4858</v>
      </c>
      <c r="C328" s="212">
        <v>40695</v>
      </c>
      <c r="D328" s="212">
        <v>42428</v>
      </c>
      <c r="E328" s="211" t="s">
        <v>4861</v>
      </c>
      <c r="F328" s="211" t="s">
        <v>4862</v>
      </c>
      <c r="G328" s="212">
        <v>41365</v>
      </c>
      <c r="H328" s="212">
        <v>42428</v>
      </c>
      <c r="J328" s="211" t="s">
        <v>432</v>
      </c>
      <c r="K328" s="211" t="s">
        <v>3790</v>
      </c>
      <c r="L328" s="211" t="s">
        <v>3791</v>
      </c>
      <c r="M328" s="211" t="s">
        <v>3792</v>
      </c>
      <c r="P328" s="28"/>
    </row>
    <row r="329" spans="1:16" ht="15" x14ac:dyDescent="0.25">
      <c r="A329" s="211" t="s">
        <v>4863</v>
      </c>
      <c r="B329" s="211" t="s">
        <v>4864</v>
      </c>
      <c r="C329" s="212">
        <v>40695</v>
      </c>
      <c r="D329" s="212">
        <v>41364</v>
      </c>
      <c r="E329" s="211" t="s">
        <v>4865</v>
      </c>
      <c r="F329" s="211" t="s">
        <v>4866</v>
      </c>
      <c r="G329" s="212">
        <v>40695</v>
      </c>
      <c r="H329" s="212">
        <v>41364</v>
      </c>
      <c r="I329" s="211">
        <v>75394</v>
      </c>
      <c r="J329" s="211" t="s">
        <v>432</v>
      </c>
      <c r="K329" s="211" t="s">
        <v>3790</v>
      </c>
      <c r="L329" s="211" t="s">
        <v>3791</v>
      </c>
      <c r="M329" s="211" t="s">
        <v>3792</v>
      </c>
      <c r="P329" s="28"/>
    </row>
    <row r="330" spans="1:16" ht="15" x14ac:dyDescent="0.25">
      <c r="A330" s="211" t="s">
        <v>4863</v>
      </c>
      <c r="B330" s="211" t="s">
        <v>4864</v>
      </c>
      <c r="C330" s="212">
        <v>40695</v>
      </c>
      <c r="D330" s="212">
        <v>41364</v>
      </c>
      <c r="E330" s="211" t="s">
        <v>4867</v>
      </c>
      <c r="F330" s="211" t="s">
        <v>4868</v>
      </c>
      <c r="G330" s="212">
        <v>41030</v>
      </c>
      <c r="H330" s="212">
        <v>41305</v>
      </c>
      <c r="I330" s="211">
        <v>44659.64</v>
      </c>
      <c r="J330" s="211" t="s">
        <v>432</v>
      </c>
      <c r="K330" s="211" t="s">
        <v>3790</v>
      </c>
      <c r="L330" s="211" t="s">
        <v>3791</v>
      </c>
      <c r="M330" s="211" t="s">
        <v>3792</v>
      </c>
      <c r="P330" s="28"/>
    </row>
    <row r="331" spans="1:16" ht="15" x14ac:dyDescent="0.25">
      <c r="A331" s="211" t="s">
        <v>4869</v>
      </c>
      <c r="B331" s="211" t="s">
        <v>4870</v>
      </c>
      <c r="C331" s="212">
        <v>40817</v>
      </c>
      <c r="D331" s="212">
        <v>42004</v>
      </c>
      <c r="E331" s="211" t="s">
        <v>4263</v>
      </c>
      <c r="F331" s="211" t="s">
        <v>4264</v>
      </c>
      <c r="G331" s="212">
        <v>40817</v>
      </c>
      <c r="H331" s="212">
        <v>41182</v>
      </c>
      <c r="I331" s="211">
        <v>2769145.5</v>
      </c>
      <c r="J331" s="211" t="s">
        <v>432</v>
      </c>
      <c r="K331" s="211" t="s">
        <v>3790</v>
      </c>
      <c r="L331" s="211" t="s">
        <v>3834</v>
      </c>
      <c r="M331" s="211" t="s">
        <v>3835</v>
      </c>
      <c r="P331" s="28"/>
    </row>
    <row r="332" spans="1:16" ht="15" x14ac:dyDescent="0.25">
      <c r="A332" s="211" t="s">
        <v>4869</v>
      </c>
      <c r="B332" s="211" t="s">
        <v>4870</v>
      </c>
      <c r="C332" s="212">
        <v>40817</v>
      </c>
      <c r="D332" s="212">
        <v>42004</v>
      </c>
      <c r="E332" s="211" t="s">
        <v>4761</v>
      </c>
      <c r="F332" s="211" t="s">
        <v>4762</v>
      </c>
      <c r="G332" s="212">
        <v>41548</v>
      </c>
      <c r="H332" s="212">
        <v>41912</v>
      </c>
      <c r="J332" s="211" t="s">
        <v>432</v>
      </c>
      <c r="K332" s="211" t="s">
        <v>3790</v>
      </c>
      <c r="L332" s="211" t="s">
        <v>3834</v>
      </c>
      <c r="M332" s="211" t="s">
        <v>3835</v>
      </c>
      <c r="P332" s="28"/>
    </row>
    <row r="333" spans="1:16" ht="15" x14ac:dyDescent="0.25">
      <c r="A333" s="211" t="s">
        <v>4871</v>
      </c>
      <c r="B333" s="211" t="s">
        <v>4872</v>
      </c>
      <c r="C333" s="212">
        <v>40995</v>
      </c>
      <c r="D333" s="212">
        <v>41243</v>
      </c>
      <c r="E333" s="211" t="s">
        <v>4873</v>
      </c>
      <c r="F333" s="211" t="s">
        <v>4874</v>
      </c>
      <c r="G333" s="212">
        <v>40995</v>
      </c>
      <c r="H333" s="212">
        <v>41243</v>
      </c>
      <c r="I333" s="211">
        <v>7500</v>
      </c>
      <c r="J333" s="211" t="s">
        <v>432</v>
      </c>
      <c r="K333" s="211" t="s">
        <v>3790</v>
      </c>
      <c r="L333" s="211" t="s">
        <v>4875</v>
      </c>
      <c r="M333" s="211" t="s">
        <v>4876</v>
      </c>
      <c r="P333" s="28"/>
    </row>
    <row r="334" spans="1:16" ht="15" x14ac:dyDescent="0.25">
      <c r="A334" s="211" t="s">
        <v>4877</v>
      </c>
      <c r="B334" s="211" t="s">
        <v>4878</v>
      </c>
      <c r="C334" s="212">
        <v>41529</v>
      </c>
      <c r="D334" s="212">
        <v>42258</v>
      </c>
      <c r="E334" s="211" t="s">
        <v>4879</v>
      </c>
      <c r="F334" s="211" t="s">
        <v>4880</v>
      </c>
      <c r="G334" s="212">
        <v>41529</v>
      </c>
      <c r="H334" s="212">
        <v>42258</v>
      </c>
      <c r="I334" s="211">
        <v>751133.13</v>
      </c>
      <c r="J334" s="211" t="s">
        <v>432</v>
      </c>
      <c r="K334" s="211" t="s">
        <v>3790</v>
      </c>
      <c r="L334" s="211" t="s">
        <v>4881</v>
      </c>
      <c r="M334" s="211" t="s">
        <v>4882</v>
      </c>
      <c r="P334" s="28"/>
    </row>
    <row r="335" spans="1:16" ht="15" x14ac:dyDescent="0.25">
      <c r="A335" s="211" t="s">
        <v>4883</v>
      </c>
      <c r="B335" s="211" t="s">
        <v>4884</v>
      </c>
      <c r="C335" s="212">
        <v>40909</v>
      </c>
      <c r="D335" s="212">
        <v>42551</v>
      </c>
      <c r="E335" s="211" t="s">
        <v>4885</v>
      </c>
      <c r="F335" s="211" t="s">
        <v>4886</v>
      </c>
      <c r="G335" s="212">
        <v>40909</v>
      </c>
      <c r="H335" s="212">
        <v>42551</v>
      </c>
      <c r="I335" s="211">
        <v>1489644</v>
      </c>
      <c r="J335" s="211" t="s">
        <v>432</v>
      </c>
      <c r="K335" s="211" t="s">
        <v>3790</v>
      </c>
      <c r="L335" s="211" t="s">
        <v>4887</v>
      </c>
      <c r="M335" s="211" t="s">
        <v>4888</v>
      </c>
      <c r="P335" s="28"/>
    </row>
    <row r="336" spans="1:16" ht="15" x14ac:dyDescent="0.25">
      <c r="A336" s="211" t="s">
        <v>4889</v>
      </c>
      <c r="B336" s="211" t="s">
        <v>4890</v>
      </c>
      <c r="C336" s="212">
        <v>40725</v>
      </c>
      <c r="D336" s="212">
        <v>42369</v>
      </c>
      <c r="E336" s="211" t="s">
        <v>4263</v>
      </c>
      <c r="F336" s="211" t="s">
        <v>4264</v>
      </c>
      <c r="G336" s="212">
        <v>40817</v>
      </c>
      <c r="H336" s="212">
        <v>41182</v>
      </c>
      <c r="I336" s="211">
        <v>2769145.5</v>
      </c>
      <c r="J336" s="211" t="s">
        <v>432</v>
      </c>
      <c r="K336" s="211" t="s">
        <v>3790</v>
      </c>
      <c r="L336" s="211" t="s">
        <v>3834</v>
      </c>
      <c r="M336" s="211" t="s">
        <v>3835</v>
      </c>
      <c r="P336" s="28"/>
    </row>
    <row r="337" spans="1:16" ht="15" x14ac:dyDescent="0.25">
      <c r="A337" s="211" t="s">
        <v>4889</v>
      </c>
      <c r="B337" s="211" t="s">
        <v>4890</v>
      </c>
      <c r="C337" s="212">
        <v>40725</v>
      </c>
      <c r="D337" s="212">
        <v>42369</v>
      </c>
      <c r="E337" s="211" t="s">
        <v>4265</v>
      </c>
      <c r="F337" s="211" t="s">
        <v>4266</v>
      </c>
      <c r="G337" s="212">
        <v>41183</v>
      </c>
      <c r="H337" s="212">
        <v>41547</v>
      </c>
      <c r="I337" s="211">
        <v>9074506</v>
      </c>
      <c r="J337" s="211" t="s">
        <v>432</v>
      </c>
      <c r="K337" s="211" t="s">
        <v>3790</v>
      </c>
      <c r="L337" s="211" t="s">
        <v>3834</v>
      </c>
      <c r="M337" s="211" t="s">
        <v>3835</v>
      </c>
      <c r="P337" s="28"/>
    </row>
    <row r="338" spans="1:16" ht="15" x14ac:dyDescent="0.25">
      <c r="A338" s="211" t="s">
        <v>4889</v>
      </c>
      <c r="B338" s="211" t="s">
        <v>4890</v>
      </c>
      <c r="C338" s="212">
        <v>40725</v>
      </c>
      <c r="D338" s="212">
        <v>42369</v>
      </c>
      <c r="E338" s="211" t="s">
        <v>4761</v>
      </c>
      <c r="F338" s="211" t="s">
        <v>4762</v>
      </c>
      <c r="G338" s="212">
        <v>41548</v>
      </c>
      <c r="H338" s="212">
        <v>41912</v>
      </c>
      <c r="J338" s="211" t="s">
        <v>432</v>
      </c>
      <c r="K338" s="211" t="s">
        <v>3790</v>
      </c>
      <c r="L338" s="211" t="s">
        <v>3834</v>
      </c>
      <c r="M338" s="211" t="s">
        <v>3835</v>
      </c>
      <c r="P338" s="28"/>
    </row>
    <row r="339" spans="1:16" ht="15" x14ac:dyDescent="0.25">
      <c r="A339" s="211" t="s">
        <v>4889</v>
      </c>
      <c r="B339" s="211" t="s">
        <v>4890</v>
      </c>
      <c r="C339" s="212">
        <v>40725</v>
      </c>
      <c r="D339" s="212">
        <v>42369</v>
      </c>
      <c r="E339" s="211" t="s">
        <v>4269</v>
      </c>
      <c r="F339" s="211" t="s">
        <v>4270</v>
      </c>
      <c r="G339" s="212">
        <v>41913</v>
      </c>
      <c r="H339" s="212">
        <v>42277</v>
      </c>
      <c r="I339" s="211">
        <v>14103734.68</v>
      </c>
      <c r="J339" s="211" t="s">
        <v>432</v>
      </c>
      <c r="K339" s="211" t="s">
        <v>3790</v>
      </c>
      <c r="L339" s="211" t="s">
        <v>3834</v>
      </c>
      <c r="M339" s="211" t="s">
        <v>3835</v>
      </c>
      <c r="P339" s="28"/>
    </row>
    <row r="340" spans="1:16" ht="15" x14ac:dyDescent="0.25">
      <c r="A340" s="211" t="s">
        <v>4889</v>
      </c>
      <c r="B340" s="211" t="s">
        <v>4890</v>
      </c>
      <c r="C340" s="212">
        <v>40725</v>
      </c>
      <c r="D340" s="212">
        <v>42369</v>
      </c>
      <c r="E340" s="211" t="s">
        <v>4763</v>
      </c>
      <c r="F340" s="211" t="s">
        <v>4764</v>
      </c>
      <c r="G340" s="212">
        <v>41913</v>
      </c>
      <c r="H340" s="212">
        <v>42277</v>
      </c>
      <c r="I340" s="211">
        <v>1658940</v>
      </c>
      <c r="J340" s="211" t="s">
        <v>432</v>
      </c>
      <c r="K340" s="211" t="s">
        <v>3790</v>
      </c>
      <c r="L340" s="211" t="s">
        <v>3834</v>
      </c>
      <c r="M340" s="211" t="s">
        <v>3835</v>
      </c>
      <c r="P340" s="28"/>
    </row>
    <row r="341" spans="1:16" ht="15" x14ac:dyDescent="0.25">
      <c r="A341" s="211" t="s">
        <v>4889</v>
      </c>
      <c r="B341" s="211" t="s">
        <v>4890</v>
      </c>
      <c r="C341" s="212">
        <v>40725</v>
      </c>
      <c r="D341" s="212">
        <v>42369</v>
      </c>
      <c r="E341" s="211" t="s">
        <v>4625</v>
      </c>
      <c r="F341" s="211" t="s">
        <v>4626</v>
      </c>
      <c r="G341" s="212">
        <v>42278</v>
      </c>
      <c r="H341" s="212">
        <v>42643</v>
      </c>
      <c r="I341" s="211">
        <v>16767961</v>
      </c>
      <c r="J341" s="211" t="s">
        <v>432</v>
      </c>
      <c r="K341" s="211" t="s">
        <v>3790</v>
      </c>
      <c r="L341" s="211" t="s">
        <v>3834</v>
      </c>
      <c r="M341" s="211" t="s">
        <v>3835</v>
      </c>
      <c r="P341" s="28"/>
    </row>
    <row r="342" spans="1:16" ht="15" x14ac:dyDescent="0.25">
      <c r="A342" s="211" t="s">
        <v>4891</v>
      </c>
      <c r="B342" s="211" t="s">
        <v>4892</v>
      </c>
      <c r="C342" s="212">
        <v>41091</v>
      </c>
      <c r="D342" s="212">
        <v>42735</v>
      </c>
      <c r="E342" s="211" t="s">
        <v>4893</v>
      </c>
      <c r="F342" s="211" t="s">
        <v>4894</v>
      </c>
      <c r="G342" s="212">
        <v>41091</v>
      </c>
      <c r="H342" s="212">
        <v>42735</v>
      </c>
      <c r="I342" s="211">
        <v>69253441</v>
      </c>
      <c r="J342" s="211" t="s">
        <v>432</v>
      </c>
      <c r="K342" s="211" t="s">
        <v>3790</v>
      </c>
      <c r="L342" s="211" t="s">
        <v>3819</v>
      </c>
      <c r="M342" s="211" t="s">
        <v>3820</v>
      </c>
      <c r="P342" s="28"/>
    </row>
    <row r="343" spans="1:16" ht="15" x14ac:dyDescent="0.25">
      <c r="A343" s="211" t="s">
        <v>4891</v>
      </c>
      <c r="B343" s="211" t="s">
        <v>4892</v>
      </c>
      <c r="C343" s="212">
        <v>41091</v>
      </c>
      <c r="D343" s="212">
        <v>42735</v>
      </c>
      <c r="E343" s="211" t="s">
        <v>4895</v>
      </c>
      <c r="F343" s="211" t="s">
        <v>4896</v>
      </c>
      <c r="G343" s="212">
        <v>42521</v>
      </c>
      <c r="H343" s="212">
        <v>42673</v>
      </c>
      <c r="I343" s="211">
        <v>13662</v>
      </c>
      <c r="J343" s="211" t="s">
        <v>432</v>
      </c>
      <c r="K343" s="211" t="s">
        <v>3790</v>
      </c>
      <c r="L343" s="211" t="s">
        <v>3819</v>
      </c>
      <c r="M343" s="211" t="s">
        <v>3820</v>
      </c>
      <c r="P343" s="28"/>
    </row>
    <row r="344" spans="1:16" ht="15" x14ac:dyDescent="0.25">
      <c r="A344" s="211" t="s">
        <v>4897</v>
      </c>
      <c r="B344" s="211" t="s">
        <v>4898</v>
      </c>
      <c r="C344" s="212">
        <v>42219</v>
      </c>
      <c r="D344" s="212">
        <v>43314</v>
      </c>
      <c r="E344" s="211" t="s">
        <v>4899</v>
      </c>
      <c r="F344" s="211" t="s">
        <v>4900</v>
      </c>
      <c r="G344" s="212">
        <v>42219</v>
      </c>
      <c r="H344" s="212">
        <v>43314</v>
      </c>
      <c r="I344" s="211">
        <v>2463837.41</v>
      </c>
      <c r="J344" s="211" t="s">
        <v>432</v>
      </c>
      <c r="K344" s="211" t="s">
        <v>3790</v>
      </c>
      <c r="L344" s="211" t="s">
        <v>4881</v>
      </c>
      <c r="M344" s="211" t="s">
        <v>4882</v>
      </c>
      <c r="P344" s="28"/>
    </row>
    <row r="345" spans="1:16" ht="15" x14ac:dyDescent="0.25">
      <c r="A345" s="211" t="s">
        <v>4901</v>
      </c>
      <c r="B345" s="211" t="s">
        <v>4902</v>
      </c>
      <c r="C345" s="212">
        <v>40807</v>
      </c>
      <c r="D345" s="212">
        <v>41172</v>
      </c>
      <c r="E345" s="211" t="s">
        <v>4903</v>
      </c>
      <c r="F345" s="211" t="s">
        <v>4904</v>
      </c>
      <c r="G345" s="212">
        <v>40807</v>
      </c>
      <c r="H345" s="212">
        <v>41173</v>
      </c>
      <c r="I345" s="211">
        <v>16052.43</v>
      </c>
      <c r="J345" s="211" t="s">
        <v>432</v>
      </c>
      <c r="K345" s="211" t="s">
        <v>3790</v>
      </c>
      <c r="L345" s="211" t="s">
        <v>4905</v>
      </c>
      <c r="M345" s="211" t="s">
        <v>4906</v>
      </c>
      <c r="P345" s="28"/>
    </row>
    <row r="346" spans="1:16" ht="15" x14ac:dyDescent="0.25">
      <c r="A346" s="211" t="s">
        <v>4907</v>
      </c>
      <c r="B346" s="211" t="s">
        <v>4908</v>
      </c>
      <c r="C346" s="212">
        <v>40897</v>
      </c>
      <c r="D346" s="212">
        <v>41383</v>
      </c>
      <c r="E346" s="211" t="s">
        <v>4909</v>
      </c>
      <c r="F346" s="211" t="s">
        <v>4910</v>
      </c>
      <c r="G346" s="212">
        <v>40897</v>
      </c>
      <c r="H346" s="212">
        <v>41383</v>
      </c>
      <c r="I346" s="211">
        <v>67754</v>
      </c>
      <c r="J346" s="211" t="s">
        <v>432</v>
      </c>
      <c r="K346" s="211" t="s">
        <v>3790</v>
      </c>
      <c r="L346" s="211" t="s">
        <v>4911</v>
      </c>
      <c r="M346" s="211" t="s">
        <v>4912</v>
      </c>
      <c r="P346" s="28"/>
    </row>
    <row r="347" spans="1:16" ht="15" x14ac:dyDescent="0.25">
      <c r="A347" s="211" t="s">
        <v>4913</v>
      </c>
      <c r="B347" s="211" t="s">
        <v>4914</v>
      </c>
      <c r="C347" s="212">
        <v>40813</v>
      </c>
      <c r="D347" s="212">
        <v>42522</v>
      </c>
      <c r="E347" s="211" t="s">
        <v>4915</v>
      </c>
      <c r="F347" s="211" t="s">
        <v>4916</v>
      </c>
      <c r="G347" s="212">
        <v>40813</v>
      </c>
      <c r="H347" s="212">
        <v>41182</v>
      </c>
      <c r="I347" s="211">
        <v>40000</v>
      </c>
      <c r="J347" s="211" t="s">
        <v>432</v>
      </c>
      <c r="K347" s="211" t="s">
        <v>3790</v>
      </c>
      <c r="L347" s="211" t="s">
        <v>3806</v>
      </c>
      <c r="M347" s="211" t="s">
        <v>3807</v>
      </c>
      <c r="P347" s="28"/>
    </row>
    <row r="348" spans="1:16" ht="15" x14ac:dyDescent="0.25">
      <c r="A348" s="211" t="s">
        <v>4913</v>
      </c>
      <c r="B348" s="211" t="s">
        <v>4914</v>
      </c>
      <c r="C348" s="212">
        <v>40813</v>
      </c>
      <c r="D348" s="212">
        <v>42522</v>
      </c>
      <c r="E348" s="211" t="s">
        <v>4917</v>
      </c>
      <c r="F348" s="211" t="s">
        <v>4918</v>
      </c>
      <c r="G348" s="212">
        <v>41426</v>
      </c>
      <c r="H348" s="212">
        <v>41790</v>
      </c>
      <c r="I348" s="211">
        <v>35000</v>
      </c>
      <c r="J348" s="211" t="s">
        <v>432</v>
      </c>
      <c r="K348" s="211" t="s">
        <v>3790</v>
      </c>
      <c r="L348" s="211" t="s">
        <v>3806</v>
      </c>
      <c r="M348" s="211" t="s">
        <v>3807</v>
      </c>
      <c r="P348" s="28"/>
    </row>
    <row r="349" spans="1:16" ht="15" x14ac:dyDescent="0.25">
      <c r="A349" s="211" t="s">
        <v>4919</v>
      </c>
      <c r="B349" s="211" t="s">
        <v>4920</v>
      </c>
      <c r="C349" s="212">
        <v>40870</v>
      </c>
      <c r="D349" s="212">
        <v>41075</v>
      </c>
      <c r="E349" s="211" t="s">
        <v>4921</v>
      </c>
      <c r="F349" s="211" t="s">
        <v>4922</v>
      </c>
      <c r="G349" s="212">
        <v>40870</v>
      </c>
      <c r="H349" s="212">
        <v>41075</v>
      </c>
      <c r="I349" s="211">
        <v>21140</v>
      </c>
      <c r="J349" s="211" t="s">
        <v>432</v>
      </c>
      <c r="K349" s="211" t="s">
        <v>3790</v>
      </c>
      <c r="L349" s="211" t="s">
        <v>4923</v>
      </c>
      <c r="M349" s="211" t="s">
        <v>4924</v>
      </c>
      <c r="P349" s="28"/>
    </row>
    <row r="350" spans="1:16" ht="15" x14ac:dyDescent="0.25">
      <c r="A350" s="211" t="s">
        <v>4925</v>
      </c>
      <c r="B350" s="211" t="s">
        <v>4926</v>
      </c>
      <c r="C350" s="212">
        <v>40863</v>
      </c>
      <c r="D350" s="212">
        <v>40939</v>
      </c>
      <c r="E350" s="211" t="s">
        <v>4927</v>
      </c>
      <c r="F350" s="211" t="s">
        <v>4928</v>
      </c>
      <c r="G350" s="212">
        <v>40863</v>
      </c>
      <c r="H350" s="212">
        <v>40939</v>
      </c>
      <c r="I350" s="211">
        <v>24813</v>
      </c>
      <c r="J350" s="211" t="s">
        <v>432</v>
      </c>
      <c r="K350" s="211" t="s">
        <v>3790</v>
      </c>
      <c r="L350" s="211" t="s">
        <v>290</v>
      </c>
      <c r="M350" s="211" t="s">
        <v>4169</v>
      </c>
      <c r="P350" s="28"/>
    </row>
    <row r="351" spans="1:16" ht="15" x14ac:dyDescent="0.25">
      <c r="A351" s="211" t="s">
        <v>4929</v>
      </c>
      <c r="B351" s="211" t="s">
        <v>4930</v>
      </c>
      <c r="C351" s="212">
        <v>40817</v>
      </c>
      <c r="D351" s="212">
        <v>43008</v>
      </c>
      <c r="E351" s="211" t="s">
        <v>4931</v>
      </c>
      <c r="F351" s="211" t="s">
        <v>4932</v>
      </c>
      <c r="G351" s="212">
        <v>40817</v>
      </c>
      <c r="I351" s="211">
        <v>6400000</v>
      </c>
      <c r="J351" s="211" t="s">
        <v>432</v>
      </c>
      <c r="K351" s="211" t="s">
        <v>3790</v>
      </c>
      <c r="L351" s="211" t="s">
        <v>3834</v>
      </c>
      <c r="M351" s="211" t="s">
        <v>3835</v>
      </c>
      <c r="P351" s="28"/>
    </row>
    <row r="352" spans="1:16" ht="15" x14ac:dyDescent="0.25">
      <c r="A352" s="211" t="s">
        <v>4929</v>
      </c>
      <c r="B352" s="211" t="s">
        <v>4930</v>
      </c>
      <c r="C352" s="212">
        <v>40817</v>
      </c>
      <c r="D352" s="212">
        <v>43008</v>
      </c>
      <c r="E352" s="211" t="s">
        <v>4265</v>
      </c>
      <c r="F352" s="211" t="s">
        <v>4266</v>
      </c>
      <c r="G352" s="212">
        <v>41183</v>
      </c>
      <c r="H352" s="212">
        <v>41547</v>
      </c>
      <c r="I352" s="211">
        <v>9074506</v>
      </c>
      <c r="J352" s="211" t="s">
        <v>432</v>
      </c>
      <c r="K352" s="211" t="s">
        <v>3790</v>
      </c>
      <c r="L352" s="211" t="s">
        <v>3834</v>
      </c>
      <c r="M352" s="211" t="s">
        <v>3835</v>
      </c>
      <c r="P352" s="28"/>
    </row>
    <row r="353" spans="1:16" ht="15" x14ac:dyDescent="0.25">
      <c r="A353" s="211" t="s">
        <v>4929</v>
      </c>
      <c r="B353" s="211" t="s">
        <v>4930</v>
      </c>
      <c r="C353" s="212">
        <v>40817</v>
      </c>
      <c r="D353" s="212">
        <v>43008</v>
      </c>
      <c r="E353" s="211" t="s">
        <v>4267</v>
      </c>
      <c r="F353" s="211" t="s">
        <v>4268</v>
      </c>
      <c r="G353" s="212">
        <v>41548</v>
      </c>
      <c r="H353" s="212">
        <v>41912</v>
      </c>
      <c r="I353" s="211">
        <v>8310896</v>
      </c>
      <c r="J353" s="211" t="s">
        <v>432</v>
      </c>
      <c r="K353" s="211" t="s">
        <v>3790</v>
      </c>
      <c r="L353" s="211" t="s">
        <v>3834</v>
      </c>
      <c r="M353" s="211" t="s">
        <v>3835</v>
      </c>
      <c r="P353" s="28"/>
    </row>
    <row r="354" spans="1:16" ht="15" x14ac:dyDescent="0.25">
      <c r="A354" s="211" t="s">
        <v>4929</v>
      </c>
      <c r="B354" s="211" t="s">
        <v>4930</v>
      </c>
      <c r="C354" s="212">
        <v>40817</v>
      </c>
      <c r="D354" s="212">
        <v>43008</v>
      </c>
      <c r="E354" s="211" t="s">
        <v>4269</v>
      </c>
      <c r="F354" s="211" t="s">
        <v>4270</v>
      </c>
      <c r="G354" s="212">
        <v>41913</v>
      </c>
      <c r="H354" s="212">
        <v>42277</v>
      </c>
      <c r="I354" s="211">
        <v>14103734.68</v>
      </c>
      <c r="J354" s="211" t="s">
        <v>432</v>
      </c>
      <c r="K354" s="211" t="s">
        <v>3790</v>
      </c>
      <c r="L354" s="211" t="s">
        <v>3834</v>
      </c>
      <c r="M354" s="211" t="s">
        <v>3835</v>
      </c>
      <c r="P354" s="28"/>
    </row>
    <row r="355" spans="1:16" ht="15" x14ac:dyDescent="0.25">
      <c r="A355" s="211" t="s">
        <v>4929</v>
      </c>
      <c r="B355" s="211" t="s">
        <v>4930</v>
      </c>
      <c r="C355" s="212">
        <v>40817</v>
      </c>
      <c r="D355" s="212">
        <v>43008</v>
      </c>
      <c r="E355" s="211" t="s">
        <v>4625</v>
      </c>
      <c r="F355" s="211" t="s">
        <v>4626</v>
      </c>
      <c r="G355" s="212">
        <v>42278</v>
      </c>
      <c r="H355" s="212">
        <v>42643</v>
      </c>
      <c r="I355" s="211">
        <v>16767961</v>
      </c>
      <c r="J355" s="211" t="s">
        <v>432</v>
      </c>
      <c r="K355" s="211" t="s">
        <v>3790</v>
      </c>
      <c r="L355" s="211" t="s">
        <v>3834</v>
      </c>
      <c r="M355" s="211" t="s">
        <v>3835</v>
      </c>
      <c r="P355" s="28"/>
    </row>
    <row r="356" spans="1:16" ht="15" x14ac:dyDescent="0.25">
      <c r="A356" s="211" t="s">
        <v>4929</v>
      </c>
      <c r="B356" s="211" t="s">
        <v>4930</v>
      </c>
      <c r="C356" s="212">
        <v>40817</v>
      </c>
      <c r="D356" s="212">
        <v>43008</v>
      </c>
      <c r="E356" s="211" t="s">
        <v>4627</v>
      </c>
      <c r="F356" s="211" t="s">
        <v>4628</v>
      </c>
      <c r="G356" s="212">
        <v>42644</v>
      </c>
      <c r="H356" s="212">
        <v>43008</v>
      </c>
      <c r="I356" s="211">
        <v>15723156.26</v>
      </c>
      <c r="J356" s="211" t="s">
        <v>432</v>
      </c>
      <c r="K356" s="211" t="s">
        <v>3790</v>
      </c>
      <c r="L356" s="211" t="s">
        <v>3834</v>
      </c>
      <c r="M356" s="211" t="s">
        <v>3835</v>
      </c>
      <c r="P356" s="28"/>
    </row>
    <row r="357" spans="1:16" ht="15" x14ac:dyDescent="0.25">
      <c r="A357" s="211" t="s">
        <v>4933</v>
      </c>
      <c r="B357" s="211" t="s">
        <v>4934</v>
      </c>
      <c r="C357" s="212">
        <v>40817</v>
      </c>
      <c r="D357" s="212">
        <v>43008</v>
      </c>
      <c r="E357" s="211" t="s">
        <v>4931</v>
      </c>
      <c r="F357" s="211" t="s">
        <v>4932</v>
      </c>
      <c r="G357" s="212">
        <v>40817</v>
      </c>
      <c r="I357" s="211">
        <v>6400000</v>
      </c>
      <c r="J357" s="211" t="s">
        <v>432</v>
      </c>
      <c r="K357" s="211" t="s">
        <v>3790</v>
      </c>
      <c r="L357" s="211" t="s">
        <v>3834</v>
      </c>
      <c r="M357" s="211" t="s">
        <v>3835</v>
      </c>
      <c r="P357" s="28"/>
    </row>
    <row r="358" spans="1:16" ht="15" x14ac:dyDescent="0.25">
      <c r="A358" s="211" t="s">
        <v>4933</v>
      </c>
      <c r="B358" s="211" t="s">
        <v>4934</v>
      </c>
      <c r="C358" s="212">
        <v>40817</v>
      </c>
      <c r="D358" s="212">
        <v>43008</v>
      </c>
      <c r="E358" s="211" t="s">
        <v>4265</v>
      </c>
      <c r="F358" s="211" t="s">
        <v>4266</v>
      </c>
      <c r="G358" s="212">
        <v>41183</v>
      </c>
      <c r="H358" s="212">
        <v>41547</v>
      </c>
      <c r="I358" s="211">
        <v>9074506</v>
      </c>
      <c r="J358" s="211" t="s">
        <v>432</v>
      </c>
      <c r="K358" s="211" t="s">
        <v>3790</v>
      </c>
      <c r="L358" s="211" t="s">
        <v>3834</v>
      </c>
      <c r="M358" s="211" t="s">
        <v>3835</v>
      </c>
      <c r="P358" s="28"/>
    </row>
    <row r="359" spans="1:16" ht="15" x14ac:dyDescent="0.25">
      <c r="A359" s="211" t="s">
        <v>4933</v>
      </c>
      <c r="B359" s="211" t="s">
        <v>4934</v>
      </c>
      <c r="C359" s="212">
        <v>40817</v>
      </c>
      <c r="D359" s="212">
        <v>43008</v>
      </c>
      <c r="E359" s="211" t="s">
        <v>4267</v>
      </c>
      <c r="F359" s="211" t="s">
        <v>4268</v>
      </c>
      <c r="G359" s="212">
        <v>41548</v>
      </c>
      <c r="H359" s="212">
        <v>41912</v>
      </c>
      <c r="I359" s="211">
        <v>8310896</v>
      </c>
      <c r="J359" s="211" t="s">
        <v>432</v>
      </c>
      <c r="K359" s="211" t="s">
        <v>3790</v>
      </c>
      <c r="L359" s="211" t="s">
        <v>3834</v>
      </c>
      <c r="M359" s="211" t="s">
        <v>3835</v>
      </c>
      <c r="P359" s="28"/>
    </row>
    <row r="360" spans="1:16" ht="15" x14ac:dyDescent="0.25">
      <c r="A360" s="211" t="s">
        <v>4933</v>
      </c>
      <c r="B360" s="211" t="s">
        <v>4934</v>
      </c>
      <c r="C360" s="212">
        <v>40817</v>
      </c>
      <c r="D360" s="212">
        <v>43008</v>
      </c>
      <c r="E360" s="211" t="s">
        <v>4269</v>
      </c>
      <c r="F360" s="211" t="s">
        <v>4270</v>
      </c>
      <c r="G360" s="212">
        <v>41913</v>
      </c>
      <c r="H360" s="212">
        <v>42277</v>
      </c>
      <c r="I360" s="211">
        <v>14103734.68</v>
      </c>
      <c r="J360" s="211" t="s">
        <v>432</v>
      </c>
      <c r="K360" s="211" t="s">
        <v>3790</v>
      </c>
      <c r="L360" s="211" t="s">
        <v>3834</v>
      </c>
      <c r="M360" s="211" t="s">
        <v>3835</v>
      </c>
      <c r="P360" s="28"/>
    </row>
    <row r="361" spans="1:16" ht="15" x14ac:dyDescent="0.25">
      <c r="A361" s="211" t="s">
        <v>4933</v>
      </c>
      <c r="B361" s="211" t="s">
        <v>4934</v>
      </c>
      <c r="C361" s="212">
        <v>40817</v>
      </c>
      <c r="D361" s="212">
        <v>43008</v>
      </c>
      <c r="E361" s="211" t="s">
        <v>4625</v>
      </c>
      <c r="F361" s="211" t="s">
        <v>4626</v>
      </c>
      <c r="G361" s="212">
        <v>42278</v>
      </c>
      <c r="H361" s="212">
        <v>42643</v>
      </c>
      <c r="I361" s="211">
        <v>16767961</v>
      </c>
      <c r="J361" s="211" t="s">
        <v>432</v>
      </c>
      <c r="K361" s="211" t="s">
        <v>3790</v>
      </c>
      <c r="L361" s="211" t="s">
        <v>3834</v>
      </c>
      <c r="M361" s="211" t="s">
        <v>3835</v>
      </c>
      <c r="P361" s="28"/>
    </row>
    <row r="362" spans="1:16" ht="15" x14ac:dyDescent="0.25">
      <c r="A362" s="211" t="s">
        <v>4933</v>
      </c>
      <c r="B362" s="211" t="s">
        <v>4934</v>
      </c>
      <c r="C362" s="212">
        <v>40817</v>
      </c>
      <c r="D362" s="212">
        <v>43008</v>
      </c>
      <c r="E362" s="211" t="s">
        <v>4935</v>
      </c>
      <c r="F362" s="211" t="s">
        <v>4936</v>
      </c>
      <c r="G362" s="212">
        <v>42278</v>
      </c>
      <c r="H362" s="212">
        <v>42643</v>
      </c>
      <c r="I362" s="211">
        <v>2352000</v>
      </c>
      <c r="J362" s="211" t="s">
        <v>432</v>
      </c>
      <c r="K362" s="211" t="s">
        <v>3790</v>
      </c>
      <c r="L362" s="211" t="s">
        <v>3834</v>
      </c>
      <c r="M362" s="211" t="s">
        <v>3835</v>
      </c>
      <c r="P362" s="28"/>
    </row>
    <row r="363" spans="1:16" ht="15" x14ac:dyDescent="0.25">
      <c r="A363" s="211" t="s">
        <v>4933</v>
      </c>
      <c r="B363" s="211" t="s">
        <v>4934</v>
      </c>
      <c r="C363" s="212">
        <v>40817</v>
      </c>
      <c r="D363" s="212">
        <v>43008</v>
      </c>
      <c r="E363" s="211" t="s">
        <v>4937</v>
      </c>
      <c r="F363" s="211" t="s">
        <v>4938</v>
      </c>
      <c r="G363" s="212">
        <v>42571</v>
      </c>
      <c r="H363" s="212">
        <v>43008</v>
      </c>
      <c r="I363" s="211">
        <v>3698299</v>
      </c>
      <c r="J363" s="211" t="s">
        <v>432</v>
      </c>
      <c r="K363" s="211" t="s">
        <v>3790</v>
      </c>
      <c r="L363" s="211" t="s">
        <v>3834</v>
      </c>
      <c r="M363" s="211" t="s">
        <v>3835</v>
      </c>
      <c r="P363" s="28"/>
    </row>
    <row r="364" spans="1:16" ht="15" x14ac:dyDescent="0.25">
      <c r="A364" s="211" t="s">
        <v>4933</v>
      </c>
      <c r="B364" s="211" t="s">
        <v>4934</v>
      </c>
      <c r="C364" s="212">
        <v>40817</v>
      </c>
      <c r="D364" s="212">
        <v>43008</v>
      </c>
      <c r="E364" s="211" t="s">
        <v>4939</v>
      </c>
      <c r="F364" s="211" t="s">
        <v>4940</v>
      </c>
      <c r="G364" s="212">
        <v>42644</v>
      </c>
      <c r="H364" s="212">
        <v>43008</v>
      </c>
      <c r="I364" s="211">
        <v>7461387</v>
      </c>
      <c r="J364" s="211" t="s">
        <v>432</v>
      </c>
      <c r="K364" s="211" t="s">
        <v>3790</v>
      </c>
      <c r="L364" s="211" t="s">
        <v>3834</v>
      </c>
      <c r="M364" s="211" t="s">
        <v>3835</v>
      </c>
      <c r="P364" s="28"/>
    </row>
    <row r="365" spans="1:16" ht="15" x14ac:dyDescent="0.25">
      <c r="A365" s="211" t="s">
        <v>4933</v>
      </c>
      <c r="B365" s="211" t="s">
        <v>4934</v>
      </c>
      <c r="C365" s="212">
        <v>40817</v>
      </c>
      <c r="D365" s="212">
        <v>43008</v>
      </c>
      <c r="E365" s="211" t="s">
        <v>4627</v>
      </c>
      <c r="F365" s="211" t="s">
        <v>4628</v>
      </c>
      <c r="G365" s="212">
        <v>42644</v>
      </c>
      <c r="H365" s="212">
        <v>43008</v>
      </c>
      <c r="I365" s="211">
        <v>15723156.26</v>
      </c>
      <c r="J365" s="211" t="s">
        <v>432</v>
      </c>
      <c r="K365" s="211" t="s">
        <v>3790</v>
      </c>
      <c r="L365" s="211" t="s">
        <v>3834</v>
      </c>
      <c r="M365" s="211" t="s">
        <v>3835</v>
      </c>
      <c r="P365" s="28"/>
    </row>
    <row r="366" spans="1:16" ht="15" x14ac:dyDescent="0.25">
      <c r="A366" s="211" t="s">
        <v>4941</v>
      </c>
      <c r="B366" s="211" t="s">
        <v>4942</v>
      </c>
      <c r="C366" s="212">
        <v>40808</v>
      </c>
      <c r="D366" s="212">
        <v>40968</v>
      </c>
      <c r="E366" s="211" t="s">
        <v>4943</v>
      </c>
      <c r="F366" s="211" t="s">
        <v>4944</v>
      </c>
      <c r="G366" s="212">
        <v>40808</v>
      </c>
      <c r="H366" s="212">
        <v>40968</v>
      </c>
      <c r="I366" s="211">
        <v>99475</v>
      </c>
      <c r="J366" s="211" t="s">
        <v>432</v>
      </c>
      <c r="K366" s="211" t="s">
        <v>3790</v>
      </c>
      <c r="L366" s="211" t="s">
        <v>4277</v>
      </c>
      <c r="M366" s="211" t="s">
        <v>4278</v>
      </c>
      <c r="P366" s="28"/>
    </row>
    <row r="367" spans="1:16" ht="15" x14ac:dyDescent="0.25">
      <c r="A367" s="211" t="s">
        <v>4945</v>
      </c>
      <c r="B367" s="211" t="s">
        <v>4946</v>
      </c>
      <c r="C367" s="212">
        <v>41306</v>
      </c>
      <c r="D367" s="212">
        <v>42035</v>
      </c>
      <c r="E367" s="211" t="s">
        <v>4947</v>
      </c>
      <c r="F367" s="211" t="s">
        <v>4948</v>
      </c>
      <c r="G367" s="212">
        <v>41306</v>
      </c>
      <c r="H367" s="212">
        <v>41670</v>
      </c>
      <c r="I367" s="211">
        <v>93118</v>
      </c>
      <c r="J367" s="211" t="s">
        <v>432</v>
      </c>
      <c r="K367" s="211" t="s">
        <v>3790</v>
      </c>
      <c r="L367" s="211" t="s">
        <v>4073</v>
      </c>
      <c r="M367" s="211" t="s">
        <v>4074</v>
      </c>
      <c r="P367" s="28"/>
    </row>
    <row r="368" spans="1:16" ht="15" x14ac:dyDescent="0.25">
      <c r="A368" s="211" t="s">
        <v>4945</v>
      </c>
      <c r="B368" s="211" t="s">
        <v>4946</v>
      </c>
      <c r="C368" s="212">
        <v>41306</v>
      </c>
      <c r="D368" s="212">
        <v>42035</v>
      </c>
      <c r="E368" s="211" t="s">
        <v>4949</v>
      </c>
      <c r="F368" s="211" t="s">
        <v>4950</v>
      </c>
      <c r="G368" s="212">
        <v>41671</v>
      </c>
      <c r="H368" s="212">
        <v>42035</v>
      </c>
      <c r="I368" s="211">
        <v>60000</v>
      </c>
      <c r="J368" s="211" t="s">
        <v>432</v>
      </c>
      <c r="K368" s="211" t="s">
        <v>3790</v>
      </c>
      <c r="L368" s="211" t="s">
        <v>4073</v>
      </c>
      <c r="M368" s="211" t="s">
        <v>4074</v>
      </c>
      <c r="P368" s="28"/>
    </row>
    <row r="369" spans="1:16" ht="15" x14ac:dyDescent="0.25">
      <c r="A369" s="211" t="s">
        <v>4951</v>
      </c>
      <c r="B369" s="211" t="s">
        <v>4952</v>
      </c>
      <c r="C369" s="212">
        <v>40843</v>
      </c>
      <c r="D369" s="212">
        <v>40908</v>
      </c>
      <c r="E369" s="211" t="s">
        <v>4953</v>
      </c>
      <c r="F369" s="211" t="s">
        <v>4954</v>
      </c>
      <c r="G369" s="212">
        <v>40843</v>
      </c>
      <c r="H369" s="212">
        <v>40908</v>
      </c>
      <c r="I369" s="211">
        <v>49995</v>
      </c>
      <c r="J369" s="211" t="s">
        <v>432</v>
      </c>
      <c r="K369" s="211" t="s">
        <v>3790</v>
      </c>
      <c r="L369" s="211" t="s">
        <v>4955</v>
      </c>
      <c r="M369" s="211" t="s">
        <v>4956</v>
      </c>
      <c r="P369" s="28"/>
    </row>
    <row r="370" spans="1:16" ht="15" x14ac:dyDescent="0.25">
      <c r="A370" s="211" t="s">
        <v>4957</v>
      </c>
      <c r="B370" s="211" t="s">
        <v>4958</v>
      </c>
      <c r="C370" s="212">
        <v>40878</v>
      </c>
      <c r="D370" s="212">
        <v>42369</v>
      </c>
      <c r="E370" s="211" t="s">
        <v>4959</v>
      </c>
      <c r="F370" s="211" t="s">
        <v>4960</v>
      </c>
      <c r="G370" s="212">
        <v>40878</v>
      </c>
      <c r="H370" s="212">
        <v>42369</v>
      </c>
      <c r="I370" s="211">
        <v>6560277</v>
      </c>
      <c r="J370" s="211" t="s">
        <v>432</v>
      </c>
      <c r="K370" s="211" t="s">
        <v>3790</v>
      </c>
      <c r="L370" s="211" t="s">
        <v>292</v>
      </c>
      <c r="M370" s="211" t="s">
        <v>3991</v>
      </c>
      <c r="P370" s="28"/>
    </row>
    <row r="371" spans="1:16" ht="15" x14ac:dyDescent="0.25">
      <c r="A371" s="211" t="s">
        <v>4961</v>
      </c>
      <c r="B371" s="211" t="s">
        <v>4962</v>
      </c>
      <c r="C371" s="212">
        <v>40817</v>
      </c>
      <c r="D371" s="212">
        <v>42185</v>
      </c>
      <c r="E371" s="211" t="s">
        <v>4263</v>
      </c>
      <c r="F371" s="211" t="s">
        <v>4264</v>
      </c>
      <c r="G371" s="212">
        <v>40817</v>
      </c>
      <c r="H371" s="212">
        <v>41182</v>
      </c>
      <c r="I371" s="211">
        <v>2769145.5</v>
      </c>
      <c r="J371" s="211" t="s">
        <v>432</v>
      </c>
      <c r="K371" s="211" t="s">
        <v>3790</v>
      </c>
      <c r="L371" s="211" t="s">
        <v>3834</v>
      </c>
      <c r="M371" s="211" t="s">
        <v>3835</v>
      </c>
      <c r="P371" s="28"/>
    </row>
    <row r="372" spans="1:16" ht="15" x14ac:dyDescent="0.25">
      <c r="A372" s="211" t="s">
        <v>4961</v>
      </c>
      <c r="B372" s="211" t="s">
        <v>4962</v>
      </c>
      <c r="C372" s="212">
        <v>40817</v>
      </c>
      <c r="D372" s="212">
        <v>42185</v>
      </c>
      <c r="E372" s="211" t="s">
        <v>4265</v>
      </c>
      <c r="F372" s="211" t="s">
        <v>4266</v>
      </c>
      <c r="G372" s="212">
        <v>41183</v>
      </c>
      <c r="H372" s="212">
        <v>41547</v>
      </c>
      <c r="I372" s="211">
        <v>9074506</v>
      </c>
      <c r="J372" s="211" t="s">
        <v>432</v>
      </c>
      <c r="K372" s="211" t="s">
        <v>3790</v>
      </c>
      <c r="L372" s="211" t="s">
        <v>3834</v>
      </c>
      <c r="M372" s="211" t="s">
        <v>3835</v>
      </c>
      <c r="P372" s="28"/>
    </row>
    <row r="373" spans="1:16" ht="15" x14ac:dyDescent="0.25">
      <c r="A373" s="211" t="s">
        <v>4961</v>
      </c>
      <c r="B373" s="211" t="s">
        <v>4962</v>
      </c>
      <c r="C373" s="212">
        <v>40817</v>
      </c>
      <c r="D373" s="212">
        <v>42185</v>
      </c>
      <c r="E373" s="211" t="s">
        <v>4267</v>
      </c>
      <c r="F373" s="211" t="s">
        <v>4268</v>
      </c>
      <c r="G373" s="212">
        <v>41548</v>
      </c>
      <c r="H373" s="212">
        <v>41912</v>
      </c>
      <c r="I373" s="211">
        <v>8310896</v>
      </c>
      <c r="J373" s="211" t="s">
        <v>432</v>
      </c>
      <c r="K373" s="211" t="s">
        <v>3790</v>
      </c>
      <c r="L373" s="211" t="s">
        <v>3834</v>
      </c>
      <c r="M373" s="211" t="s">
        <v>3835</v>
      </c>
      <c r="P373" s="28"/>
    </row>
    <row r="374" spans="1:16" ht="15" x14ac:dyDescent="0.25">
      <c r="A374" s="211" t="s">
        <v>4961</v>
      </c>
      <c r="B374" s="211" t="s">
        <v>4962</v>
      </c>
      <c r="C374" s="212">
        <v>40817</v>
      </c>
      <c r="D374" s="212">
        <v>42185</v>
      </c>
      <c r="E374" s="211" t="s">
        <v>4269</v>
      </c>
      <c r="F374" s="211" t="s">
        <v>4270</v>
      </c>
      <c r="G374" s="212">
        <v>41913</v>
      </c>
      <c r="H374" s="212">
        <v>42277</v>
      </c>
      <c r="I374" s="211">
        <v>14103734.68</v>
      </c>
      <c r="J374" s="211" t="s">
        <v>432</v>
      </c>
      <c r="K374" s="211" t="s">
        <v>3790</v>
      </c>
      <c r="L374" s="211" t="s">
        <v>3834</v>
      </c>
      <c r="M374" s="211" t="s">
        <v>3835</v>
      </c>
      <c r="P374" s="28"/>
    </row>
    <row r="375" spans="1:16" ht="15" x14ac:dyDescent="0.25">
      <c r="A375" s="211" t="s">
        <v>4961</v>
      </c>
      <c r="B375" s="211" t="s">
        <v>4962</v>
      </c>
      <c r="C375" s="212">
        <v>40817</v>
      </c>
      <c r="D375" s="212">
        <v>42185</v>
      </c>
      <c r="E375" s="211" t="s">
        <v>4271</v>
      </c>
      <c r="F375" s="211" t="s">
        <v>4272</v>
      </c>
      <c r="G375" s="212">
        <v>41913</v>
      </c>
      <c r="H375" s="212">
        <v>42277</v>
      </c>
      <c r="I375" s="211">
        <v>1999200</v>
      </c>
      <c r="J375" s="211" t="s">
        <v>432</v>
      </c>
      <c r="K375" s="211" t="s">
        <v>3790</v>
      </c>
      <c r="L375" s="211" t="s">
        <v>3834</v>
      </c>
      <c r="M375" s="211" t="s">
        <v>3835</v>
      </c>
      <c r="P375" s="28"/>
    </row>
    <row r="376" spans="1:16" ht="15" x14ac:dyDescent="0.25">
      <c r="A376" s="211" t="s">
        <v>4963</v>
      </c>
      <c r="B376" s="211" t="s">
        <v>4964</v>
      </c>
      <c r="C376" s="212">
        <v>41101</v>
      </c>
      <c r="D376" s="212">
        <v>42277</v>
      </c>
      <c r="E376" s="211" t="s">
        <v>4965</v>
      </c>
      <c r="F376" s="211" t="s">
        <v>4966</v>
      </c>
      <c r="G376" s="212">
        <v>41101</v>
      </c>
      <c r="H376" s="212">
        <v>42195</v>
      </c>
      <c r="I376" s="211">
        <v>450000</v>
      </c>
      <c r="J376" s="211" t="s">
        <v>432</v>
      </c>
      <c r="K376" s="211" t="s">
        <v>3790</v>
      </c>
      <c r="L376" s="211" t="s">
        <v>292</v>
      </c>
      <c r="M376" s="211" t="s">
        <v>3991</v>
      </c>
      <c r="P376" s="28"/>
    </row>
    <row r="377" spans="1:16" ht="15" x14ac:dyDescent="0.25">
      <c r="A377" s="211" t="s">
        <v>4963</v>
      </c>
      <c r="B377" s="211" t="s">
        <v>4964</v>
      </c>
      <c r="C377" s="212">
        <v>41101</v>
      </c>
      <c r="D377" s="212">
        <v>42277</v>
      </c>
      <c r="E377" s="211" t="s">
        <v>4967</v>
      </c>
      <c r="F377" s="211" t="s">
        <v>4968</v>
      </c>
      <c r="G377" s="212">
        <v>41974</v>
      </c>
      <c r="H377" s="212">
        <v>42277</v>
      </c>
      <c r="I377" s="211">
        <v>150000</v>
      </c>
      <c r="J377" s="211" t="s">
        <v>432</v>
      </c>
      <c r="K377" s="211" t="s">
        <v>3790</v>
      </c>
      <c r="L377" s="211" t="s">
        <v>292</v>
      </c>
      <c r="M377" s="211" t="s">
        <v>3991</v>
      </c>
      <c r="P377" s="28"/>
    </row>
    <row r="378" spans="1:16" ht="15" x14ac:dyDescent="0.25">
      <c r="A378" s="211" t="s">
        <v>4969</v>
      </c>
      <c r="B378" s="211" t="s">
        <v>4970</v>
      </c>
      <c r="C378" s="212">
        <v>41004</v>
      </c>
      <c r="D378" s="212">
        <v>42886</v>
      </c>
      <c r="E378" s="211" t="s">
        <v>4971</v>
      </c>
      <c r="F378" s="211" t="s">
        <v>4972</v>
      </c>
      <c r="G378" s="212">
        <v>41004</v>
      </c>
      <c r="H378" s="212">
        <v>42886</v>
      </c>
      <c r="I378" s="211">
        <v>7032267</v>
      </c>
      <c r="J378" s="211" t="s">
        <v>432</v>
      </c>
      <c r="K378" s="211" t="s">
        <v>3790</v>
      </c>
      <c r="L378" s="211" t="s">
        <v>4277</v>
      </c>
      <c r="M378" s="211" t="s">
        <v>4278</v>
      </c>
      <c r="P378" s="28"/>
    </row>
    <row r="379" spans="1:16" ht="15" x14ac:dyDescent="0.25">
      <c r="A379" s="211" t="s">
        <v>4969</v>
      </c>
      <c r="B379" s="211" t="s">
        <v>4970</v>
      </c>
      <c r="C379" s="212">
        <v>41004</v>
      </c>
      <c r="D379" s="212">
        <v>42886</v>
      </c>
      <c r="E379" s="211" t="s">
        <v>4973</v>
      </c>
      <c r="F379" s="211" t="s">
        <v>4974</v>
      </c>
      <c r="G379" s="212">
        <v>41456</v>
      </c>
      <c r="H379" s="212">
        <v>42460</v>
      </c>
      <c r="I379" s="211">
        <v>122765</v>
      </c>
      <c r="J379" s="211" t="s">
        <v>432</v>
      </c>
      <c r="K379" s="211" t="s">
        <v>3790</v>
      </c>
      <c r="L379" s="211" t="s">
        <v>4975</v>
      </c>
      <c r="M379" s="211" t="s">
        <v>4976</v>
      </c>
      <c r="P379" s="28"/>
    </row>
    <row r="380" spans="1:16" ht="15" x14ac:dyDescent="0.25">
      <c r="A380" s="211" t="s">
        <v>4977</v>
      </c>
      <c r="B380" s="211" t="s">
        <v>4978</v>
      </c>
      <c r="C380" s="212">
        <v>40878</v>
      </c>
      <c r="D380" s="212">
        <v>40887</v>
      </c>
      <c r="E380" s="211" t="s">
        <v>4979</v>
      </c>
      <c r="F380" s="211" t="s">
        <v>4980</v>
      </c>
      <c r="G380" s="212">
        <v>40878</v>
      </c>
      <c r="H380" s="212">
        <v>40887</v>
      </c>
      <c r="I380" s="211">
        <v>4809.13</v>
      </c>
      <c r="J380" s="211" t="s">
        <v>432</v>
      </c>
      <c r="K380" s="211" t="s">
        <v>3790</v>
      </c>
      <c r="L380" s="211" t="s">
        <v>4981</v>
      </c>
      <c r="M380" s="211" t="s">
        <v>4982</v>
      </c>
      <c r="P380" s="28"/>
    </row>
    <row r="381" spans="1:16" ht="15" x14ac:dyDescent="0.25">
      <c r="A381" s="211" t="s">
        <v>4983</v>
      </c>
      <c r="B381" s="211" t="s">
        <v>4984</v>
      </c>
      <c r="C381" s="212">
        <v>40878</v>
      </c>
      <c r="D381" s="212">
        <v>41121</v>
      </c>
      <c r="E381" s="211" t="s">
        <v>4985</v>
      </c>
      <c r="F381" s="211" t="s">
        <v>4986</v>
      </c>
      <c r="G381" s="212">
        <v>40878</v>
      </c>
      <c r="H381" s="212">
        <v>41061</v>
      </c>
      <c r="I381" s="211">
        <v>21557.99</v>
      </c>
      <c r="J381" s="211" t="s">
        <v>432</v>
      </c>
      <c r="K381" s="211" t="s">
        <v>3790</v>
      </c>
      <c r="L381" s="211" t="s">
        <v>3846</v>
      </c>
      <c r="M381" s="211" t="s">
        <v>3847</v>
      </c>
      <c r="P381" s="28"/>
    </row>
    <row r="382" spans="1:16" ht="15" x14ac:dyDescent="0.25">
      <c r="A382" s="211" t="s">
        <v>4987</v>
      </c>
      <c r="B382" s="211" t="s">
        <v>4988</v>
      </c>
      <c r="C382" s="212">
        <v>40878</v>
      </c>
      <c r="D382" s="212">
        <v>41090</v>
      </c>
      <c r="E382" s="211" t="s">
        <v>4989</v>
      </c>
      <c r="F382" s="211" t="s">
        <v>4990</v>
      </c>
      <c r="G382" s="212">
        <v>40878</v>
      </c>
      <c r="H382" s="212">
        <v>41090</v>
      </c>
      <c r="I382" s="211">
        <v>30000</v>
      </c>
      <c r="J382" s="211" t="s">
        <v>432</v>
      </c>
      <c r="K382" s="211" t="s">
        <v>3790</v>
      </c>
      <c r="L382" s="211" t="s">
        <v>3864</v>
      </c>
      <c r="M382" s="211" t="s">
        <v>3865</v>
      </c>
      <c r="P382" s="28"/>
    </row>
    <row r="383" spans="1:16" ht="15" x14ac:dyDescent="0.25">
      <c r="A383" s="211" t="s">
        <v>4991</v>
      </c>
      <c r="B383" s="211" t="s">
        <v>4992</v>
      </c>
      <c r="C383" s="212">
        <v>40884</v>
      </c>
      <c r="D383" s="212">
        <v>40908</v>
      </c>
      <c r="E383" s="211" t="s">
        <v>4993</v>
      </c>
      <c r="F383" s="211" t="s">
        <v>4994</v>
      </c>
      <c r="G383" s="212">
        <v>40884</v>
      </c>
      <c r="H383" s="212">
        <v>40908</v>
      </c>
      <c r="I383" s="211">
        <v>26080.39</v>
      </c>
      <c r="J383" s="211" t="s">
        <v>432</v>
      </c>
      <c r="K383" s="211" t="s">
        <v>3790</v>
      </c>
      <c r="L383" s="211" t="s">
        <v>4995</v>
      </c>
      <c r="M383" s="211" t="s">
        <v>4996</v>
      </c>
      <c r="P383" s="28"/>
    </row>
    <row r="384" spans="1:16" ht="15" x14ac:dyDescent="0.25">
      <c r="A384" s="211" t="s">
        <v>4997</v>
      </c>
      <c r="B384" s="211" t="s">
        <v>4998</v>
      </c>
      <c r="C384" s="212">
        <v>40725</v>
      </c>
      <c r="D384" s="212">
        <v>42735</v>
      </c>
      <c r="E384" s="211" t="s">
        <v>4999</v>
      </c>
      <c r="F384" s="211" t="s">
        <v>5000</v>
      </c>
      <c r="G384" s="212">
        <v>40725</v>
      </c>
      <c r="H384" s="212">
        <v>42735</v>
      </c>
      <c r="I384" s="211">
        <v>4918300</v>
      </c>
      <c r="J384" s="211" t="s">
        <v>432</v>
      </c>
      <c r="K384" s="211" t="s">
        <v>3790</v>
      </c>
      <c r="L384" s="211" t="s">
        <v>292</v>
      </c>
      <c r="M384" s="211" t="s">
        <v>3991</v>
      </c>
      <c r="P384" s="28"/>
    </row>
    <row r="385" spans="1:16" ht="15" x14ac:dyDescent="0.25">
      <c r="A385" s="211" t="s">
        <v>4997</v>
      </c>
      <c r="B385" s="211" t="s">
        <v>4998</v>
      </c>
      <c r="C385" s="212">
        <v>40725</v>
      </c>
      <c r="D385" s="212">
        <v>42735</v>
      </c>
      <c r="E385" s="211" t="s">
        <v>4473</v>
      </c>
      <c r="F385" s="211" t="s">
        <v>4474</v>
      </c>
      <c r="G385" s="212">
        <v>42736</v>
      </c>
      <c r="H385" s="212">
        <v>43100</v>
      </c>
      <c r="J385" s="211" t="s">
        <v>432</v>
      </c>
      <c r="K385" s="211" t="s">
        <v>3790</v>
      </c>
      <c r="L385" s="211" t="s">
        <v>3819</v>
      </c>
      <c r="M385" s="211" t="s">
        <v>3820</v>
      </c>
      <c r="P385" s="28"/>
    </row>
    <row r="386" spans="1:16" ht="15" x14ac:dyDescent="0.25">
      <c r="A386" s="211" t="s">
        <v>5001</v>
      </c>
      <c r="B386" s="211" t="s">
        <v>5002</v>
      </c>
      <c r="C386" s="212">
        <v>40909</v>
      </c>
      <c r="D386" s="212">
        <v>42735</v>
      </c>
      <c r="E386" s="211" t="s">
        <v>5003</v>
      </c>
      <c r="F386" s="211" t="s">
        <v>5004</v>
      </c>
      <c r="G386" s="212">
        <v>40909</v>
      </c>
      <c r="H386" s="212">
        <v>42735</v>
      </c>
      <c r="I386" s="211">
        <v>18591685</v>
      </c>
      <c r="J386" s="211" t="s">
        <v>432</v>
      </c>
      <c r="K386" s="211" t="s">
        <v>3790</v>
      </c>
      <c r="L386" s="211" t="s">
        <v>294</v>
      </c>
      <c r="M386" s="211" t="s">
        <v>4242</v>
      </c>
      <c r="P386" s="28"/>
    </row>
    <row r="387" spans="1:16" ht="15" x14ac:dyDescent="0.25">
      <c r="A387" s="211" t="s">
        <v>5001</v>
      </c>
      <c r="B387" s="211" t="s">
        <v>5002</v>
      </c>
      <c r="C387" s="212">
        <v>40909</v>
      </c>
      <c r="D387" s="212">
        <v>42735</v>
      </c>
      <c r="E387" s="211" t="s">
        <v>4473</v>
      </c>
      <c r="F387" s="211" t="s">
        <v>4474</v>
      </c>
      <c r="G387" s="212">
        <v>42736</v>
      </c>
      <c r="H387" s="212">
        <v>43100</v>
      </c>
      <c r="J387" s="211" t="s">
        <v>432</v>
      </c>
      <c r="K387" s="211" t="s">
        <v>3790</v>
      </c>
      <c r="L387" s="211" t="s">
        <v>3819</v>
      </c>
      <c r="M387" s="211" t="s">
        <v>3820</v>
      </c>
      <c r="P387" s="28"/>
    </row>
    <row r="388" spans="1:16" ht="15" x14ac:dyDescent="0.25">
      <c r="A388" s="211" t="s">
        <v>5005</v>
      </c>
      <c r="B388" s="211" t="s">
        <v>5006</v>
      </c>
      <c r="C388" s="212">
        <v>41091</v>
      </c>
      <c r="D388" s="212">
        <v>42735</v>
      </c>
      <c r="E388" s="211" t="s">
        <v>5007</v>
      </c>
      <c r="F388" s="211" t="s">
        <v>5008</v>
      </c>
      <c r="G388" s="212">
        <v>41091</v>
      </c>
      <c r="H388" s="212">
        <v>42735</v>
      </c>
      <c r="I388" s="211">
        <v>2880000</v>
      </c>
      <c r="J388" s="211" t="s">
        <v>432</v>
      </c>
      <c r="K388" s="211" t="s">
        <v>3790</v>
      </c>
      <c r="L388" s="211" t="s">
        <v>286</v>
      </c>
      <c r="M388" s="211" t="s">
        <v>3948</v>
      </c>
      <c r="P388" s="28"/>
    </row>
    <row r="389" spans="1:16" ht="15" x14ac:dyDescent="0.25">
      <c r="A389" s="211" t="s">
        <v>5005</v>
      </c>
      <c r="B389" s="211" t="s">
        <v>5006</v>
      </c>
      <c r="C389" s="212">
        <v>41091</v>
      </c>
      <c r="D389" s="212">
        <v>42735</v>
      </c>
      <c r="E389" s="211" t="s">
        <v>4473</v>
      </c>
      <c r="F389" s="211" t="s">
        <v>4474</v>
      </c>
      <c r="G389" s="212">
        <v>42736</v>
      </c>
      <c r="H389" s="212">
        <v>43100</v>
      </c>
      <c r="J389" s="211" t="s">
        <v>432</v>
      </c>
      <c r="K389" s="211" t="s">
        <v>3790</v>
      </c>
      <c r="L389" s="211" t="s">
        <v>3819</v>
      </c>
      <c r="M389" s="211" t="s">
        <v>3820</v>
      </c>
      <c r="P389" s="28"/>
    </row>
    <row r="390" spans="1:16" ht="15" x14ac:dyDescent="0.25">
      <c r="A390" s="211" t="s">
        <v>5009</v>
      </c>
      <c r="B390" s="211" t="s">
        <v>5010</v>
      </c>
      <c r="C390" s="212">
        <v>40969</v>
      </c>
      <c r="D390" s="212">
        <v>42916</v>
      </c>
      <c r="E390" s="211" t="s">
        <v>5011</v>
      </c>
      <c r="F390" s="211" t="s">
        <v>5012</v>
      </c>
      <c r="G390" s="212">
        <v>40969</v>
      </c>
      <c r="H390" s="212">
        <v>41698</v>
      </c>
      <c r="I390" s="211">
        <v>57097.29</v>
      </c>
      <c r="J390" s="211" t="s">
        <v>432</v>
      </c>
      <c r="K390" s="211" t="s">
        <v>3790</v>
      </c>
      <c r="L390" s="211" t="s">
        <v>5013</v>
      </c>
      <c r="M390" s="211" t="s">
        <v>5014</v>
      </c>
      <c r="P390" s="28"/>
    </row>
    <row r="391" spans="1:16" ht="15" x14ac:dyDescent="0.25">
      <c r="A391" s="211" t="s">
        <v>5009</v>
      </c>
      <c r="B391" s="211" t="s">
        <v>5010</v>
      </c>
      <c r="C391" s="212">
        <v>40969</v>
      </c>
      <c r="D391" s="212">
        <v>42916</v>
      </c>
      <c r="E391" s="211" t="s">
        <v>5015</v>
      </c>
      <c r="F391" s="211" t="s">
        <v>5016</v>
      </c>
      <c r="G391" s="212">
        <v>41713</v>
      </c>
      <c r="H391" s="212">
        <v>42916</v>
      </c>
      <c r="I391" s="211">
        <v>354584.22</v>
      </c>
      <c r="J391" s="211" t="s">
        <v>432</v>
      </c>
      <c r="K391" s="211" t="s">
        <v>3790</v>
      </c>
      <c r="L391" s="211" t="s">
        <v>5013</v>
      </c>
      <c r="M391" s="211" t="s">
        <v>5014</v>
      </c>
      <c r="P391" s="28"/>
    </row>
    <row r="392" spans="1:16" ht="15" x14ac:dyDescent="0.25">
      <c r="A392" s="211" t="s">
        <v>5017</v>
      </c>
      <c r="B392" s="211" t="s">
        <v>5018</v>
      </c>
      <c r="C392" s="212">
        <v>40892</v>
      </c>
      <c r="D392" s="212">
        <v>41243</v>
      </c>
      <c r="E392" s="211" t="s">
        <v>5019</v>
      </c>
      <c r="F392" s="211" t="s">
        <v>5020</v>
      </c>
      <c r="G392" s="212">
        <v>40892</v>
      </c>
      <c r="H392" s="212">
        <v>41243</v>
      </c>
      <c r="I392" s="211">
        <v>66600</v>
      </c>
      <c r="J392" s="211" t="s">
        <v>432</v>
      </c>
      <c r="K392" s="211" t="s">
        <v>3790</v>
      </c>
      <c r="L392" s="211" t="s">
        <v>288</v>
      </c>
      <c r="M392" s="211" t="s">
        <v>3825</v>
      </c>
      <c r="P392" s="28"/>
    </row>
    <row r="393" spans="1:16" ht="15" x14ac:dyDescent="0.25">
      <c r="A393" s="211" t="s">
        <v>5021</v>
      </c>
      <c r="B393" s="211" t="s">
        <v>5022</v>
      </c>
      <c r="C393" s="212">
        <v>40544</v>
      </c>
      <c r="D393" s="212">
        <v>42369</v>
      </c>
      <c r="E393" s="211" t="s">
        <v>5023</v>
      </c>
      <c r="F393" s="211" t="s">
        <v>5024</v>
      </c>
      <c r="G393" s="212">
        <v>40544</v>
      </c>
      <c r="H393" s="212">
        <v>41152</v>
      </c>
      <c r="I393" s="211">
        <v>1242672.6399999999</v>
      </c>
      <c r="J393" s="211" t="s">
        <v>432</v>
      </c>
      <c r="K393" s="211" t="s">
        <v>3790</v>
      </c>
      <c r="L393" s="211" t="s">
        <v>3914</v>
      </c>
      <c r="M393" s="211" t="s">
        <v>3915</v>
      </c>
      <c r="P393" s="28"/>
    </row>
    <row r="394" spans="1:16" ht="15" x14ac:dyDescent="0.25">
      <c r="A394" s="211" t="s">
        <v>5021</v>
      </c>
      <c r="B394" s="211" t="s">
        <v>5022</v>
      </c>
      <c r="C394" s="212">
        <v>40544</v>
      </c>
      <c r="D394" s="212">
        <v>42369</v>
      </c>
      <c r="E394" s="211" t="s">
        <v>5025</v>
      </c>
      <c r="F394" s="211" t="s">
        <v>5026</v>
      </c>
      <c r="G394" s="212">
        <v>41652</v>
      </c>
      <c r="H394" s="212">
        <v>42004</v>
      </c>
      <c r="I394" s="211">
        <v>3246793.8</v>
      </c>
      <c r="J394" s="211" t="s">
        <v>432</v>
      </c>
      <c r="K394" s="211" t="s">
        <v>3790</v>
      </c>
      <c r="L394" s="211" t="s">
        <v>3914</v>
      </c>
      <c r="M394" s="211" t="s">
        <v>3915</v>
      </c>
      <c r="P394" s="28"/>
    </row>
    <row r="395" spans="1:16" ht="15" x14ac:dyDescent="0.25">
      <c r="A395" s="211" t="s">
        <v>5021</v>
      </c>
      <c r="B395" s="211" t="s">
        <v>5022</v>
      </c>
      <c r="C395" s="212">
        <v>40544</v>
      </c>
      <c r="D395" s="212">
        <v>42369</v>
      </c>
      <c r="E395" s="211" t="s">
        <v>5027</v>
      </c>
      <c r="F395" s="211" t="s">
        <v>5028</v>
      </c>
      <c r="G395" s="212">
        <v>42355</v>
      </c>
      <c r="H395" s="212">
        <v>42369</v>
      </c>
      <c r="I395" s="211">
        <v>158367.54999999999</v>
      </c>
      <c r="J395" s="211" t="s">
        <v>432</v>
      </c>
      <c r="K395" s="211" t="s">
        <v>3790</v>
      </c>
      <c r="L395" s="211" t="s">
        <v>3914</v>
      </c>
      <c r="M395" s="211" t="s">
        <v>3915</v>
      </c>
      <c r="P395" s="28"/>
    </row>
    <row r="396" spans="1:16" ht="15" x14ac:dyDescent="0.25">
      <c r="A396" s="211" t="s">
        <v>5029</v>
      </c>
      <c r="B396" s="211" t="s">
        <v>5030</v>
      </c>
      <c r="C396" s="212">
        <v>41180</v>
      </c>
      <c r="D396" s="212">
        <v>43008</v>
      </c>
      <c r="E396" s="211" t="s">
        <v>5031</v>
      </c>
      <c r="F396" s="211" t="s">
        <v>5032</v>
      </c>
      <c r="G396" s="212">
        <v>41180</v>
      </c>
      <c r="H396" s="212">
        <v>43008</v>
      </c>
      <c r="I396" s="211">
        <v>4922529</v>
      </c>
      <c r="J396" s="211" t="s">
        <v>432</v>
      </c>
      <c r="K396" s="211" t="s">
        <v>3790</v>
      </c>
      <c r="L396" s="211" t="s">
        <v>4651</v>
      </c>
      <c r="M396" s="211" t="s">
        <v>4652</v>
      </c>
      <c r="P396" s="28"/>
    </row>
    <row r="397" spans="1:16" ht="15" x14ac:dyDescent="0.25">
      <c r="A397" s="211" t="s">
        <v>5033</v>
      </c>
      <c r="B397" s="211" t="s">
        <v>5034</v>
      </c>
      <c r="C397" s="212">
        <v>40909</v>
      </c>
      <c r="D397" s="212">
        <v>41639</v>
      </c>
      <c r="E397" s="211" t="s">
        <v>5035</v>
      </c>
      <c r="F397" s="211" t="s">
        <v>5036</v>
      </c>
      <c r="G397" s="212">
        <v>40909</v>
      </c>
      <c r="H397" s="212">
        <v>41639</v>
      </c>
      <c r="I397" s="211">
        <v>1586911</v>
      </c>
      <c r="J397" s="211" t="s">
        <v>432</v>
      </c>
      <c r="K397" s="211" t="s">
        <v>3790</v>
      </c>
      <c r="L397" s="211" t="s">
        <v>4045</v>
      </c>
      <c r="M397" s="211" t="s">
        <v>4046</v>
      </c>
      <c r="P397" s="28"/>
    </row>
    <row r="398" spans="1:16" ht="15" x14ac:dyDescent="0.25">
      <c r="A398" s="211" t="s">
        <v>5037</v>
      </c>
      <c r="B398" s="211" t="s">
        <v>5038</v>
      </c>
      <c r="C398" s="212">
        <v>40947</v>
      </c>
      <c r="D398" s="212">
        <v>41312</v>
      </c>
      <c r="E398" s="211" t="s">
        <v>5039</v>
      </c>
      <c r="F398" s="211" t="s">
        <v>5040</v>
      </c>
      <c r="G398" s="212">
        <v>40947</v>
      </c>
      <c r="H398" s="212">
        <v>41312</v>
      </c>
      <c r="I398" s="211">
        <v>495067.58</v>
      </c>
      <c r="J398" s="211" t="s">
        <v>432</v>
      </c>
      <c r="K398" s="211" t="s">
        <v>3790</v>
      </c>
      <c r="L398" s="211" t="s">
        <v>5041</v>
      </c>
      <c r="M398" s="211" t="s">
        <v>5042</v>
      </c>
      <c r="P398" s="28"/>
    </row>
    <row r="399" spans="1:16" ht="15" x14ac:dyDescent="0.25">
      <c r="A399" s="211" t="s">
        <v>5043</v>
      </c>
      <c r="B399" s="211" t="s">
        <v>5044</v>
      </c>
      <c r="C399" s="212">
        <v>40787</v>
      </c>
      <c r="D399" s="212">
        <v>42246</v>
      </c>
      <c r="E399" s="211" t="s">
        <v>5045</v>
      </c>
      <c r="F399" s="211" t="s">
        <v>5046</v>
      </c>
      <c r="G399" s="212">
        <v>40787</v>
      </c>
      <c r="H399" s="212">
        <v>41517</v>
      </c>
      <c r="I399" s="211">
        <v>174762</v>
      </c>
      <c r="J399" s="211" t="s">
        <v>432</v>
      </c>
      <c r="K399" s="211" t="s">
        <v>3790</v>
      </c>
      <c r="L399" s="211" t="s">
        <v>5047</v>
      </c>
      <c r="M399" s="211" t="s">
        <v>5048</v>
      </c>
      <c r="P399" s="28"/>
    </row>
    <row r="400" spans="1:16" ht="15" x14ac:dyDescent="0.25">
      <c r="A400" s="211" t="s">
        <v>5043</v>
      </c>
      <c r="B400" s="211" t="s">
        <v>5044</v>
      </c>
      <c r="C400" s="212">
        <v>40787</v>
      </c>
      <c r="D400" s="212">
        <v>42246</v>
      </c>
      <c r="E400" s="211" t="s">
        <v>5049</v>
      </c>
      <c r="F400" s="211" t="s">
        <v>5050</v>
      </c>
      <c r="G400" s="212">
        <v>41518</v>
      </c>
      <c r="H400" s="212">
        <v>41882</v>
      </c>
      <c r="I400" s="211">
        <v>87381</v>
      </c>
      <c r="J400" s="211" t="s">
        <v>432</v>
      </c>
      <c r="K400" s="211" t="s">
        <v>3790</v>
      </c>
      <c r="L400" s="211" t="s">
        <v>5047</v>
      </c>
      <c r="M400" s="211" t="s">
        <v>5048</v>
      </c>
      <c r="P400" s="28"/>
    </row>
    <row r="401" spans="1:16" ht="15" x14ac:dyDescent="0.25">
      <c r="A401" s="211" t="s">
        <v>5043</v>
      </c>
      <c r="B401" s="211" t="s">
        <v>5044</v>
      </c>
      <c r="C401" s="212">
        <v>40787</v>
      </c>
      <c r="D401" s="212">
        <v>42246</v>
      </c>
      <c r="E401" s="211" t="s">
        <v>5051</v>
      </c>
      <c r="F401" s="211" t="s">
        <v>5050</v>
      </c>
      <c r="G401" s="212">
        <v>41882</v>
      </c>
      <c r="H401" s="212">
        <v>42246</v>
      </c>
      <c r="I401" s="211">
        <v>40000</v>
      </c>
      <c r="J401" s="211" t="s">
        <v>432</v>
      </c>
      <c r="K401" s="211" t="s">
        <v>3790</v>
      </c>
      <c r="L401" s="211" t="s">
        <v>5047</v>
      </c>
      <c r="M401" s="211" t="s">
        <v>5048</v>
      </c>
      <c r="P401" s="28"/>
    </row>
    <row r="402" spans="1:16" ht="15" x14ac:dyDescent="0.25">
      <c r="A402" s="211" t="s">
        <v>5052</v>
      </c>
      <c r="B402" s="211" t="s">
        <v>5053</v>
      </c>
      <c r="C402" s="212">
        <v>41061</v>
      </c>
      <c r="D402" s="212">
        <v>42825</v>
      </c>
      <c r="E402" s="211" t="s">
        <v>5054</v>
      </c>
      <c r="F402" s="211" t="s">
        <v>5055</v>
      </c>
      <c r="G402" s="212">
        <v>41061</v>
      </c>
      <c r="H402" s="212">
        <v>42825</v>
      </c>
      <c r="I402" s="211">
        <v>6221526</v>
      </c>
      <c r="J402" s="211" t="s">
        <v>432</v>
      </c>
      <c r="K402" s="211" t="s">
        <v>3790</v>
      </c>
      <c r="L402" s="211" t="s">
        <v>4277</v>
      </c>
      <c r="M402" s="211" t="s">
        <v>4278</v>
      </c>
      <c r="P402" s="28"/>
    </row>
    <row r="403" spans="1:16" ht="15" x14ac:dyDescent="0.25">
      <c r="A403" s="211" t="s">
        <v>5056</v>
      </c>
      <c r="B403" s="211" t="s">
        <v>5057</v>
      </c>
      <c r="C403" s="212">
        <v>41153</v>
      </c>
      <c r="D403" s="212">
        <v>43039</v>
      </c>
      <c r="E403" s="211" t="s">
        <v>5058</v>
      </c>
      <c r="F403" s="211" t="s">
        <v>5059</v>
      </c>
      <c r="G403" s="212">
        <v>41153</v>
      </c>
      <c r="H403" s="212">
        <v>41882</v>
      </c>
      <c r="I403" s="211">
        <v>200000</v>
      </c>
      <c r="J403" s="211" t="s">
        <v>432</v>
      </c>
      <c r="K403" s="211" t="s">
        <v>3790</v>
      </c>
      <c r="L403" s="211" t="s">
        <v>4420</v>
      </c>
      <c r="M403" s="211" t="s">
        <v>4421</v>
      </c>
      <c r="P403" s="28"/>
    </row>
    <row r="404" spans="1:16" ht="15" x14ac:dyDescent="0.25">
      <c r="A404" s="211" t="s">
        <v>5056</v>
      </c>
      <c r="B404" s="211" t="s">
        <v>5057</v>
      </c>
      <c r="C404" s="212">
        <v>41153</v>
      </c>
      <c r="D404" s="212">
        <v>43039</v>
      </c>
      <c r="E404" s="211" t="s">
        <v>5060</v>
      </c>
      <c r="F404" s="211" t="s">
        <v>5061</v>
      </c>
      <c r="G404" s="212">
        <v>42415</v>
      </c>
      <c r="H404" s="212">
        <v>43039</v>
      </c>
      <c r="I404" s="211">
        <v>200000</v>
      </c>
      <c r="J404" s="211" t="s">
        <v>432</v>
      </c>
      <c r="K404" s="211" t="s">
        <v>3790</v>
      </c>
      <c r="L404" s="211" t="s">
        <v>4420</v>
      </c>
      <c r="M404" s="211" t="s">
        <v>4421</v>
      </c>
      <c r="P404" s="28"/>
    </row>
    <row r="405" spans="1:16" ht="15" x14ac:dyDescent="0.25">
      <c r="A405" s="211" t="s">
        <v>5062</v>
      </c>
      <c r="B405" s="211" t="s">
        <v>5063</v>
      </c>
      <c r="C405" s="212">
        <v>41220</v>
      </c>
      <c r="D405" s="212">
        <v>42131</v>
      </c>
      <c r="E405" s="211" t="s">
        <v>5064</v>
      </c>
      <c r="F405" s="211" t="s">
        <v>5065</v>
      </c>
      <c r="G405" s="212">
        <v>41220</v>
      </c>
      <c r="H405" s="212">
        <v>42131</v>
      </c>
      <c r="I405" s="211">
        <v>19635</v>
      </c>
      <c r="J405" s="211" t="s">
        <v>432</v>
      </c>
      <c r="K405" s="211" t="s">
        <v>3790</v>
      </c>
      <c r="L405" s="211" t="s">
        <v>5066</v>
      </c>
      <c r="M405" s="211" t="s">
        <v>5067</v>
      </c>
      <c r="P405" s="28"/>
    </row>
    <row r="406" spans="1:16" ht="15" x14ac:dyDescent="0.25">
      <c r="A406" s="211" t="s">
        <v>5068</v>
      </c>
      <c r="B406" s="211" t="s">
        <v>5069</v>
      </c>
      <c r="C406" s="212">
        <v>41153</v>
      </c>
      <c r="D406" s="212">
        <v>41639</v>
      </c>
      <c r="E406" s="211" t="s">
        <v>5070</v>
      </c>
      <c r="F406" s="211" t="s">
        <v>5071</v>
      </c>
      <c r="G406" s="212">
        <v>41122</v>
      </c>
      <c r="H406" s="212">
        <v>41305</v>
      </c>
      <c r="I406" s="211">
        <v>208603.64</v>
      </c>
      <c r="J406" s="211" t="s">
        <v>432</v>
      </c>
      <c r="K406" s="211" t="s">
        <v>3790</v>
      </c>
      <c r="L406" s="211" t="s">
        <v>3942</v>
      </c>
      <c r="M406" s="211" t="s">
        <v>3943</v>
      </c>
      <c r="P406" s="28"/>
    </row>
    <row r="407" spans="1:16" ht="15" x14ac:dyDescent="0.25">
      <c r="A407" s="211" t="s">
        <v>5072</v>
      </c>
      <c r="B407" s="211" t="s">
        <v>5073</v>
      </c>
      <c r="C407" s="212">
        <v>40817</v>
      </c>
      <c r="D407" s="212">
        <v>41547</v>
      </c>
      <c r="E407" s="211" t="s">
        <v>5074</v>
      </c>
      <c r="F407" s="211" t="s">
        <v>5075</v>
      </c>
      <c r="G407" s="212">
        <v>40817</v>
      </c>
      <c r="H407" s="212">
        <v>41547</v>
      </c>
      <c r="I407" s="211">
        <v>88000</v>
      </c>
      <c r="J407" s="211" t="s">
        <v>432</v>
      </c>
      <c r="K407" s="211" t="s">
        <v>3790</v>
      </c>
      <c r="L407" s="211" t="s">
        <v>5076</v>
      </c>
      <c r="M407" s="211" t="s">
        <v>5077</v>
      </c>
      <c r="P407" s="28"/>
    </row>
    <row r="408" spans="1:16" ht="15" x14ac:dyDescent="0.25">
      <c r="A408" s="211" t="s">
        <v>5078</v>
      </c>
      <c r="B408" s="211" t="s">
        <v>5079</v>
      </c>
      <c r="C408" s="212">
        <v>40969</v>
      </c>
      <c r="D408" s="212">
        <v>42185</v>
      </c>
      <c r="E408" s="211" t="s">
        <v>5080</v>
      </c>
      <c r="F408" s="211" t="s">
        <v>5081</v>
      </c>
      <c r="G408" s="212">
        <v>40969</v>
      </c>
      <c r="H408" s="212">
        <v>42185</v>
      </c>
      <c r="I408" s="211">
        <v>2642038.5099999998</v>
      </c>
      <c r="J408" s="211" t="s">
        <v>432</v>
      </c>
      <c r="K408" s="211" t="s">
        <v>3790</v>
      </c>
      <c r="L408" s="211" t="s">
        <v>3942</v>
      </c>
      <c r="M408" s="211" t="s">
        <v>3943</v>
      </c>
      <c r="P408" s="28"/>
    </row>
    <row r="409" spans="1:16" ht="15" x14ac:dyDescent="0.25">
      <c r="A409" s="211" t="s">
        <v>5078</v>
      </c>
      <c r="B409" s="211" t="s">
        <v>5079</v>
      </c>
      <c r="C409" s="212">
        <v>40969</v>
      </c>
      <c r="D409" s="212">
        <v>42185</v>
      </c>
      <c r="E409" s="211" t="s">
        <v>5082</v>
      </c>
      <c r="F409" s="211" t="s">
        <v>5083</v>
      </c>
      <c r="I409" s="211">
        <v>283282.88</v>
      </c>
      <c r="J409" s="211" t="s">
        <v>432</v>
      </c>
      <c r="K409" s="211" t="s">
        <v>3790</v>
      </c>
      <c r="L409" s="211" t="s">
        <v>3942</v>
      </c>
      <c r="M409" s="211" t="s">
        <v>3943</v>
      </c>
      <c r="P409" s="28"/>
    </row>
    <row r="410" spans="1:16" ht="15" x14ac:dyDescent="0.25">
      <c r="A410" s="211" t="s">
        <v>5078</v>
      </c>
      <c r="B410" s="211" t="s">
        <v>5079</v>
      </c>
      <c r="C410" s="212">
        <v>40969</v>
      </c>
      <c r="D410" s="212">
        <v>42185</v>
      </c>
      <c r="E410" s="211" t="s">
        <v>5084</v>
      </c>
      <c r="F410" s="211" t="s">
        <v>5085</v>
      </c>
      <c r="G410" s="212">
        <v>41582</v>
      </c>
      <c r="H410" s="212">
        <v>41946</v>
      </c>
      <c r="I410" s="211">
        <v>391530.63</v>
      </c>
      <c r="J410" s="211" t="s">
        <v>432</v>
      </c>
      <c r="K410" s="211" t="s">
        <v>3790</v>
      </c>
      <c r="L410" s="211" t="s">
        <v>3942</v>
      </c>
      <c r="M410" s="211" t="s">
        <v>3943</v>
      </c>
      <c r="P410" s="28"/>
    </row>
    <row r="411" spans="1:16" ht="15" x14ac:dyDescent="0.25">
      <c r="A411" s="211" t="s">
        <v>5078</v>
      </c>
      <c r="B411" s="211" t="s">
        <v>5079</v>
      </c>
      <c r="C411" s="212">
        <v>40969</v>
      </c>
      <c r="D411" s="212">
        <v>42185</v>
      </c>
      <c r="E411" s="211" t="s">
        <v>5086</v>
      </c>
      <c r="F411" s="211" t="s">
        <v>5087</v>
      </c>
      <c r="G411" s="212">
        <v>41582</v>
      </c>
      <c r="H411" s="212">
        <v>41639</v>
      </c>
      <c r="I411" s="211">
        <v>124805.48</v>
      </c>
      <c r="J411" s="211" t="s">
        <v>432</v>
      </c>
      <c r="K411" s="211" t="s">
        <v>3790</v>
      </c>
      <c r="L411" s="211" t="s">
        <v>3942</v>
      </c>
      <c r="M411" s="211" t="s">
        <v>3943</v>
      </c>
      <c r="P411" s="28"/>
    </row>
    <row r="412" spans="1:16" ht="15" x14ac:dyDescent="0.25">
      <c r="A412" s="211" t="s">
        <v>5088</v>
      </c>
      <c r="B412" s="211" t="s">
        <v>5089</v>
      </c>
      <c r="C412" s="212">
        <v>41122</v>
      </c>
      <c r="D412" s="212">
        <v>42063</v>
      </c>
      <c r="E412" s="211" t="s">
        <v>5090</v>
      </c>
      <c r="F412" s="211" t="s">
        <v>5091</v>
      </c>
      <c r="G412" s="212">
        <v>41122</v>
      </c>
      <c r="H412" s="212">
        <v>42063</v>
      </c>
      <c r="I412" s="211">
        <v>297806</v>
      </c>
      <c r="J412" s="211" t="s">
        <v>432</v>
      </c>
      <c r="K412" s="211" t="s">
        <v>3790</v>
      </c>
      <c r="L412" s="211" t="s">
        <v>4420</v>
      </c>
      <c r="M412" s="211" t="s">
        <v>4421</v>
      </c>
      <c r="P412" s="28"/>
    </row>
    <row r="413" spans="1:16" ht="15" x14ac:dyDescent="0.25">
      <c r="A413" s="211" t="s">
        <v>5092</v>
      </c>
      <c r="B413" s="211" t="s">
        <v>5093</v>
      </c>
      <c r="C413" s="212">
        <v>40981</v>
      </c>
      <c r="D413" s="212">
        <v>42026</v>
      </c>
      <c r="E413" s="211" t="s">
        <v>5094</v>
      </c>
      <c r="F413" s="211" t="s">
        <v>5095</v>
      </c>
      <c r="G413" s="212">
        <v>40981</v>
      </c>
      <c r="H413" s="212">
        <v>41995</v>
      </c>
      <c r="I413" s="211">
        <v>68796</v>
      </c>
      <c r="J413" s="211" t="s">
        <v>432</v>
      </c>
      <c r="K413" s="211" t="s">
        <v>3790</v>
      </c>
      <c r="L413" s="211" t="s">
        <v>5096</v>
      </c>
      <c r="M413" s="211" t="s">
        <v>5097</v>
      </c>
      <c r="P413" s="28"/>
    </row>
    <row r="414" spans="1:16" ht="15" x14ac:dyDescent="0.25">
      <c r="A414" s="211" t="s">
        <v>5092</v>
      </c>
      <c r="B414" s="211" t="s">
        <v>5093</v>
      </c>
      <c r="C414" s="212">
        <v>40981</v>
      </c>
      <c r="D414" s="212">
        <v>42026</v>
      </c>
      <c r="E414" s="211" t="s">
        <v>5098</v>
      </c>
      <c r="F414" s="211" t="s">
        <v>5099</v>
      </c>
      <c r="G414" s="212">
        <v>41039</v>
      </c>
      <c r="H414" s="212">
        <v>41274</v>
      </c>
      <c r="I414" s="211">
        <v>5000</v>
      </c>
      <c r="J414" s="211" t="s">
        <v>432</v>
      </c>
      <c r="K414" s="211" t="s">
        <v>3790</v>
      </c>
      <c r="L414" s="211" t="s">
        <v>3846</v>
      </c>
      <c r="M414" s="211" t="s">
        <v>3847</v>
      </c>
      <c r="P414" s="28"/>
    </row>
    <row r="415" spans="1:16" ht="15" x14ac:dyDescent="0.25">
      <c r="A415" s="211" t="s">
        <v>5100</v>
      </c>
      <c r="B415" s="211" t="s">
        <v>5101</v>
      </c>
      <c r="C415" s="212">
        <v>40984</v>
      </c>
      <c r="D415" s="212">
        <v>41348</v>
      </c>
      <c r="E415" s="211" t="s">
        <v>5102</v>
      </c>
      <c r="F415" s="211" t="s">
        <v>5103</v>
      </c>
      <c r="G415" s="212">
        <v>40984</v>
      </c>
      <c r="H415" s="212">
        <v>41348</v>
      </c>
      <c r="I415" s="211">
        <v>91394</v>
      </c>
      <c r="J415" s="211" t="s">
        <v>432</v>
      </c>
      <c r="K415" s="211" t="s">
        <v>3790</v>
      </c>
      <c r="L415" s="211" t="s">
        <v>5104</v>
      </c>
      <c r="M415" s="211" t="s">
        <v>5105</v>
      </c>
      <c r="P415" s="28"/>
    </row>
    <row r="416" spans="1:16" ht="15" x14ac:dyDescent="0.25">
      <c r="A416" s="211" t="s">
        <v>5106</v>
      </c>
      <c r="B416" s="211" t="s">
        <v>5107</v>
      </c>
      <c r="C416" s="212">
        <v>41096</v>
      </c>
      <c r="D416" s="212">
        <v>41639</v>
      </c>
      <c r="E416" s="211" t="s">
        <v>5108</v>
      </c>
      <c r="F416" s="211" t="s">
        <v>5109</v>
      </c>
      <c r="G416" s="212">
        <v>41096</v>
      </c>
      <c r="H416" s="212">
        <v>41639</v>
      </c>
      <c r="I416" s="211">
        <v>252000</v>
      </c>
      <c r="J416" s="211" t="s">
        <v>432</v>
      </c>
      <c r="K416" s="211" t="s">
        <v>3790</v>
      </c>
      <c r="L416" s="211" t="s">
        <v>5110</v>
      </c>
      <c r="M416" s="211" t="s">
        <v>5111</v>
      </c>
      <c r="P416" s="28"/>
    </row>
    <row r="417" spans="1:16" ht="15" x14ac:dyDescent="0.25">
      <c r="A417" s="211" t="s">
        <v>5112</v>
      </c>
      <c r="B417" s="211" t="s">
        <v>5113</v>
      </c>
      <c r="C417" s="212">
        <v>41198</v>
      </c>
      <c r="D417" s="212">
        <v>42348</v>
      </c>
      <c r="E417" s="211" t="s">
        <v>4099</v>
      </c>
      <c r="F417" s="211" t="s">
        <v>4100</v>
      </c>
      <c r="G417" s="212">
        <v>40523</v>
      </c>
      <c r="H417" s="212">
        <v>41618</v>
      </c>
      <c r="J417" s="211" t="s">
        <v>432</v>
      </c>
      <c r="K417" s="211" t="s">
        <v>3790</v>
      </c>
      <c r="L417" s="211" t="s">
        <v>4097</v>
      </c>
      <c r="M417" s="211" t="s">
        <v>4098</v>
      </c>
      <c r="P417" s="28"/>
    </row>
    <row r="418" spans="1:16" ht="15" x14ac:dyDescent="0.25">
      <c r="A418" s="211" t="s">
        <v>5114</v>
      </c>
      <c r="B418" s="211" t="s">
        <v>5115</v>
      </c>
      <c r="C418" s="212">
        <v>40991</v>
      </c>
      <c r="D418" s="212">
        <v>41175</v>
      </c>
      <c r="E418" s="211" t="s">
        <v>5116</v>
      </c>
      <c r="F418" s="211" t="s">
        <v>5117</v>
      </c>
      <c r="G418" s="212">
        <v>40991</v>
      </c>
      <c r="H418" s="212">
        <v>41175</v>
      </c>
      <c r="I418" s="211">
        <v>12896</v>
      </c>
      <c r="J418" s="211" t="s">
        <v>432</v>
      </c>
      <c r="K418" s="211" t="s">
        <v>3790</v>
      </c>
      <c r="L418" s="211" t="s">
        <v>5118</v>
      </c>
      <c r="M418" s="211" t="s">
        <v>5119</v>
      </c>
      <c r="P418" s="28"/>
    </row>
    <row r="419" spans="1:16" ht="15" x14ac:dyDescent="0.25">
      <c r="A419" s="211" t="s">
        <v>5120</v>
      </c>
      <c r="B419" s="211" t="s">
        <v>5121</v>
      </c>
      <c r="C419" s="212">
        <v>41214</v>
      </c>
      <c r="D419" s="212">
        <v>42674</v>
      </c>
      <c r="E419" s="211" t="s">
        <v>5122</v>
      </c>
      <c r="F419" s="211" t="s">
        <v>5123</v>
      </c>
      <c r="G419" s="212">
        <v>41214</v>
      </c>
      <c r="H419" s="212">
        <v>42674</v>
      </c>
      <c r="I419" s="211">
        <v>2330260.0499999998</v>
      </c>
      <c r="J419" s="211" t="s">
        <v>432</v>
      </c>
      <c r="K419" s="211" t="s">
        <v>3790</v>
      </c>
      <c r="L419" s="211" t="s">
        <v>5124</v>
      </c>
      <c r="M419" s="211" t="s">
        <v>5125</v>
      </c>
      <c r="P419" s="28"/>
    </row>
    <row r="420" spans="1:16" ht="15" x14ac:dyDescent="0.25">
      <c r="A420" s="211" t="s">
        <v>5126</v>
      </c>
      <c r="B420" s="211" t="s">
        <v>5127</v>
      </c>
      <c r="C420" s="212">
        <v>41395</v>
      </c>
      <c r="D420" s="212">
        <v>43100</v>
      </c>
      <c r="E420" s="211" t="s">
        <v>5128</v>
      </c>
      <c r="F420" s="211" t="s">
        <v>5129</v>
      </c>
      <c r="G420" s="212">
        <v>41395</v>
      </c>
      <c r="H420" s="212">
        <v>43100</v>
      </c>
      <c r="I420" s="211">
        <v>1446114.17</v>
      </c>
      <c r="J420" s="211" t="s">
        <v>432</v>
      </c>
      <c r="K420" s="211" t="s">
        <v>3790</v>
      </c>
      <c r="L420" s="211" t="s">
        <v>3998</v>
      </c>
      <c r="M420" s="211" t="s">
        <v>3999</v>
      </c>
      <c r="P420" s="28"/>
    </row>
    <row r="421" spans="1:16" ht="15" x14ac:dyDescent="0.25">
      <c r="A421" s="211" t="s">
        <v>5130</v>
      </c>
      <c r="B421" s="211" t="s">
        <v>5131</v>
      </c>
      <c r="C421" s="212">
        <v>40983</v>
      </c>
      <c r="D421" s="212">
        <v>41212</v>
      </c>
      <c r="E421" s="211" t="s">
        <v>5132</v>
      </c>
      <c r="F421" s="211" t="s">
        <v>5133</v>
      </c>
      <c r="G421" s="212">
        <v>40983</v>
      </c>
      <c r="H421" s="212">
        <v>41212</v>
      </c>
      <c r="I421" s="211">
        <v>14000</v>
      </c>
      <c r="J421" s="211" t="s">
        <v>432</v>
      </c>
      <c r="K421" s="211" t="s">
        <v>3790</v>
      </c>
      <c r="L421" s="211" t="s">
        <v>4560</v>
      </c>
      <c r="M421" s="211" t="s">
        <v>278</v>
      </c>
      <c r="P421" s="28"/>
    </row>
    <row r="422" spans="1:16" ht="15" x14ac:dyDescent="0.25">
      <c r="A422" s="211" t="s">
        <v>5134</v>
      </c>
      <c r="B422" s="211" t="s">
        <v>5135</v>
      </c>
      <c r="C422" s="212">
        <v>41278</v>
      </c>
      <c r="D422" s="212">
        <v>42582</v>
      </c>
      <c r="E422" s="211" t="s">
        <v>5136</v>
      </c>
      <c r="F422" s="211" t="s">
        <v>5137</v>
      </c>
      <c r="G422" s="212">
        <v>41278</v>
      </c>
      <c r="H422" s="212">
        <v>42582</v>
      </c>
      <c r="I422" s="211">
        <v>261114</v>
      </c>
      <c r="J422" s="211" t="s">
        <v>432</v>
      </c>
      <c r="K422" s="211" t="s">
        <v>3790</v>
      </c>
      <c r="L422" s="211" t="s">
        <v>4039</v>
      </c>
      <c r="M422" s="211" t="s">
        <v>4040</v>
      </c>
      <c r="P422" s="28"/>
    </row>
    <row r="423" spans="1:16" ht="15" x14ac:dyDescent="0.25">
      <c r="A423" s="211" t="s">
        <v>5138</v>
      </c>
      <c r="B423" s="211" t="s">
        <v>5139</v>
      </c>
      <c r="C423" s="212">
        <v>40996</v>
      </c>
      <c r="D423" s="212">
        <v>41364</v>
      </c>
      <c r="E423" s="211" t="s">
        <v>5140</v>
      </c>
      <c r="F423" s="211" t="s">
        <v>5141</v>
      </c>
      <c r="G423" s="212">
        <v>40996</v>
      </c>
      <c r="H423" s="212">
        <v>41364</v>
      </c>
      <c r="I423" s="211">
        <v>15000</v>
      </c>
      <c r="J423" s="211" t="s">
        <v>432</v>
      </c>
      <c r="K423" s="211" t="s">
        <v>3790</v>
      </c>
      <c r="L423" s="211" t="s">
        <v>3846</v>
      </c>
      <c r="M423" s="211" t="s">
        <v>3847</v>
      </c>
      <c r="P423" s="28"/>
    </row>
    <row r="424" spans="1:16" ht="15" x14ac:dyDescent="0.25">
      <c r="A424" s="211" t="s">
        <v>5142</v>
      </c>
      <c r="B424" s="211" t="s">
        <v>5143</v>
      </c>
      <c r="C424" s="212">
        <v>41061</v>
      </c>
      <c r="D424" s="212">
        <v>41151</v>
      </c>
      <c r="E424" s="211" t="s">
        <v>5144</v>
      </c>
      <c r="F424" s="211" t="s">
        <v>5145</v>
      </c>
      <c r="G424" s="212">
        <v>41061</v>
      </c>
      <c r="H424" s="212">
        <v>41151</v>
      </c>
      <c r="I424" s="211">
        <v>17000</v>
      </c>
      <c r="J424" s="211" t="s">
        <v>432</v>
      </c>
      <c r="K424" s="211" t="s">
        <v>3790</v>
      </c>
      <c r="L424" s="211" t="s">
        <v>5146</v>
      </c>
      <c r="M424" s="211" t="s">
        <v>5147</v>
      </c>
      <c r="P424" s="28"/>
    </row>
    <row r="425" spans="1:16" ht="15" x14ac:dyDescent="0.25">
      <c r="A425" s="211" t="s">
        <v>5148</v>
      </c>
      <c r="B425" s="211" t="s">
        <v>5149</v>
      </c>
      <c r="C425" s="212">
        <v>41024</v>
      </c>
      <c r="D425" s="212">
        <v>41753</v>
      </c>
      <c r="E425" s="211" t="s">
        <v>5150</v>
      </c>
      <c r="F425" s="211" t="s">
        <v>5151</v>
      </c>
      <c r="G425" s="212">
        <v>41024</v>
      </c>
      <c r="H425" s="212">
        <v>41753</v>
      </c>
      <c r="I425" s="211">
        <v>74800</v>
      </c>
      <c r="J425" s="211" t="s">
        <v>432</v>
      </c>
      <c r="K425" s="211" t="s">
        <v>3790</v>
      </c>
      <c r="L425" s="211" t="s">
        <v>4184</v>
      </c>
      <c r="M425" s="211" t="s">
        <v>4185</v>
      </c>
      <c r="P425" s="28"/>
    </row>
    <row r="426" spans="1:16" ht="15" x14ac:dyDescent="0.25">
      <c r="A426" s="211" t="s">
        <v>5152</v>
      </c>
      <c r="B426" s="211" t="s">
        <v>5153</v>
      </c>
      <c r="C426" s="212">
        <v>41022</v>
      </c>
      <c r="D426" s="212">
        <v>42886</v>
      </c>
      <c r="E426" s="211" t="s">
        <v>5154</v>
      </c>
      <c r="F426" s="211" t="s">
        <v>5155</v>
      </c>
      <c r="G426" s="212">
        <v>41022</v>
      </c>
      <c r="H426" s="212">
        <v>41547</v>
      </c>
      <c r="I426" s="211">
        <v>49830</v>
      </c>
      <c r="J426" s="211" t="s">
        <v>432</v>
      </c>
      <c r="K426" s="211" t="s">
        <v>3790</v>
      </c>
      <c r="L426" s="211" t="s">
        <v>4010</v>
      </c>
      <c r="M426" s="211" t="s">
        <v>4011</v>
      </c>
      <c r="P426" s="28"/>
    </row>
    <row r="427" spans="1:16" ht="15" x14ac:dyDescent="0.25">
      <c r="A427" s="211" t="s">
        <v>5152</v>
      </c>
      <c r="B427" s="211" t="s">
        <v>5153</v>
      </c>
      <c r="C427" s="212">
        <v>41022</v>
      </c>
      <c r="D427" s="212">
        <v>42886</v>
      </c>
      <c r="E427" s="211" t="s">
        <v>5156</v>
      </c>
      <c r="F427" s="211" t="s">
        <v>5157</v>
      </c>
      <c r="G427" s="212">
        <v>41138</v>
      </c>
      <c r="H427" s="212">
        <v>42643</v>
      </c>
      <c r="I427" s="211">
        <v>1756915.49</v>
      </c>
      <c r="J427" s="211" t="s">
        <v>432</v>
      </c>
      <c r="K427" s="211" t="s">
        <v>3790</v>
      </c>
      <c r="L427" s="211" t="s">
        <v>4010</v>
      </c>
      <c r="M427" s="211" t="s">
        <v>4011</v>
      </c>
      <c r="P427" s="28"/>
    </row>
    <row r="428" spans="1:16" ht="15" x14ac:dyDescent="0.25">
      <c r="A428" s="211" t="s">
        <v>5152</v>
      </c>
      <c r="B428" s="211" t="s">
        <v>5153</v>
      </c>
      <c r="C428" s="212">
        <v>41022</v>
      </c>
      <c r="D428" s="212">
        <v>42886</v>
      </c>
      <c r="E428" s="211" t="s">
        <v>5158</v>
      </c>
      <c r="F428" s="211" t="s">
        <v>5159</v>
      </c>
      <c r="G428" s="212">
        <v>42353</v>
      </c>
      <c r="H428" s="212">
        <v>42886</v>
      </c>
      <c r="I428" s="211">
        <v>502800</v>
      </c>
      <c r="J428" s="211" t="s">
        <v>432</v>
      </c>
      <c r="K428" s="211" t="s">
        <v>3790</v>
      </c>
      <c r="L428" s="211" t="s">
        <v>4010</v>
      </c>
      <c r="M428" s="211" t="s">
        <v>4011</v>
      </c>
      <c r="P428" s="28"/>
    </row>
    <row r="429" spans="1:16" ht="15" x14ac:dyDescent="0.25">
      <c r="A429" s="211" t="s">
        <v>5152</v>
      </c>
      <c r="B429" s="211" t="s">
        <v>5153</v>
      </c>
      <c r="C429" s="212">
        <v>41022</v>
      </c>
      <c r="D429" s="212">
        <v>42886</v>
      </c>
      <c r="E429" s="211" t="s">
        <v>5160</v>
      </c>
      <c r="F429" s="211" t="s">
        <v>5161</v>
      </c>
      <c r="G429" s="212">
        <v>42412</v>
      </c>
      <c r="H429" s="212">
        <v>42948</v>
      </c>
      <c r="I429" s="211">
        <v>100000</v>
      </c>
      <c r="J429" s="211" t="s">
        <v>432</v>
      </c>
      <c r="K429" s="211" t="s">
        <v>3790</v>
      </c>
      <c r="L429" s="211" t="s">
        <v>4010</v>
      </c>
      <c r="M429" s="211" t="s">
        <v>4011</v>
      </c>
      <c r="P429" s="28"/>
    </row>
    <row r="430" spans="1:16" ht="15" x14ac:dyDescent="0.25">
      <c r="A430" s="211" t="s">
        <v>5162</v>
      </c>
      <c r="B430" s="211" t="s">
        <v>5163</v>
      </c>
      <c r="C430" s="212">
        <v>41025</v>
      </c>
      <c r="D430" s="212">
        <v>42428</v>
      </c>
      <c r="E430" s="211" t="s">
        <v>5164</v>
      </c>
      <c r="F430" s="211" t="s">
        <v>5165</v>
      </c>
      <c r="G430" s="212">
        <v>41025</v>
      </c>
      <c r="H430" s="212">
        <v>42004</v>
      </c>
      <c r="I430" s="211">
        <v>11150.46</v>
      </c>
      <c r="J430" s="211" t="s">
        <v>432</v>
      </c>
      <c r="K430" s="211" t="s">
        <v>3790</v>
      </c>
      <c r="L430" s="211" t="s">
        <v>5166</v>
      </c>
      <c r="M430" s="211" t="s">
        <v>5167</v>
      </c>
      <c r="P430" s="28"/>
    </row>
    <row r="431" spans="1:16" ht="15" x14ac:dyDescent="0.25">
      <c r="A431" s="211" t="s">
        <v>5162</v>
      </c>
      <c r="B431" s="211" t="s">
        <v>5163</v>
      </c>
      <c r="C431" s="212">
        <v>41025</v>
      </c>
      <c r="D431" s="212">
        <v>42428</v>
      </c>
      <c r="E431" s="211" t="s">
        <v>5168</v>
      </c>
      <c r="F431" s="211" t="s">
        <v>5169</v>
      </c>
      <c r="G431" s="212">
        <v>42186</v>
      </c>
      <c r="H431" s="212">
        <v>42428</v>
      </c>
      <c r="I431" s="211">
        <v>6000</v>
      </c>
      <c r="J431" s="211" t="s">
        <v>432</v>
      </c>
      <c r="K431" s="211" t="s">
        <v>3790</v>
      </c>
      <c r="L431" s="211" t="s">
        <v>5166</v>
      </c>
      <c r="M431" s="211" t="s">
        <v>5167</v>
      </c>
      <c r="P431" s="28"/>
    </row>
    <row r="432" spans="1:16" ht="15" x14ac:dyDescent="0.25">
      <c r="A432" s="211" t="s">
        <v>5170</v>
      </c>
      <c r="B432" s="211" t="s">
        <v>5171</v>
      </c>
      <c r="C432" s="212">
        <v>41051</v>
      </c>
      <c r="D432" s="212">
        <v>41213</v>
      </c>
      <c r="E432" s="211" t="s">
        <v>5172</v>
      </c>
      <c r="F432" s="211" t="s">
        <v>5173</v>
      </c>
      <c r="G432" s="212">
        <v>41051</v>
      </c>
      <c r="H432" s="212">
        <v>41213</v>
      </c>
      <c r="I432" s="211">
        <v>16000</v>
      </c>
      <c r="J432" s="211" t="s">
        <v>432</v>
      </c>
      <c r="K432" s="211" t="s">
        <v>3790</v>
      </c>
      <c r="L432" s="211" t="s">
        <v>3846</v>
      </c>
      <c r="M432" s="211" t="s">
        <v>3847</v>
      </c>
      <c r="P432" s="28"/>
    </row>
    <row r="433" spans="1:16" ht="15" x14ac:dyDescent="0.25">
      <c r="A433" s="211" t="s">
        <v>5174</v>
      </c>
      <c r="B433" s="211" t="s">
        <v>5175</v>
      </c>
      <c r="C433" s="212">
        <v>41153</v>
      </c>
      <c r="D433" s="212">
        <v>42643</v>
      </c>
      <c r="E433" s="211" t="s">
        <v>5176</v>
      </c>
      <c r="F433" s="211" t="s">
        <v>5177</v>
      </c>
      <c r="G433" s="212">
        <v>41153</v>
      </c>
      <c r="H433" s="212">
        <v>42247</v>
      </c>
      <c r="I433" s="211">
        <v>627928</v>
      </c>
      <c r="J433" s="211" t="s">
        <v>432</v>
      </c>
      <c r="K433" s="211" t="s">
        <v>3790</v>
      </c>
      <c r="L433" s="211" t="s">
        <v>5178</v>
      </c>
      <c r="M433" s="211" t="s">
        <v>5179</v>
      </c>
      <c r="P433" s="28"/>
    </row>
    <row r="434" spans="1:16" ht="15" x14ac:dyDescent="0.25">
      <c r="A434" s="211" t="s">
        <v>5180</v>
      </c>
      <c r="B434" s="211" t="s">
        <v>5181</v>
      </c>
      <c r="C434" s="212">
        <v>41051</v>
      </c>
      <c r="D434" s="212">
        <v>42551</v>
      </c>
      <c r="E434" s="211" t="s">
        <v>5182</v>
      </c>
      <c r="F434" s="211" t="s">
        <v>5183</v>
      </c>
      <c r="G434" s="212">
        <v>41051</v>
      </c>
      <c r="H434" s="212">
        <v>42551</v>
      </c>
      <c r="I434" s="211">
        <v>397014</v>
      </c>
      <c r="J434" s="211" t="s">
        <v>432</v>
      </c>
      <c r="K434" s="211" t="s">
        <v>3790</v>
      </c>
      <c r="L434" s="211" t="s">
        <v>5184</v>
      </c>
      <c r="M434" s="211" t="s">
        <v>5185</v>
      </c>
      <c r="P434" s="28"/>
    </row>
    <row r="435" spans="1:16" ht="15" x14ac:dyDescent="0.25">
      <c r="A435" s="211" t="s">
        <v>5186</v>
      </c>
      <c r="B435" s="211" t="s">
        <v>5187</v>
      </c>
      <c r="C435" s="212">
        <v>41061</v>
      </c>
      <c r="D435" s="212">
        <v>41333</v>
      </c>
      <c r="E435" s="211" t="s">
        <v>5188</v>
      </c>
      <c r="F435" s="211" t="s">
        <v>5189</v>
      </c>
      <c r="G435" s="212">
        <v>41061</v>
      </c>
      <c r="H435" s="212">
        <v>41182</v>
      </c>
      <c r="I435" s="211">
        <v>30000</v>
      </c>
      <c r="J435" s="211" t="s">
        <v>432</v>
      </c>
      <c r="K435" s="211" t="s">
        <v>3790</v>
      </c>
      <c r="L435" s="211" t="s">
        <v>5190</v>
      </c>
      <c r="M435" s="211" t="s">
        <v>5191</v>
      </c>
      <c r="P435" s="28"/>
    </row>
    <row r="436" spans="1:16" ht="15" x14ac:dyDescent="0.25">
      <c r="A436" s="211" t="s">
        <v>5192</v>
      </c>
      <c r="B436" s="211" t="s">
        <v>5193</v>
      </c>
      <c r="C436" s="212">
        <v>41426</v>
      </c>
      <c r="D436" s="212">
        <v>42551</v>
      </c>
      <c r="E436" s="211" t="s">
        <v>5194</v>
      </c>
      <c r="F436" s="211" t="s">
        <v>5195</v>
      </c>
      <c r="G436" s="212">
        <v>41426</v>
      </c>
      <c r="H436" s="212">
        <v>42521</v>
      </c>
      <c r="I436" s="211">
        <v>275254.69</v>
      </c>
      <c r="J436" s="211" t="s">
        <v>432</v>
      </c>
      <c r="K436" s="211" t="s">
        <v>3790</v>
      </c>
      <c r="L436" s="211" t="s">
        <v>5196</v>
      </c>
      <c r="M436" s="211" t="s">
        <v>5197</v>
      </c>
      <c r="P436" s="28"/>
    </row>
    <row r="437" spans="1:16" ht="15" x14ac:dyDescent="0.25">
      <c r="A437" s="211" t="s">
        <v>5198</v>
      </c>
      <c r="B437" s="211" t="s">
        <v>5199</v>
      </c>
      <c r="C437" s="212">
        <v>41153</v>
      </c>
      <c r="D437" s="212">
        <v>42613</v>
      </c>
      <c r="E437" s="211" t="s">
        <v>5200</v>
      </c>
      <c r="F437" s="211" t="s">
        <v>5201</v>
      </c>
      <c r="G437" s="212">
        <v>41153</v>
      </c>
      <c r="H437" s="212">
        <v>42613</v>
      </c>
      <c r="I437" s="211">
        <v>674051</v>
      </c>
      <c r="J437" s="211" t="s">
        <v>432</v>
      </c>
      <c r="K437" s="211" t="s">
        <v>3790</v>
      </c>
      <c r="L437" s="211" t="s">
        <v>4651</v>
      </c>
      <c r="M437" s="211" t="s">
        <v>4652</v>
      </c>
      <c r="P437" s="28"/>
    </row>
    <row r="438" spans="1:16" ht="15" x14ac:dyDescent="0.25">
      <c r="A438" s="211" t="s">
        <v>5202</v>
      </c>
      <c r="B438" s="211" t="s">
        <v>5203</v>
      </c>
      <c r="C438" s="212">
        <v>41518</v>
      </c>
      <c r="D438" s="212">
        <v>42825</v>
      </c>
      <c r="E438" s="211" t="s">
        <v>5204</v>
      </c>
      <c r="F438" s="211" t="s">
        <v>5205</v>
      </c>
      <c r="G438" s="212">
        <v>41518</v>
      </c>
      <c r="H438" s="212">
        <v>42766</v>
      </c>
      <c r="I438" s="211">
        <v>1499844</v>
      </c>
      <c r="J438" s="211" t="s">
        <v>432</v>
      </c>
      <c r="K438" s="211" t="s">
        <v>3790</v>
      </c>
      <c r="L438" s="211" t="s">
        <v>4420</v>
      </c>
      <c r="M438" s="211" t="s">
        <v>4421</v>
      </c>
      <c r="P438" s="28"/>
    </row>
    <row r="439" spans="1:16" ht="15" x14ac:dyDescent="0.25">
      <c r="A439" s="211" t="s">
        <v>5206</v>
      </c>
      <c r="B439" s="211" t="s">
        <v>5207</v>
      </c>
      <c r="C439" s="212">
        <v>41122</v>
      </c>
      <c r="D439" s="212">
        <v>41455</v>
      </c>
      <c r="E439" s="211" t="s">
        <v>5208</v>
      </c>
      <c r="F439" s="211" t="s">
        <v>5209</v>
      </c>
      <c r="G439" s="212">
        <v>41122</v>
      </c>
      <c r="H439" s="212">
        <v>41274</v>
      </c>
      <c r="I439" s="211">
        <v>65850</v>
      </c>
      <c r="J439" s="211" t="s">
        <v>432</v>
      </c>
      <c r="K439" s="211" t="s">
        <v>3790</v>
      </c>
      <c r="L439" s="211" t="s">
        <v>5210</v>
      </c>
      <c r="M439" s="211" t="s">
        <v>5211</v>
      </c>
      <c r="P439" s="28"/>
    </row>
    <row r="440" spans="1:16" ht="15" x14ac:dyDescent="0.25">
      <c r="A440" s="211" t="s">
        <v>5212</v>
      </c>
      <c r="B440" s="211" t="s">
        <v>5213</v>
      </c>
      <c r="C440" s="212">
        <v>41122</v>
      </c>
      <c r="D440" s="212">
        <v>41455</v>
      </c>
      <c r="E440" s="211" t="s">
        <v>5214</v>
      </c>
      <c r="F440" s="211" t="s">
        <v>5215</v>
      </c>
      <c r="G440" s="212">
        <v>41122</v>
      </c>
      <c r="H440" s="212">
        <v>41455</v>
      </c>
      <c r="I440" s="211">
        <v>29000</v>
      </c>
      <c r="J440" s="211" t="s">
        <v>432</v>
      </c>
      <c r="K440" s="211" t="s">
        <v>3790</v>
      </c>
      <c r="L440" s="211" t="s">
        <v>5210</v>
      </c>
      <c r="M440" s="211" t="s">
        <v>5211</v>
      </c>
      <c r="P440" s="28"/>
    </row>
    <row r="441" spans="1:16" ht="15" x14ac:dyDescent="0.25">
      <c r="A441" s="211" t="s">
        <v>5216</v>
      </c>
      <c r="B441" s="211" t="s">
        <v>5217</v>
      </c>
      <c r="C441" s="212">
        <v>41244</v>
      </c>
      <c r="D441" s="212">
        <v>41608</v>
      </c>
      <c r="E441" s="211" t="s">
        <v>5218</v>
      </c>
      <c r="F441" s="211" t="s">
        <v>5219</v>
      </c>
      <c r="G441" s="212">
        <v>41244</v>
      </c>
      <c r="H441" s="212">
        <v>41608</v>
      </c>
      <c r="I441" s="211">
        <v>88066.25</v>
      </c>
      <c r="J441" s="211" t="s">
        <v>432</v>
      </c>
      <c r="K441" s="211" t="s">
        <v>3790</v>
      </c>
      <c r="L441" s="211" t="s">
        <v>3926</v>
      </c>
      <c r="M441" s="211" t="s">
        <v>3927</v>
      </c>
      <c r="P441" s="28"/>
    </row>
    <row r="442" spans="1:16" ht="15" x14ac:dyDescent="0.25">
      <c r="A442" s="211" t="s">
        <v>5220</v>
      </c>
      <c r="B442" s="211" t="s">
        <v>5221</v>
      </c>
      <c r="C442" s="212">
        <v>40909</v>
      </c>
      <c r="D442" s="212">
        <v>41639</v>
      </c>
      <c r="E442" s="211" t="s">
        <v>5222</v>
      </c>
      <c r="F442" s="211" t="s">
        <v>5223</v>
      </c>
      <c r="G442" s="212">
        <v>40909</v>
      </c>
      <c r="H442" s="212">
        <v>41639</v>
      </c>
      <c r="I442" s="211">
        <v>472358</v>
      </c>
      <c r="J442" s="211" t="s">
        <v>432</v>
      </c>
      <c r="K442" s="211" t="s">
        <v>3790</v>
      </c>
      <c r="L442" s="211" t="s">
        <v>294</v>
      </c>
      <c r="M442" s="211" t="s">
        <v>4242</v>
      </c>
      <c r="P442" s="28"/>
    </row>
    <row r="443" spans="1:16" ht="15" x14ac:dyDescent="0.25">
      <c r="A443" s="211" t="s">
        <v>5224</v>
      </c>
      <c r="B443" s="211" t="s">
        <v>5225</v>
      </c>
      <c r="C443" s="212">
        <v>41122</v>
      </c>
      <c r="D443" s="212">
        <v>42369</v>
      </c>
      <c r="E443" s="211" t="s">
        <v>5226</v>
      </c>
      <c r="F443" s="211" t="s">
        <v>5227</v>
      </c>
      <c r="G443" s="212">
        <v>41122</v>
      </c>
      <c r="H443" s="212">
        <v>41486</v>
      </c>
      <c r="I443" s="211">
        <v>656338.93999999994</v>
      </c>
      <c r="J443" s="211" t="s">
        <v>432</v>
      </c>
      <c r="K443" s="211" t="s">
        <v>3790</v>
      </c>
      <c r="L443" s="211" t="s">
        <v>3942</v>
      </c>
      <c r="M443" s="211" t="s">
        <v>3943</v>
      </c>
      <c r="P443" s="28"/>
    </row>
    <row r="444" spans="1:16" ht="15" x14ac:dyDescent="0.25">
      <c r="A444" s="211" t="s">
        <v>5224</v>
      </c>
      <c r="B444" s="211" t="s">
        <v>5225</v>
      </c>
      <c r="C444" s="212">
        <v>41122</v>
      </c>
      <c r="D444" s="212">
        <v>42369</v>
      </c>
      <c r="E444" s="211" t="s">
        <v>5228</v>
      </c>
      <c r="F444" s="211" t="s">
        <v>5229</v>
      </c>
      <c r="G444" s="212">
        <v>41588</v>
      </c>
      <c r="H444" s="212">
        <v>41629</v>
      </c>
      <c r="I444" s="211">
        <v>201591.29</v>
      </c>
      <c r="J444" s="211" t="s">
        <v>432</v>
      </c>
      <c r="K444" s="211" t="s">
        <v>3790</v>
      </c>
      <c r="L444" s="211" t="s">
        <v>3942</v>
      </c>
      <c r="M444" s="211" t="s">
        <v>3943</v>
      </c>
      <c r="P444" s="28"/>
    </row>
    <row r="445" spans="1:16" ht="15" x14ac:dyDescent="0.25">
      <c r="A445" s="211" t="s">
        <v>5230</v>
      </c>
      <c r="B445" s="211" t="s">
        <v>5231</v>
      </c>
      <c r="C445" s="212">
        <v>41122</v>
      </c>
      <c r="D445" s="212">
        <v>41305</v>
      </c>
      <c r="E445" s="211" t="s">
        <v>5232</v>
      </c>
      <c r="F445" s="211" t="s">
        <v>5233</v>
      </c>
      <c r="G445" s="212">
        <v>41122</v>
      </c>
      <c r="H445" s="212">
        <v>41305</v>
      </c>
      <c r="I445" s="211">
        <v>258534</v>
      </c>
      <c r="J445" s="211" t="s">
        <v>432</v>
      </c>
      <c r="K445" s="211" t="s">
        <v>3790</v>
      </c>
      <c r="L445" s="211" t="s">
        <v>5234</v>
      </c>
      <c r="M445" s="211" t="s">
        <v>5235</v>
      </c>
      <c r="P445" s="28"/>
    </row>
    <row r="446" spans="1:16" ht="15" x14ac:dyDescent="0.25">
      <c r="A446" s="211" t="s">
        <v>5236</v>
      </c>
      <c r="B446" s="211" t="s">
        <v>5237</v>
      </c>
      <c r="C446" s="212">
        <v>41334</v>
      </c>
      <c r="D446" s="212">
        <v>41486</v>
      </c>
      <c r="E446" s="211" t="s">
        <v>5238</v>
      </c>
      <c r="F446" s="211" t="s">
        <v>5239</v>
      </c>
      <c r="G446" s="212">
        <v>41334</v>
      </c>
      <c r="H446" s="212">
        <v>41698</v>
      </c>
      <c r="I446" s="211">
        <v>45000</v>
      </c>
      <c r="J446" s="211" t="s">
        <v>432</v>
      </c>
      <c r="K446" s="211" t="s">
        <v>3790</v>
      </c>
      <c r="L446" s="211" t="s">
        <v>5240</v>
      </c>
      <c r="M446" s="211" t="s">
        <v>5241</v>
      </c>
      <c r="P446" s="28"/>
    </row>
    <row r="447" spans="1:16" ht="15" x14ac:dyDescent="0.25">
      <c r="A447" s="211" t="s">
        <v>5242</v>
      </c>
      <c r="B447" s="211" t="s">
        <v>5243</v>
      </c>
      <c r="C447" s="212">
        <v>40909</v>
      </c>
      <c r="D447" s="212">
        <v>42735</v>
      </c>
      <c r="E447" s="211" t="s">
        <v>5244</v>
      </c>
      <c r="F447" s="211" t="s">
        <v>5245</v>
      </c>
      <c r="G447" s="212">
        <v>40909</v>
      </c>
      <c r="H447" s="212">
        <v>42735</v>
      </c>
      <c r="I447" s="211">
        <v>2237950</v>
      </c>
      <c r="J447" s="211" t="s">
        <v>432</v>
      </c>
      <c r="K447" s="211" t="s">
        <v>3790</v>
      </c>
      <c r="L447" s="211" t="s">
        <v>294</v>
      </c>
      <c r="M447" s="211" t="s">
        <v>4242</v>
      </c>
      <c r="P447" s="28"/>
    </row>
    <row r="448" spans="1:16" ht="15" x14ac:dyDescent="0.25">
      <c r="A448" s="211" t="s">
        <v>5246</v>
      </c>
      <c r="B448" s="211" t="s">
        <v>5247</v>
      </c>
      <c r="C448" s="212">
        <v>41192</v>
      </c>
      <c r="D448" s="212">
        <v>41547</v>
      </c>
      <c r="E448" s="211" t="s">
        <v>5248</v>
      </c>
      <c r="F448" s="211" t="s">
        <v>5249</v>
      </c>
      <c r="G448" s="212">
        <v>41192</v>
      </c>
      <c r="H448" s="212">
        <v>41547</v>
      </c>
      <c r="I448" s="211">
        <v>624853.85</v>
      </c>
      <c r="J448" s="211" t="s">
        <v>432</v>
      </c>
      <c r="K448" s="211" t="s">
        <v>3790</v>
      </c>
      <c r="L448" s="211" t="s">
        <v>3942</v>
      </c>
      <c r="M448" s="211" t="s">
        <v>3943</v>
      </c>
      <c r="P448" s="28"/>
    </row>
    <row r="449" spans="1:16" ht="15" x14ac:dyDescent="0.25">
      <c r="A449" s="211" t="s">
        <v>5250</v>
      </c>
      <c r="B449" s="211" t="s">
        <v>5251</v>
      </c>
      <c r="C449" s="212">
        <v>41711</v>
      </c>
      <c r="D449" s="212">
        <v>42806</v>
      </c>
      <c r="E449" s="211" t="s">
        <v>5252</v>
      </c>
      <c r="F449" s="211" t="s">
        <v>5253</v>
      </c>
      <c r="G449" s="212">
        <v>41711</v>
      </c>
      <c r="H449" s="212">
        <v>42806</v>
      </c>
      <c r="I449" s="211">
        <v>2450000</v>
      </c>
      <c r="J449" s="211" t="s">
        <v>432</v>
      </c>
      <c r="K449" s="211" t="s">
        <v>3790</v>
      </c>
      <c r="L449" s="211" t="s">
        <v>3914</v>
      </c>
      <c r="M449" s="211" t="s">
        <v>3915</v>
      </c>
      <c r="P449" s="28"/>
    </row>
    <row r="450" spans="1:16" ht="15" x14ac:dyDescent="0.25">
      <c r="A450" s="211" t="s">
        <v>5254</v>
      </c>
      <c r="B450" s="211" t="s">
        <v>5255</v>
      </c>
      <c r="C450" s="212">
        <v>41275</v>
      </c>
      <c r="D450" s="212">
        <v>42004</v>
      </c>
      <c r="E450" s="211" t="s">
        <v>5256</v>
      </c>
      <c r="F450" s="211" t="s">
        <v>5257</v>
      </c>
      <c r="G450" s="212">
        <v>41275</v>
      </c>
      <c r="H450" s="212">
        <v>42004</v>
      </c>
      <c r="I450" s="211">
        <v>591610</v>
      </c>
      <c r="J450" s="211" t="s">
        <v>432</v>
      </c>
      <c r="K450" s="211" t="s">
        <v>3790</v>
      </c>
      <c r="L450" s="211" t="s">
        <v>5258</v>
      </c>
      <c r="M450" s="211" t="s">
        <v>5259</v>
      </c>
      <c r="P450" s="28"/>
    </row>
    <row r="451" spans="1:16" ht="15" x14ac:dyDescent="0.25">
      <c r="A451" s="211" t="s">
        <v>5260</v>
      </c>
      <c r="B451" s="211" t="s">
        <v>5261</v>
      </c>
      <c r="C451" s="212">
        <v>41548</v>
      </c>
      <c r="D451" s="212">
        <v>43100</v>
      </c>
      <c r="E451" s="211" t="s">
        <v>5262</v>
      </c>
      <c r="F451" s="211" t="s">
        <v>5263</v>
      </c>
      <c r="G451" s="212">
        <v>41548</v>
      </c>
      <c r="H451" s="212">
        <v>43100</v>
      </c>
      <c r="I451" s="211">
        <v>4998599</v>
      </c>
      <c r="J451" s="211" t="s">
        <v>432</v>
      </c>
      <c r="K451" s="211" t="s">
        <v>3790</v>
      </c>
      <c r="L451" s="211" t="s">
        <v>5264</v>
      </c>
      <c r="M451" s="211" t="s">
        <v>5265</v>
      </c>
      <c r="P451" s="28"/>
    </row>
    <row r="452" spans="1:16" ht="15" x14ac:dyDescent="0.25">
      <c r="A452" s="211" t="s">
        <v>5266</v>
      </c>
      <c r="B452" s="211" t="s">
        <v>5267</v>
      </c>
      <c r="C452" s="212">
        <v>41292</v>
      </c>
      <c r="D452" s="212">
        <v>42154</v>
      </c>
      <c r="E452" s="211" t="s">
        <v>5268</v>
      </c>
      <c r="F452" s="211" t="s">
        <v>5269</v>
      </c>
      <c r="G452" s="212">
        <v>41292</v>
      </c>
      <c r="H452" s="212">
        <v>41639</v>
      </c>
      <c r="I452" s="211">
        <v>117707</v>
      </c>
      <c r="J452" s="211" t="s">
        <v>432</v>
      </c>
      <c r="K452" s="211" t="s">
        <v>3790</v>
      </c>
      <c r="L452" s="211" t="s">
        <v>4184</v>
      </c>
      <c r="M452" s="211" t="s">
        <v>4185</v>
      </c>
      <c r="P452" s="28"/>
    </row>
    <row r="453" spans="1:16" ht="15" x14ac:dyDescent="0.25">
      <c r="A453" s="211" t="s">
        <v>5266</v>
      </c>
      <c r="B453" s="211" t="s">
        <v>5267</v>
      </c>
      <c r="C453" s="212">
        <v>41292</v>
      </c>
      <c r="D453" s="212">
        <v>42154</v>
      </c>
      <c r="E453" s="211" t="s">
        <v>5270</v>
      </c>
      <c r="F453" s="211" t="s">
        <v>5271</v>
      </c>
      <c r="G453" s="212">
        <v>41821</v>
      </c>
      <c r="H453" s="212">
        <v>42154</v>
      </c>
      <c r="I453" s="211">
        <v>180000</v>
      </c>
      <c r="J453" s="211" t="s">
        <v>432</v>
      </c>
      <c r="K453" s="211" t="s">
        <v>3790</v>
      </c>
      <c r="L453" s="211" t="s">
        <v>4184</v>
      </c>
      <c r="M453" s="211" t="s">
        <v>4185</v>
      </c>
      <c r="P453" s="28"/>
    </row>
    <row r="454" spans="1:16" ht="15" x14ac:dyDescent="0.25">
      <c r="A454" s="211" t="s">
        <v>5272</v>
      </c>
      <c r="B454" s="211" t="s">
        <v>5273</v>
      </c>
      <c r="C454" s="212">
        <v>41310</v>
      </c>
      <c r="D454" s="212">
        <v>41578</v>
      </c>
      <c r="E454" s="211" t="s">
        <v>5274</v>
      </c>
      <c r="F454" s="211" t="s">
        <v>5275</v>
      </c>
      <c r="G454" s="212">
        <v>41310</v>
      </c>
      <c r="H454" s="212">
        <v>41425</v>
      </c>
      <c r="I454" s="211">
        <v>20346.09</v>
      </c>
      <c r="J454" s="211" t="s">
        <v>432</v>
      </c>
      <c r="K454" s="211" t="s">
        <v>3790</v>
      </c>
      <c r="L454" s="211" t="s">
        <v>3850</v>
      </c>
      <c r="M454" s="211" t="s">
        <v>3851</v>
      </c>
      <c r="P454" s="28"/>
    </row>
    <row r="455" spans="1:16" ht="15" x14ac:dyDescent="0.25">
      <c r="A455" s="211" t="s">
        <v>5272</v>
      </c>
      <c r="B455" s="211" t="s">
        <v>5273</v>
      </c>
      <c r="C455" s="212">
        <v>41310</v>
      </c>
      <c r="D455" s="212">
        <v>41578</v>
      </c>
      <c r="E455" s="211" t="s">
        <v>5276</v>
      </c>
      <c r="F455" s="211" t="s">
        <v>5277</v>
      </c>
      <c r="G455" s="212">
        <v>41452</v>
      </c>
      <c r="H455" s="212">
        <v>41578</v>
      </c>
      <c r="I455" s="211">
        <v>10608.18</v>
      </c>
      <c r="J455" s="211" t="s">
        <v>432</v>
      </c>
      <c r="K455" s="211" t="s">
        <v>3790</v>
      </c>
      <c r="L455" s="211" t="s">
        <v>3850</v>
      </c>
      <c r="M455" s="211" t="s">
        <v>3851</v>
      </c>
      <c r="P455" s="28"/>
    </row>
    <row r="456" spans="1:16" ht="15" x14ac:dyDescent="0.25">
      <c r="A456" s="211" t="s">
        <v>5278</v>
      </c>
      <c r="B456" s="211" t="s">
        <v>5279</v>
      </c>
      <c r="C456" s="212">
        <v>41258</v>
      </c>
      <c r="D456" s="212">
        <v>43372</v>
      </c>
      <c r="E456" s="211" t="s">
        <v>5280</v>
      </c>
      <c r="F456" s="211" t="s">
        <v>5281</v>
      </c>
      <c r="G456" s="212">
        <v>41258</v>
      </c>
      <c r="H456" s="212">
        <v>41425</v>
      </c>
      <c r="I456" s="211">
        <v>63420</v>
      </c>
      <c r="J456" s="211" t="s">
        <v>432</v>
      </c>
      <c r="K456" s="211" t="s">
        <v>3790</v>
      </c>
      <c r="L456" s="211" t="s">
        <v>5282</v>
      </c>
      <c r="M456" s="211" t="s">
        <v>5283</v>
      </c>
      <c r="P456" s="28"/>
    </row>
    <row r="457" spans="1:16" ht="15" x14ac:dyDescent="0.25">
      <c r="A457" s="211" t="s">
        <v>5278</v>
      </c>
      <c r="B457" s="211" t="s">
        <v>5279</v>
      </c>
      <c r="C457" s="212">
        <v>41258</v>
      </c>
      <c r="D457" s="212">
        <v>43372</v>
      </c>
      <c r="E457" s="211" t="s">
        <v>5284</v>
      </c>
      <c r="F457" s="211" t="s">
        <v>5285</v>
      </c>
      <c r="G457" s="212">
        <v>41244</v>
      </c>
      <c r="H457" s="212">
        <v>41547</v>
      </c>
      <c r="I457" s="211">
        <v>99852</v>
      </c>
      <c r="J457" s="211" t="s">
        <v>432</v>
      </c>
      <c r="K457" s="211" t="s">
        <v>3790</v>
      </c>
      <c r="L457" s="211" t="s">
        <v>5282</v>
      </c>
      <c r="M457" s="211" t="s">
        <v>5283</v>
      </c>
      <c r="P457" s="28"/>
    </row>
    <row r="458" spans="1:16" ht="15" x14ac:dyDescent="0.25">
      <c r="A458" s="211" t="s">
        <v>5278</v>
      </c>
      <c r="B458" s="211" t="s">
        <v>5279</v>
      </c>
      <c r="C458" s="212">
        <v>41258</v>
      </c>
      <c r="D458" s="212">
        <v>43372</v>
      </c>
      <c r="E458" s="211" t="s">
        <v>5286</v>
      </c>
      <c r="F458" s="211" t="s">
        <v>5287</v>
      </c>
      <c r="G458" s="212">
        <v>41699</v>
      </c>
      <c r="H458" s="212">
        <v>43372</v>
      </c>
      <c r="I458" s="211">
        <v>960500</v>
      </c>
      <c r="J458" s="211" t="s">
        <v>432</v>
      </c>
      <c r="K458" s="211" t="s">
        <v>3790</v>
      </c>
      <c r="L458" s="211" t="s">
        <v>5282</v>
      </c>
      <c r="M458" s="211" t="s">
        <v>5283</v>
      </c>
      <c r="P458" s="28"/>
    </row>
    <row r="459" spans="1:16" ht="15" x14ac:dyDescent="0.25">
      <c r="A459" s="211" t="s">
        <v>5288</v>
      </c>
      <c r="B459" s="211" t="s">
        <v>5289</v>
      </c>
      <c r="C459" s="212">
        <v>41182</v>
      </c>
      <c r="D459" s="212">
        <v>43008</v>
      </c>
      <c r="E459" s="211" t="s">
        <v>5290</v>
      </c>
      <c r="F459" s="211" t="s">
        <v>5291</v>
      </c>
      <c r="G459" s="212">
        <v>41182</v>
      </c>
      <c r="H459" s="212">
        <v>42643</v>
      </c>
      <c r="I459" s="211">
        <v>115000</v>
      </c>
      <c r="J459" s="211" t="s">
        <v>432</v>
      </c>
      <c r="K459" s="211" t="s">
        <v>3790</v>
      </c>
      <c r="L459" s="211" t="s">
        <v>4024</v>
      </c>
      <c r="M459" s="211" t="s">
        <v>5292</v>
      </c>
      <c r="P459" s="28"/>
    </row>
    <row r="460" spans="1:16" ht="15" x14ac:dyDescent="0.25">
      <c r="A460" s="211" t="s">
        <v>5288</v>
      </c>
      <c r="B460" s="211" t="s">
        <v>5289</v>
      </c>
      <c r="C460" s="212">
        <v>41182</v>
      </c>
      <c r="D460" s="212">
        <v>43008</v>
      </c>
      <c r="E460" s="211" t="s">
        <v>5293</v>
      </c>
      <c r="F460" s="211" t="s">
        <v>5294</v>
      </c>
      <c r="G460" s="212">
        <v>42019</v>
      </c>
      <c r="H460" s="212">
        <v>43008</v>
      </c>
      <c r="I460" s="211">
        <v>130000</v>
      </c>
      <c r="J460" s="211" t="s">
        <v>432</v>
      </c>
      <c r="K460" s="211" t="s">
        <v>3790</v>
      </c>
      <c r="L460" s="211" t="s">
        <v>4024</v>
      </c>
      <c r="M460" s="211" t="s">
        <v>4025</v>
      </c>
      <c r="P460" s="28"/>
    </row>
    <row r="461" spans="1:16" ht="15" x14ac:dyDescent="0.25">
      <c r="A461" s="211" t="s">
        <v>5295</v>
      </c>
      <c r="B461" s="211" t="s">
        <v>5296</v>
      </c>
      <c r="C461" s="212">
        <v>41327</v>
      </c>
      <c r="D461" s="212">
        <v>41392</v>
      </c>
      <c r="E461" s="211" t="s">
        <v>5297</v>
      </c>
      <c r="F461" s="211" t="s">
        <v>5298</v>
      </c>
      <c r="G461" s="212">
        <v>41327</v>
      </c>
      <c r="H461" s="212">
        <v>41392</v>
      </c>
      <c r="I461" s="211">
        <v>25010</v>
      </c>
      <c r="J461" s="211" t="s">
        <v>432</v>
      </c>
      <c r="K461" s="211" t="s">
        <v>3790</v>
      </c>
      <c r="L461" s="211" t="s">
        <v>3914</v>
      </c>
      <c r="M461" s="211" t="s">
        <v>3915</v>
      </c>
      <c r="P461" s="28"/>
    </row>
    <row r="462" spans="1:16" ht="15" x14ac:dyDescent="0.25">
      <c r="A462" s="211" t="s">
        <v>5299</v>
      </c>
      <c r="B462" s="211" t="s">
        <v>5300</v>
      </c>
      <c r="C462" s="212">
        <v>41214</v>
      </c>
      <c r="D462" s="212">
        <v>41333</v>
      </c>
      <c r="E462" s="211" t="s">
        <v>5301</v>
      </c>
      <c r="F462" s="211" t="s">
        <v>5302</v>
      </c>
      <c r="I462" s="211">
        <v>6639</v>
      </c>
      <c r="J462" s="211" t="s">
        <v>432</v>
      </c>
      <c r="K462" s="211" t="s">
        <v>3790</v>
      </c>
      <c r="L462" s="211" t="s">
        <v>3985</v>
      </c>
      <c r="M462" s="211" t="s">
        <v>3986</v>
      </c>
      <c r="P462" s="28"/>
    </row>
    <row r="463" spans="1:16" ht="15" x14ac:dyDescent="0.25">
      <c r="A463" s="211" t="s">
        <v>5303</v>
      </c>
      <c r="B463" s="211" t="s">
        <v>5304</v>
      </c>
      <c r="C463" s="212">
        <v>41275</v>
      </c>
      <c r="D463" s="212">
        <v>41820</v>
      </c>
      <c r="E463" s="211" t="s">
        <v>5305</v>
      </c>
      <c r="F463" s="211" t="s">
        <v>5306</v>
      </c>
      <c r="G463" s="212">
        <v>41334</v>
      </c>
      <c r="H463" s="212">
        <v>41820</v>
      </c>
      <c r="I463" s="211">
        <v>73258</v>
      </c>
      <c r="J463" s="211" t="s">
        <v>432</v>
      </c>
      <c r="K463" s="211" t="s">
        <v>3790</v>
      </c>
      <c r="L463" s="211" t="s">
        <v>5307</v>
      </c>
      <c r="M463" s="211" t="s">
        <v>5307</v>
      </c>
      <c r="P463" s="28"/>
    </row>
    <row r="464" spans="1:16" ht="15" x14ac:dyDescent="0.25">
      <c r="A464" s="211" t="s">
        <v>5303</v>
      </c>
      <c r="B464" s="211" t="s">
        <v>5304</v>
      </c>
      <c r="C464" s="212">
        <v>41275</v>
      </c>
      <c r="D464" s="212">
        <v>41820</v>
      </c>
      <c r="E464" s="211" t="s">
        <v>5308</v>
      </c>
      <c r="F464" s="211" t="s">
        <v>5309</v>
      </c>
      <c r="G464" s="212">
        <v>41426</v>
      </c>
      <c r="H464" s="212">
        <v>41820</v>
      </c>
      <c r="I464" s="211">
        <v>67500</v>
      </c>
      <c r="J464" s="211" t="s">
        <v>432</v>
      </c>
      <c r="K464" s="211" t="s">
        <v>3790</v>
      </c>
      <c r="L464" s="211" t="s">
        <v>5307</v>
      </c>
      <c r="M464" s="211" t="s">
        <v>5307</v>
      </c>
      <c r="P464" s="28"/>
    </row>
    <row r="465" spans="1:16" ht="15" x14ac:dyDescent="0.25">
      <c r="A465" s="211" t="s">
        <v>5303</v>
      </c>
      <c r="B465" s="211" t="s">
        <v>5304</v>
      </c>
      <c r="C465" s="212">
        <v>41275</v>
      </c>
      <c r="D465" s="212">
        <v>41820</v>
      </c>
      <c r="E465" s="211" t="s">
        <v>5310</v>
      </c>
      <c r="F465" s="211" t="s">
        <v>5311</v>
      </c>
      <c r="G465" s="212">
        <v>41334</v>
      </c>
      <c r="H465" s="212">
        <v>41820</v>
      </c>
      <c r="I465" s="211">
        <v>8250</v>
      </c>
      <c r="J465" s="211" t="s">
        <v>432</v>
      </c>
      <c r="K465" s="211" t="s">
        <v>3790</v>
      </c>
      <c r="L465" s="211" t="s">
        <v>5307</v>
      </c>
      <c r="M465" s="211" t="s">
        <v>5307</v>
      </c>
      <c r="P465" s="28"/>
    </row>
    <row r="466" spans="1:16" ht="15" x14ac:dyDescent="0.25">
      <c r="A466" s="211" t="s">
        <v>5312</v>
      </c>
      <c r="B466" s="211" t="s">
        <v>5313</v>
      </c>
      <c r="C466" s="212">
        <v>41214</v>
      </c>
      <c r="D466" s="212">
        <v>41455</v>
      </c>
      <c r="E466" s="211" t="s">
        <v>5314</v>
      </c>
      <c r="F466" s="211" t="s">
        <v>5315</v>
      </c>
      <c r="G466" s="212">
        <v>41214</v>
      </c>
      <c r="H466" s="212">
        <v>41455</v>
      </c>
      <c r="I466" s="211">
        <v>42000</v>
      </c>
      <c r="J466" s="211" t="s">
        <v>432</v>
      </c>
      <c r="K466" s="211" t="s">
        <v>3790</v>
      </c>
      <c r="L466" s="211" t="s">
        <v>5316</v>
      </c>
      <c r="M466" s="211" t="s">
        <v>5317</v>
      </c>
      <c r="P466" s="28"/>
    </row>
    <row r="467" spans="1:16" ht="15" x14ac:dyDescent="0.25">
      <c r="A467" s="211" t="s">
        <v>5318</v>
      </c>
      <c r="B467" s="211" t="s">
        <v>5319</v>
      </c>
      <c r="C467" s="212">
        <v>41275</v>
      </c>
      <c r="D467" s="212">
        <v>42004</v>
      </c>
      <c r="E467" s="211" t="s">
        <v>5320</v>
      </c>
      <c r="F467" s="211" t="s">
        <v>5321</v>
      </c>
      <c r="G467" s="212">
        <v>41275</v>
      </c>
      <c r="H467" s="212">
        <v>42004</v>
      </c>
      <c r="I467" s="211">
        <v>500000</v>
      </c>
      <c r="J467" s="211" t="s">
        <v>432</v>
      </c>
      <c r="K467" s="211" t="s">
        <v>3790</v>
      </c>
      <c r="L467" s="211" t="s">
        <v>5322</v>
      </c>
      <c r="M467" s="211" t="s">
        <v>5323</v>
      </c>
      <c r="P467" s="28"/>
    </row>
    <row r="468" spans="1:16" ht="15" x14ac:dyDescent="0.25">
      <c r="A468" s="211" t="s">
        <v>5324</v>
      </c>
      <c r="B468" s="211" t="s">
        <v>5325</v>
      </c>
      <c r="C468" s="212">
        <v>42226</v>
      </c>
      <c r="D468" s="212">
        <v>42958</v>
      </c>
      <c r="E468" s="211" t="s">
        <v>5326</v>
      </c>
      <c r="F468" s="211" t="s">
        <v>5327</v>
      </c>
      <c r="G468" s="212">
        <v>42226</v>
      </c>
      <c r="H468" s="212">
        <v>42958</v>
      </c>
      <c r="I468" s="211">
        <v>311090</v>
      </c>
      <c r="J468" s="211" t="s">
        <v>432</v>
      </c>
      <c r="K468" s="211" t="s">
        <v>3790</v>
      </c>
      <c r="L468" s="211" t="s">
        <v>5328</v>
      </c>
      <c r="M468" s="211" t="s">
        <v>5329</v>
      </c>
      <c r="P468" s="28"/>
    </row>
    <row r="469" spans="1:16" ht="15" x14ac:dyDescent="0.25">
      <c r="A469" s="211" t="s">
        <v>5330</v>
      </c>
      <c r="B469" s="211" t="s">
        <v>5331</v>
      </c>
      <c r="C469" s="212">
        <v>41244</v>
      </c>
      <c r="D469" s="212">
        <v>41455</v>
      </c>
      <c r="E469" s="211" t="s">
        <v>5332</v>
      </c>
      <c r="F469" s="211" t="s">
        <v>5333</v>
      </c>
      <c r="G469" s="212">
        <v>41244</v>
      </c>
      <c r="H469" s="212">
        <v>41455</v>
      </c>
      <c r="I469" s="211">
        <v>30000</v>
      </c>
      <c r="J469" s="211" t="s">
        <v>432</v>
      </c>
      <c r="K469" s="211" t="s">
        <v>3790</v>
      </c>
      <c r="L469" s="211" t="s">
        <v>284</v>
      </c>
      <c r="M469" s="211" t="s">
        <v>3801</v>
      </c>
      <c r="P469" s="28"/>
    </row>
    <row r="470" spans="1:16" ht="15" x14ac:dyDescent="0.25">
      <c r="A470" s="211" t="s">
        <v>5330</v>
      </c>
      <c r="B470" s="211" t="s">
        <v>5331</v>
      </c>
      <c r="C470" s="212">
        <v>41244</v>
      </c>
      <c r="D470" s="212">
        <v>41455</v>
      </c>
      <c r="E470" s="211" t="s">
        <v>5334</v>
      </c>
      <c r="F470" s="211" t="s">
        <v>5335</v>
      </c>
      <c r="G470" s="212">
        <v>41236</v>
      </c>
      <c r="H470" s="212">
        <v>41455</v>
      </c>
      <c r="I470" s="211">
        <v>24000</v>
      </c>
      <c r="J470" s="211" t="s">
        <v>432</v>
      </c>
      <c r="K470" s="211" t="s">
        <v>3790</v>
      </c>
      <c r="L470" s="211" t="s">
        <v>284</v>
      </c>
      <c r="M470" s="211" t="s">
        <v>3801</v>
      </c>
      <c r="P470" s="28"/>
    </row>
    <row r="471" spans="1:16" ht="15" x14ac:dyDescent="0.25">
      <c r="A471" s="211" t="s">
        <v>5336</v>
      </c>
      <c r="B471" s="211" t="s">
        <v>5337</v>
      </c>
      <c r="C471" s="212">
        <v>41244</v>
      </c>
      <c r="D471" s="212">
        <v>41810</v>
      </c>
      <c r="E471" s="211" t="s">
        <v>5338</v>
      </c>
      <c r="F471" s="211" t="s">
        <v>5339</v>
      </c>
      <c r="G471" s="212">
        <v>41244</v>
      </c>
      <c r="H471" s="212">
        <v>41425</v>
      </c>
      <c r="I471" s="211">
        <v>24482.3</v>
      </c>
      <c r="J471" s="211" t="s">
        <v>432</v>
      </c>
      <c r="K471" s="211" t="s">
        <v>3790</v>
      </c>
      <c r="L471" s="211" t="s">
        <v>5340</v>
      </c>
      <c r="M471" s="211" t="s">
        <v>5341</v>
      </c>
      <c r="P471" s="28"/>
    </row>
    <row r="472" spans="1:16" ht="15" x14ac:dyDescent="0.25">
      <c r="A472" s="211" t="s">
        <v>5336</v>
      </c>
      <c r="B472" s="211" t="s">
        <v>5337</v>
      </c>
      <c r="C472" s="212">
        <v>41244</v>
      </c>
      <c r="D472" s="212">
        <v>41810</v>
      </c>
      <c r="E472" s="211" t="s">
        <v>5342</v>
      </c>
      <c r="F472" s="211" t="s">
        <v>5343</v>
      </c>
      <c r="G472" s="212">
        <v>41609</v>
      </c>
      <c r="H472" s="212">
        <v>41810</v>
      </c>
      <c r="I472" s="211">
        <v>27373.4</v>
      </c>
      <c r="J472" s="211" t="s">
        <v>432</v>
      </c>
      <c r="K472" s="211" t="s">
        <v>3790</v>
      </c>
      <c r="L472" s="211" t="s">
        <v>5340</v>
      </c>
      <c r="M472" s="211" t="s">
        <v>5341</v>
      </c>
      <c r="P472" s="28"/>
    </row>
    <row r="473" spans="1:16" ht="15" x14ac:dyDescent="0.25">
      <c r="A473" s="211" t="s">
        <v>5344</v>
      </c>
      <c r="B473" s="211" t="s">
        <v>5345</v>
      </c>
      <c r="C473" s="212">
        <v>40909</v>
      </c>
      <c r="D473" s="212">
        <v>42735</v>
      </c>
      <c r="E473" s="211" t="s">
        <v>5346</v>
      </c>
      <c r="F473" s="211" t="s">
        <v>5347</v>
      </c>
      <c r="G473" s="212">
        <v>40909</v>
      </c>
      <c r="H473" s="212">
        <v>42735</v>
      </c>
      <c r="I473" s="211">
        <v>6100000</v>
      </c>
      <c r="J473" s="211" t="s">
        <v>432</v>
      </c>
      <c r="K473" s="211" t="s">
        <v>3790</v>
      </c>
      <c r="L473" s="211" t="s">
        <v>4067</v>
      </c>
      <c r="M473" s="211" t="s">
        <v>4068</v>
      </c>
      <c r="P473" s="28"/>
    </row>
    <row r="474" spans="1:16" ht="15" x14ac:dyDescent="0.25">
      <c r="A474" s="211" t="s">
        <v>5344</v>
      </c>
      <c r="B474" s="211" t="s">
        <v>5345</v>
      </c>
      <c r="C474" s="212">
        <v>40909</v>
      </c>
      <c r="D474" s="212">
        <v>42735</v>
      </c>
      <c r="E474" s="211" t="s">
        <v>5348</v>
      </c>
      <c r="F474" s="211" t="s">
        <v>5349</v>
      </c>
      <c r="G474" s="212">
        <v>42171</v>
      </c>
      <c r="H474" s="212">
        <v>42582</v>
      </c>
      <c r="I474" s="211">
        <v>19307</v>
      </c>
      <c r="J474" s="211" t="s">
        <v>432</v>
      </c>
      <c r="K474" s="211" t="s">
        <v>3790</v>
      </c>
      <c r="L474" s="211" t="s">
        <v>4067</v>
      </c>
      <c r="M474" s="211" t="s">
        <v>4068</v>
      </c>
      <c r="P474" s="28"/>
    </row>
    <row r="475" spans="1:16" ht="15" x14ac:dyDescent="0.25">
      <c r="A475" s="211" t="s">
        <v>5344</v>
      </c>
      <c r="B475" s="211" t="s">
        <v>5345</v>
      </c>
      <c r="C475" s="212">
        <v>40909</v>
      </c>
      <c r="D475" s="212">
        <v>42735</v>
      </c>
      <c r="E475" s="211" t="s">
        <v>5350</v>
      </c>
      <c r="F475" s="211" t="s">
        <v>5351</v>
      </c>
      <c r="G475" s="212">
        <v>42305</v>
      </c>
      <c r="H475" s="212">
        <v>42735</v>
      </c>
      <c r="I475" s="211">
        <v>325342</v>
      </c>
      <c r="J475" s="211" t="s">
        <v>432</v>
      </c>
      <c r="K475" s="211" t="s">
        <v>3790</v>
      </c>
      <c r="L475" s="211" t="s">
        <v>4067</v>
      </c>
      <c r="M475" s="211" t="s">
        <v>4068</v>
      </c>
      <c r="P475" s="28"/>
    </row>
    <row r="476" spans="1:16" ht="15" x14ac:dyDescent="0.25">
      <c r="A476" s="211" t="s">
        <v>5344</v>
      </c>
      <c r="B476" s="211" t="s">
        <v>5345</v>
      </c>
      <c r="C476" s="212">
        <v>40909</v>
      </c>
      <c r="D476" s="212">
        <v>42735</v>
      </c>
      <c r="E476" s="211" t="s">
        <v>5352</v>
      </c>
      <c r="F476" s="211" t="s">
        <v>5353</v>
      </c>
      <c r="G476" s="212">
        <v>42339</v>
      </c>
      <c r="H476" s="212">
        <v>42735</v>
      </c>
      <c r="I476" s="211">
        <v>670813</v>
      </c>
      <c r="J476" s="211" t="s">
        <v>432</v>
      </c>
      <c r="K476" s="211" t="s">
        <v>3790</v>
      </c>
      <c r="L476" s="211" t="s">
        <v>4067</v>
      </c>
      <c r="M476" s="211" t="s">
        <v>4068</v>
      </c>
      <c r="P476" s="28"/>
    </row>
    <row r="477" spans="1:16" ht="15" x14ac:dyDescent="0.25">
      <c r="A477" s="211" t="s">
        <v>5344</v>
      </c>
      <c r="B477" s="211" t="s">
        <v>5345</v>
      </c>
      <c r="C477" s="212">
        <v>40909</v>
      </c>
      <c r="D477" s="212">
        <v>42735</v>
      </c>
      <c r="E477" s="211" t="s">
        <v>4473</v>
      </c>
      <c r="F477" s="211" t="s">
        <v>4474</v>
      </c>
      <c r="G477" s="212">
        <v>42736</v>
      </c>
      <c r="H477" s="212">
        <v>43100</v>
      </c>
      <c r="J477" s="211" t="s">
        <v>432</v>
      </c>
      <c r="K477" s="211" t="s">
        <v>3790</v>
      </c>
      <c r="L477" s="211" t="s">
        <v>3819</v>
      </c>
      <c r="M477" s="211" t="s">
        <v>3820</v>
      </c>
      <c r="P477" s="28"/>
    </row>
    <row r="478" spans="1:16" ht="15" x14ac:dyDescent="0.25">
      <c r="A478" s="211" t="s">
        <v>5354</v>
      </c>
      <c r="B478" s="211" t="s">
        <v>5355</v>
      </c>
      <c r="C478" s="212">
        <v>41331</v>
      </c>
      <c r="D478" s="212">
        <v>41333</v>
      </c>
      <c r="E478" s="211" t="s">
        <v>5356</v>
      </c>
      <c r="F478" s="211" t="s">
        <v>5357</v>
      </c>
      <c r="G478" s="212">
        <v>41330</v>
      </c>
      <c r="H478" s="212">
        <v>41333</v>
      </c>
      <c r="I478" s="211">
        <v>30634</v>
      </c>
      <c r="J478" s="211" t="s">
        <v>432</v>
      </c>
      <c r="K478" s="211" t="s">
        <v>3790</v>
      </c>
      <c r="L478" s="211" t="s">
        <v>4277</v>
      </c>
      <c r="M478" s="211" t="s">
        <v>4278</v>
      </c>
      <c r="P478" s="28"/>
    </row>
    <row r="479" spans="1:16" ht="15" x14ac:dyDescent="0.25">
      <c r="A479" s="211" t="s">
        <v>5358</v>
      </c>
      <c r="B479" s="211" t="s">
        <v>5359</v>
      </c>
      <c r="C479" s="212">
        <v>41582</v>
      </c>
      <c r="D479" s="212">
        <v>43008</v>
      </c>
      <c r="E479" s="211" t="s">
        <v>5360</v>
      </c>
      <c r="F479" s="211" t="s">
        <v>5361</v>
      </c>
      <c r="G479" s="212">
        <v>41582</v>
      </c>
      <c r="H479" s="212">
        <v>43008</v>
      </c>
      <c r="I479" s="211">
        <v>442731</v>
      </c>
      <c r="J479" s="211" t="s">
        <v>432</v>
      </c>
      <c r="K479" s="211" t="s">
        <v>3790</v>
      </c>
      <c r="L479" s="211" t="s">
        <v>4161</v>
      </c>
      <c r="M479" s="211" t="s">
        <v>4162</v>
      </c>
      <c r="P479" s="28"/>
    </row>
    <row r="480" spans="1:16" ht="15" x14ac:dyDescent="0.25">
      <c r="A480" s="211" t="s">
        <v>5362</v>
      </c>
      <c r="B480" s="211" t="s">
        <v>5363</v>
      </c>
      <c r="C480" s="212">
        <v>41258</v>
      </c>
      <c r="D480" s="212">
        <v>41486</v>
      </c>
      <c r="E480" s="211" t="s">
        <v>5364</v>
      </c>
      <c r="F480" s="211" t="s">
        <v>5365</v>
      </c>
      <c r="G480" s="212">
        <v>41258</v>
      </c>
      <c r="H480" s="212">
        <v>41486</v>
      </c>
      <c r="I480" s="211">
        <v>46579</v>
      </c>
      <c r="J480" s="211" t="s">
        <v>432</v>
      </c>
      <c r="K480" s="211" t="s">
        <v>3790</v>
      </c>
      <c r="L480" s="211" t="s">
        <v>288</v>
      </c>
      <c r="M480" s="211" t="s">
        <v>3825</v>
      </c>
      <c r="P480" s="28"/>
    </row>
    <row r="481" spans="1:16" ht="15" x14ac:dyDescent="0.25">
      <c r="A481" s="211" t="s">
        <v>5366</v>
      </c>
      <c r="B481" s="211" t="s">
        <v>5367</v>
      </c>
      <c r="C481" s="212">
        <v>41456</v>
      </c>
      <c r="D481" s="212">
        <v>42369</v>
      </c>
      <c r="E481" s="211" t="s">
        <v>5368</v>
      </c>
      <c r="F481" s="211" t="s">
        <v>5369</v>
      </c>
      <c r="G481" s="212">
        <v>41456</v>
      </c>
      <c r="H481" s="212">
        <v>42369</v>
      </c>
      <c r="I481" s="211">
        <v>164400</v>
      </c>
      <c r="J481" s="211" t="s">
        <v>432</v>
      </c>
      <c r="K481" s="211" t="s">
        <v>3790</v>
      </c>
      <c r="L481" s="211" t="s">
        <v>5210</v>
      </c>
      <c r="M481" s="211" t="s">
        <v>5211</v>
      </c>
      <c r="P481" s="28"/>
    </row>
    <row r="482" spans="1:16" ht="15" x14ac:dyDescent="0.25">
      <c r="A482" s="211" t="s">
        <v>5370</v>
      </c>
      <c r="B482" s="211" t="s">
        <v>5371</v>
      </c>
      <c r="C482" s="212">
        <v>41456</v>
      </c>
      <c r="D482" s="212">
        <v>42551</v>
      </c>
      <c r="E482" s="211" t="s">
        <v>5372</v>
      </c>
      <c r="F482" s="211" t="s">
        <v>5373</v>
      </c>
      <c r="G482" s="212">
        <v>41456</v>
      </c>
      <c r="H482" s="212">
        <v>42551</v>
      </c>
      <c r="I482" s="211">
        <v>240731.01</v>
      </c>
      <c r="J482" s="211" t="s">
        <v>432</v>
      </c>
      <c r="K482" s="211" t="s">
        <v>3790</v>
      </c>
      <c r="L482" s="211" t="s">
        <v>3998</v>
      </c>
      <c r="M482" s="211" t="s">
        <v>3999</v>
      </c>
      <c r="P482" s="28"/>
    </row>
    <row r="483" spans="1:16" ht="15" x14ac:dyDescent="0.25">
      <c r="A483" s="211" t="s">
        <v>5374</v>
      </c>
      <c r="B483" s="211" t="s">
        <v>5375</v>
      </c>
      <c r="C483" s="212">
        <v>41316</v>
      </c>
      <c r="D483" s="212">
        <v>43131</v>
      </c>
      <c r="E483" s="211" t="s">
        <v>5376</v>
      </c>
      <c r="F483" s="211" t="s">
        <v>5377</v>
      </c>
      <c r="G483" s="212">
        <v>41316</v>
      </c>
      <c r="H483" s="212">
        <v>42776</v>
      </c>
      <c r="I483" s="211">
        <v>1610738</v>
      </c>
      <c r="J483" s="211" t="s">
        <v>432</v>
      </c>
      <c r="K483" s="211" t="s">
        <v>3790</v>
      </c>
      <c r="L483" s="211" t="s">
        <v>5378</v>
      </c>
      <c r="M483" s="211" t="s">
        <v>3835</v>
      </c>
      <c r="P483" s="28"/>
    </row>
    <row r="484" spans="1:16" ht="15" x14ac:dyDescent="0.25">
      <c r="A484" s="211" t="s">
        <v>5374</v>
      </c>
      <c r="B484" s="211" t="s">
        <v>5375</v>
      </c>
      <c r="C484" s="212">
        <v>41316</v>
      </c>
      <c r="D484" s="212">
        <v>43131</v>
      </c>
      <c r="E484" s="211" t="s">
        <v>4939</v>
      </c>
      <c r="F484" s="211" t="s">
        <v>4940</v>
      </c>
      <c r="G484" s="212">
        <v>42644</v>
      </c>
      <c r="H484" s="212">
        <v>43008</v>
      </c>
      <c r="I484" s="211">
        <v>7461387</v>
      </c>
      <c r="J484" s="211" t="s">
        <v>432</v>
      </c>
      <c r="K484" s="211" t="s">
        <v>3790</v>
      </c>
      <c r="L484" s="211" t="s">
        <v>3834</v>
      </c>
      <c r="M484" s="211" t="s">
        <v>3835</v>
      </c>
      <c r="P484" s="28"/>
    </row>
    <row r="485" spans="1:16" ht="15" x14ac:dyDescent="0.25">
      <c r="A485" s="211" t="s">
        <v>5379</v>
      </c>
      <c r="B485" s="211" t="s">
        <v>5380</v>
      </c>
      <c r="C485" s="212">
        <v>41529</v>
      </c>
      <c r="D485" s="212">
        <v>43354</v>
      </c>
      <c r="E485" s="211" t="s">
        <v>5381</v>
      </c>
      <c r="F485" s="211" t="s">
        <v>5382</v>
      </c>
      <c r="G485" s="212">
        <v>41529</v>
      </c>
      <c r="H485" s="212">
        <v>43354</v>
      </c>
      <c r="I485" s="211">
        <v>267030</v>
      </c>
      <c r="J485" s="211" t="s">
        <v>432</v>
      </c>
      <c r="K485" s="211" t="s">
        <v>3790</v>
      </c>
      <c r="L485" s="211" t="s">
        <v>4528</v>
      </c>
      <c r="M485" s="211" t="s">
        <v>4529</v>
      </c>
      <c r="P485" s="28"/>
    </row>
    <row r="486" spans="1:16" ht="15" x14ac:dyDescent="0.25">
      <c r="A486" s="211" t="s">
        <v>5383</v>
      </c>
      <c r="B486" s="211" t="s">
        <v>5384</v>
      </c>
      <c r="C486" s="212">
        <v>41339</v>
      </c>
      <c r="D486" s="212">
        <v>41578</v>
      </c>
      <c r="E486" s="211" t="s">
        <v>5385</v>
      </c>
      <c r="F486" s="211" t="s">
        <v>5386</v>
      </c>
      <c r="G486" s="212">
        <v>41339</v>
      </c>
      <c r="H486" s="212">
        <v>41578</v>
      </c>
      <c r="I486" s="211">
        <v>50000</v>
      </c>
      <c r="J486" s="211" t="s">
        <v>432</v>
      </c>
      <c r="K486" s="211" t="s">
        <v>3790</v>
      </c>
      <c r="L486" s="211" t="s">
        <v>4277</v>
      </c>
      <c r="M486" s="211" t="s">
        <v>4278</v>
      </c>
      <c r="P486" s="28"/>
    </row>
    <row r="487" spans="1:16" ht="15" x14ac:dyDescent="0.25">
      <c r="A487" s="211" t="s">
        <v>5387</v>
      </c>
      <c r="B487" s="211" t="s">
        <v>5388</v>
      </c>
      <c r="C487" s="212">
        <v>41456</v>
      </c>
      <c r="D487" s="212">
        <v>42916</v>
      </c>
      <c r="E487" s="211" t="s">
        <v>5389</v>
      </c>
      <c r="F487" s="211" t="s">
        <v>5390</v>
      </c>
      <c r="G487" s="212">
        <v>41456</v>
      </c>
      <c r="H487" s="212">
        <v>42185</v>
      </c>
      <c r="I487" s="211">
        <v>950000</v>
      </c>
      <c r="J487" s="211" t="s">
        <v>432</v>
      </c>
      <c r="K487" s="211" t="s">
        <v>3790</v>
      </c>
      <c r="L487" s="211" t="s">
        <v>3834</v>
      </c>
      <c r="M487" s="211" t="s">
        <v>3835</v>
      </c>
      <c r="P487" s="28"/>
    </row>
    <row r="488" spans="1:16" ht="15" x14ac:dyDescent="0.25">
      <c r="A488" s="211" t="s">
        <v>5387</v>
      </c>
      <c r="B488" s="211" t="s">
        <v>5388</v>
      </c>
      <c r="C488" s="212">
        <v>41456</v>
      </c>
      <c r="D488" s="212">
        <v>42916</v>
      </c>
      <c r="E488" s="211" t="s">
        <v>4269</v>
      </c>
      <c r="F488" s="211" t="s">
        <v>4270</v>
      </c>
      <c r="G488" s="212">
        <v>41913</v>
      </c>
      <c r="H488" s="212">
        <v>42277</v>
      </c>
      <c r="I488" s="211">
        <v>14103734.68</v>
      </c>
      <c r="J488" s="211" t="s">
        <v>432</v>
      </c>
      <c r="K488" s="211" t="s">
        <v>3790</v>
      </c>
      <c r="L488" s="211" t="s">
        <v>3834</v>
      </c>
      <c r="M488" s="211" t="s">
        <v>3835</v>
      </c>
      <c r="P488" s="28"/>
    </row>
    <row r="489" spans="1:16" ht="15" x14ac:dyDescent="0.25">
      <c r="A489" s="211" t="s">
        <v>5387</v>
      </c>
      <c r="B489" s="211" t="s">
        <v>5388</v>
      </c>
      <c r="C489" s="212">
        <v>41456</v>
      </c>
      <c r="D489" s="212">
        <v>42916</v>
      </c>
      <c r="E489" s="211" t="s">
        <v>4271</v>
      </c>
      <c r="F489" s="211" t="s">
        <v>4272</v>
      </c>
      <c r="G489" s="212">
        <v>41913</v>
      </c>
      <c r="H489" s="212">
        <v>42277</v>
      </c>
      <c r="I489" s="211">
        <v>1999200</v>
      </c>
      <c r="J489" s="211" t="s">
        <v>432</v>
      </c>
      <c r="K489" s="211" t="s">
        <v>3790</v>
      </c>
      <c r="L489" s="211" t="s">
        <v>3834</v>
      </c>
      <c r="M489" s="211" t="s">
        <v>3835</v>
      </c>
      <c r="P489" s="28"/>
    </row>
    <row r="490" spans="1:16" ht="15" x14ac:dyDescent="0.25">
      <c r="A490" s="211" t="s">
        <v>5387</v>
      </c>
      <c r="B490" s="211" t="s">
        <v>5388</v>
      </c>
      <c r="C490" s="212">
        <v>41456</v>
      </c>
      <c r="D490" s="212">
        <v>42916</v>
      </c>
      <c r="E490" s="211" t="s">
        <v>4763</v>
      </c>
      <c r="F490" s="211" t="s">
        <v>4764</v>
      </c>
      <c r="G490" s="212">
        <v>41913</v>
      </c>
      <c r="H490" s="212">
        <v>42277</v>
      </c>
      <c r="I490" s="211">
        <v>1658940</v>
      </c>
      <c r="J490" s="211" t="s">
        <v>432</v>
      </c>
      <c r="K490" s="211" t="s">
        <v>3790</v>
      </c>
      <c r="L490" s="211" t="s">
        <v>3834</v>
      </c>
      <c r="M490" s="211" t="s">
        <v>3835</v>
      </c>
      <c r="P490" s="28"/>
    </row>
    <row r="491" spans="1:16" ht="15" x14ac:dyDescent="0.25">
      <c r="A491" s="211" t="s">
        <v>5387</v>
      </c>
      <c r="B491" s="211" t="s">
        <v>5388</v>
      </c>
      <c r="C491" s="212">
        <v>41456</v>
      </c>
      <c r="D491" s="212">
        <v>42916</v>
      </c>
      <c r="E491" s="211" t="s">
        <v>4625</v>
      </c>
      <c r="F491" s="211" t="s">
        <v>4626</v>
      </c>
      <c r="G491" s="212">
        <v>42278</v>
      </c>
      <c r="H491" s="212">
        <v>42643</v>
      </c>
      <c r="I491" s="211">
        <v>16767961</v>
      </c>
      <c r="J491" s="211" t="s">
        <v>432</v>
      </c>
      <c r="K491" s="211" t="s">
        <v>3790</v>
      </c>
      <c r="L491" s="211" t="s">
        <v>3834</v>
      </c>
      <c r="M491" s="211" t="s">
        <v>3835</v>
      </c>
      <c r="P491" s="28"/>
    </row>
    <row r="492" spans="1:16" ht="15" x14ac:dyDescent="0.25">
      <c r="A492" s="211" t="s">
        <v>5391</v>
      </c>
      <c r="B492" s="211" t="s">
        <v>5392</v>
      </c>
      <c r="C492" s="212">
        <v>41334</v>
      </c>
      <c r="D492" s="212">
        <v>42613</v>
      </c>
      <c r="E492" s="211" t="s">
        <v>5393</v>
      </c>
      <c r="F492" s="211" t="s">
        <v>5394</v>
      </c>
      <c r="G492" s="212">
        <v>41334</v>
      </c>
      <c r="H492" s="212">
        <v>42613</v>
      </c>
      <c r="I492" s="211">
        <v>30449.26</v>
      </c>
      <c r="J492" s="211" t="s">
        <v>432</v>
      </c>
      <c r="K492" s="211" t="s">
        <v>3790</v>
      </c>
      <c r="L492" s="211" t="s">
        <v>5395</v>
      </c>
      <c r="M492" s="211" t="s">
        <v>5396</v>
      </c>
      <c r="P492" s="28"/>
    </row>
    <row r="493" spans="1:16" ht="15" x14ac:dyDescent="0.25">
      <c r="A493" s="211" t="s">
        <v>5397</v>
      </c>
      <c r="B493" s="211" t="s">
        <v>5398</v>
      </c>
      <c r="C493" s="212">
        <v>41306</v>
      </c>
      <c r="D493" s="212">
        <v>41608</v>
      </c>
      <c r="E493" s="211" t="s">
        <v>5399</v>
      </c>
      <c r="F493" s="211" t="s">
        <v>5400</v>
      </c>
      <c r="G493" s="212">
        <v>41306</v>
      </c>
      <c r="H493" s="212">
        <v>41608</v>
      </c>
      <c r="I493" s="211">
        <v>118738</v>
      </c>
      <c r="J493" s="211" t="s">
        <v>432</v>
      </c>
      <c r="K493" s="211" t="s">
        <v>3790</v>
      </c>
      <c r="L493" s="211" t="s">
        <v>277</v>
      </c>
      <c r="M493" s="211" t="s">
        <v>5401</v>
      </c>
      <c r="P493" s="28"/>
    </row>
    <row r="494" spans="1:16" ht="15" x14ac:dyDescent="0.25">
      <c r="A494" s="211" t="s">
        <v>5402</v>
      </c>
      <c r="B494" s="211" t="s">
        <v>5403</v>
      </c>
      <c r="C494" s="212">
        <v>41334</v>
      </c>
      <c r="D494" s="212">
        <v>42735</v>
      </c>
      <c r="E494" s="211" t="s">
        <v>5404</v>
      </c>
      <c r="F494" s="211" t="s">
        <v>5405</v>
      </c>
      <c r="G494" s="212">
        <v>41334</v>
      </c>
      <c r="H494" s="212">
        <v>42735</v>
      </c>
      <c r="I494" s="211">
        <v>242643</v>
      </c>
      <c r="J494" s="211" t="s">
        <v>432</v>
      </c>
      <c r="K494" s="211" t="s">
        <v>3790</v>
      </c>
      <c r="L494" s="211" t="s">
        <v>5406</v>
      </c>
      <c r="M494" s="211" t="s">
        <v>5407</v>
      </c>
      <c r="P494" s="28"/>
    </row>
    <row r="495" spans="1:16" ht="15" x14ac:dyDescent="0.25">
      <c r="A495" s="211" t="s">
        <v>5408</v>
      </c>
      <c r="B495" s="211" t="s">
        <v>5409</v>
      </c>
      <c r="C495" s="212">
        <v>41304</v>
      </c>
      <c r="D495" s="212">
        <v>41639</v>
      </c>
      <c r="E495" s="211" t="s">
        <v>5410</v>
      </c>
      <c r="F495" s="211" t="s">
        <v>5411</v>
      </c>
      <c r="G495" s="212">
        <v>41304</v>
      </c>
      <c r="H495" s="212">
        <v>41577</v>
      </c>
      <c r="I495" s="211">
        <v>89888</v>
      </c>
      <c r="J495" s="211" t="s">
        <v>432</v>
      </c>
      <c r="K495" s="211" t="s">
        <v>3790</v>
      </c>
      <c r="L495" s="211" t="s">
        <v>284</v>
      </c>
      <c r="M495" s="211" t="s">
        <v>3801</v>
      </c>
      <c r="P495" s="28"/>
    </row>
    <row r="496" spans="1:16" ht="15" x14ac:dyDescent="0.25">
      <c r="A496" s="211" t="s">
        <v>5408</v>
      </c>
      <c r="B496" s="211" t="s">
        <v>5409</v>
      </c>
      <c r="C496" s="212">
        <v>41304</v>
      </c>
      <c r="D496" s="212">
        <v>41639</v>
      </c>
      <c r="E496" s="211" t="s">
        <v>5410</v>
      </c>
      <c r="F496" s="211" t="s">
        <v>5411</v>
      </c>
      <c r="G496" s="212">
        <v>41304</v>
      </c>
      <c r="H496" s="212">
        <v>41577</v>
      </c>
      <c r="I496" s="211">
        <v>89888</v>
      </c>
      <c r="J496" s="211" t="s">
        <v>432</v>
      </c>
      <c r="K496" s="211" t="s">
        <v>3790</v>
      </c>
      <c r="L496" s="211" t="s">
        <v>288</v>
      </c>
      <c r="M496" s="211" t="s">
        <v>3825</v>
      </c>
      <c r="P496" s="28"/>
    </row>
    <row r="497" spans="1:16" ht="15" x14ac:dyDescent="0.25">
      <c r="A497" s="211" t="s">
        <v>5412</v>
      </c>
      <c r="B497" s="211" t="s">
        <v>5413</v>
      </c>
      <c r="C497" s="212">
        <v>41454</v>
      </c>
      <c r="D497" s="212">
        <v>43100</v>
      </c>
      <c r="E497" s="211" t="s">
        <v>5414</v>
      </c>
      <c r="F497" s="211" t="s">
        <v>5415</v>
      </c>
      <c r="G497" s="212">
        <v>41454</v>
      </c>
      <c r="H497" s="212">
        <v>43100</v>
      </c>
      <c r="I497" s="211">
        <v>2979330</v>
      </c>
      <c r="J497" s="211" t="s">
        <v>432</v>
      </c>
      <c r="K497" s="211" t="s">
        <v>3790</v>
      </c>
      <c r="L497" s="211" t="s">
        <v>5416</v>
      </c>
      <c r="M497" s="211" t="s">
        <v>5417</v>
      </c>
      <c r="P497" s="28"/>
    </row>
    <row r="498" spans="1:16" ht="15" x14ac:dyDescent="0.25">
      <c r="A498" s="211" t="s">
        <v>5418</v>
      </c>
      <c r="B498" s="211" t="s">
        <v>5419</v>
      </c>
      <c r="C498" s="212">
        <v>41570</v>
      </c>
      <c r="D498" s="212">
        <v>43251</v>
      </c>
      <c r="E498" s="211" t="s">
        <v>5420</v>
      </c>
      <c r="F498" s="211" t="s">
        <v>5421</v>
      </c>
      <c r="G498" s="212">
        <v>41570</v>
      </c>
      <c r="H498" s="212">
        <v>43251</v>
      </c>
      <c r="I498" s="211">
        <v>2595383</v>
      </c>
      <c r="J498" s="211" t="s">
        <v>432</v>
      </c>
      <c r="K498" s="211" t="s">
        <v>3790</v>
      </c>
      <c r="L498" s="211" t="s">
        <v>4277</v>
      </c>
      <c r="M498" s="211" t="s">
        <v>4278</v>
      </c>
      <c r="P498" s="28"/>
    </row>
    <row r="499" spans="1:16" ht="15" x14ac:dyDescent="0.25">
      <c r="A499" s="211" t="s">
        <v>5422</v>
      </c>
      <c r="B499" s="211" t="s">
        <v>5423</v>
      </c>
      <c r="C499" s="212">
        <v>41730</v>
      </c>
      <c r="D499" s="212">
        <v>43100</v>
      </c>
      <c r="E499" s="211" t="s">
        <v>5424</v>
      </c>
      <c r="F499" s="211" t="s">
        <v>5425</v>
      </c>
      <c r="G499" s="212">
        <v>41730</v>
      </c>
      <c r="H499" s="212">
        <v>43100</v>
      </c>
      <c r="I499" s="211">
        <v>1446114.17</v>
      </c>
      <c r="J499" s="211" t="s">
        <v>432</v>
      </c>
      <c r="K499" s="211" t="s">
        <v>3790</v>
      </c>
      <c r="L499" s="211" t="s">
        <v>3998</v>
      </c>
      <c r="M499" s="211" t="s">
        <v>3999</v>
      </c>
      <c r="P499" s="28"/>
    </row>
    <row r="500" spans="1:16" ht="15" x14ac:dyDescent="0.25">
      <c r="A500" s="211" t="s">
        <v>5426</v>
      </c>
      <c r="B500" s="211" t="s">
        <v>5427</v>
      </c>
      <c r="C500" s="212">
        <v>41527</v>
      </c>
      <c r="D500" s="212">
        <v>43465</v>
      </c>
      <c r="E500" s="211" t="s">
        <v>5428</v>
      </c>
      <c r="F500" s="211" t="s">
        <v>5429</v>
      </c>
      <c r="G500" s="212">
        <v>41527</v>
      </c>
      <c r="H500" s="212">
        <v>43465</v>
      </c>
      <c r="I500" s="211">
        <v>7656326</v>
      </c>
      <c r="J500" s="211" t="s">
        <v>432</v>
      </c>
      <c r="K500" s="211" t="s">
        <v>3790</v>
      </c>
      <c r="L500" s="211" t="s">
        <v>4277</v>
      </c>
      <c r="M500" s="211" t="s">
        <v>4278</v>
      </c>
      <c r="P500" s="28"/>
    </row>
    <row r="501" spans="1:16" ht="15" x14ac:dyDescent="0.25">
      <c r="A501" s="211" t="s">
        <v>5430</v>
      </c>
      <c r="B501" s="211" t="s">
        <v>5431</v>
      </c>
      <c r="C501" s="212">
        <v>41579</v>
      </c>
      <c r="D501" s="212">
        <v>43404</v>
      </c>
      <c r="E501" s="211" t="s">
        <v>5432</v>
      </c>
      <c r="F501" s="211" t="s">
        <v>5433</v>
      </c>
      <c r="G501" s="212">
        <v>41579</v>
      </c>
      <c r="H501" s="212">
        <v>43404</v>
      </c>
      <c r="I501" s="211">
        <v>522911.3</v>
      </c>
      <c r="J501" s="211" t="s">
        <v>432</v>
      </c>
      <c r="K501" s="211" t="s">
        <v>3790</v>
      </c>
      <c r="L501" s="211" t="s">
        <v>5434</v>
      </c>
      <c r="M501" s="211" t="s">
        <v>5435</v>
      </c>
      <c r="P501" s="28"/>
    </row>
    <row r="502" spans="1:16" ht="15" x14ac:dyDescent="0.25">
      <c r="A502" s="211" t="s">
        <v>5436</v>
      </c>
      <c r="B502" s="211" t="s">
        <v>5437</v>
      </c>
      <c r="C502" s="212">
        <v>41548</v>
      </c>
      <c r="D502" s="212">
        <v>43220</v>
      </c>
      <c r="E502" s="211" t="s">
        <v>5438</v>
      </c>
      <c r="F502" s="211" t="s">
        <v>5439</v>
      </c>
      <c r="G502" s="212">
        <v>41548</v>
      </c>
      <c r="H502" s="212">
        <v>43220</v>
      </c>
      <c r="I502" s="211">
        <v>3177109</v>
      </c>
      <c r="J502" s="211" t="s">
        <v>432</v>
      </c>
      <c r="K502" s="211" t="s">
        <v>3790</v>
      </c>
      <c r="L502" s="211" t="s">
        <v>5440</v>
      </c>
      <c r="M502" s="211" t="s">
        <v>5441</v>
      </c>
      <c r="P502" s="28"/>
    </row>
    <row r="503" spans="1:16" ht="15" x14ac:dyDescent="0.25">
      <c r="A503" s="211" t="s">
        <v>5442</v>
      </c>
      <c r="B503" s="211" t="s">
        <v>5443</v>
      </c>
      <c r="C503" s="212">
        <v>41543</v>
      </c>
      <c r="D503" s="212">
        <v>42490</v>
      </c>
      <c r="E503" s="211" t="s">
        <v>5444</v>
      </c>
      <c r="F503" s="211" t="s">
        <v>5445</v>
      </c>
      <c r="G503" s="212">
        <v>41543</v>
      </c>
      <c r="H503" s="212">
        <v>42400</v>
      </c>
      <c r="I503" s="211">
        <v>703941</v>
      </c>
      <c r="J503" s="211" t="s">
        <v>432</v>
      </c>
      <c r="K503" s="211" t="s">
        <v>3790</v>
      </c>
      <c r="L503" s="211" t="s">
        <v>4277</v>
      </c>
      <c r="M503" s="211" t="s">
        <v>4278</v>
      </c>
      <c r="P503" s="28"/>
    </row>
    <row r="504" spans="1:16" ht="15" x14ac:dyDescent="0.25">
      <c r="A504" s="211" t="s">
        <v>5446</v>
      </c>
      <c r="B504" s="211" t="s">
        <v>5447</v>
      </c>
      <c r="C504" s="212">
        <v>41640</v>
      </c>
      <c r="D504" s="212">
        <v>42510</v>
      </c>
      <c r="E504" s="211" t="s">
        <v>5448</v>
      </c>
      <c r="F504" s="211" t="s">
        <v>5449</v>
      </c>
      <c r="G504" s="212">
        <v>41564</v>
      </c>
      <c r="H504" s="212">
        <v>42476</v>
      </c>
      <c r="I504" s="211">
        <v>59726</v>
      </c>
      <c r="J504" s="211" t="s">
        <v>432</v>
      </c>
      <c r="K504" s="211" t="s">
        <v>3790</v>
      </c>
      <c r="L504" s="211" t="s">
        <v>5450</v>
      </c>
      <c r="M504" s="211" t="s">
        <v>5451</v>
      </c>
      <c r="P504" s="28"/>
    </row>
    <row r="505" spans="1:16" ht="15" x14ac:dyDescent="0.25">
      <c r="A505" s="211" t="s">
        <v>5446</v>
      </c>
      <c r="B505" s="211" t="s">
        <v>5447</v>
      </c>
      <c r="C505" s="212">
        <v>41640</v>
      </c>
      <c r="D505" s="212">
        <v>42510</v>
      </c>
      <c r="E505" s="211" t="s">
        <v>5448</v>
      </c>
      <c r="F505" s="211" t="s">
        <v>5449</v>
      </c>
      <c r="G505" s="212">
        <v>41564</v>
      </c>
      <c r="H505" s="212">
        <v>42476</v>
      </c>
      <c r="I505" s="211">
        <v>59726</v>
      </c>
      <c r="J505" s="211" t="s">
        <v>432</v>
      </c>
      <c r="K505" s="211" t="s">
        <v>3790</v>
      </c>
      <c r="L505" s="211" t="s">
        <v>5066</v>
      </c>
      <c r="M505" s="211" t="s">
        <v>5067</v>
      </c>
      <c r="P505" s="28"/>
    </row>
    <row r="506" spans="1:16" ht="15" x14ac:dyDescent="0.25">
      <c r="A506" s="211" t="s">
        <v>5452</v>
      </c>
      <c r="B506" s="211" t="s">
        <v>5453</v>
      </c>
      <c r="C506" s="212">
        <v>41400</v>
      </c>
      <c r="D506" s="212">
        <v>41431</v>
      </c>
      <c r="E506" s="211" t="s">
        <v>5454</v>
      </c>
      <c r="F506" s="211" t="s">
        <v>5455</v>
      </c>
      <c r="G506" s="212">
        <v>41400</v>
      </c>
      <c r="H506" s="212">
        <v>41431</v>
      </c>
      <c r="I506" s="211">
        <v>8292.5499999999993</v>
      </c>
      <c r="J506" s="211" t="s">
        <v>432</v>
      </c>
      <c r="K506" s="211" t="s">
        <v>3790</v>
      </c>
      <c r="L506" s="211" t="s">
        <v>5456</v>
      </c>
      <c r="M506" s="211" t="s">
        <v>5457</v>
      </c>
      <c r="P506" s="28"/>
    </row>
    <row r="507" spans="1:16" ht="15" x14ac:dyDescent="0.25">
      <c r="A507" s="211" t="s">
        <v>5458</v>
      </c>
      <c r="B507" s="211" t="s">
        <v>5459</v>
      </c>
      <c r="C507" s="212">
        <v>41548</v>
      </c>
      <c r="D507" s="212">
        <v>42643</v>
      </c>
      <c r="E507" s="211" t="s">
        <v>5460</v>
      </c>
      <c r="F507" s="211" t="s">
        <v>5461</v>
      </c>
      <c r="G507" s="212">
        <v>41548</v>
      </c>
      <c r="H507" s="212">
        <v>42643</v>
      </c>
      <c r="I507" s="211">
        <v>304605</v>
      </c>
      <c r="J507" s="211" t="s">
        <v>432</v>
      </c>
      <c r="K507" s="211" t="s">
        <v>3790</v>
      </c>
      <c r="L507" s="211" t="s">
        <v>4161</v>
      </c>
      <c r="M507" s="211" t="s">
        <v>4162</v>
      </c>
      <c r="P507" s="28"/>
    </row>
    <row r="508" spans="1:16" ht="15" x14ac:dyDescent="0.25">
      <c r="A508" s="211" t="s">
        <v>5462</v>
      </c>
      <c r="B508" s="211" t="s">
        <v>5463</v>
      </c>
      <c r="C508" s="212">
        <v>41395</v>
      </c>
      <c r="D508" s="212">
        <v>42369</v>
      </c>
      <c r="E508" s="211" t="s">
        <v>5464</v>
      </c>
      <c r="F508" s="211" t="s">
        <v>5465</v>
      </c>
      <c r="G508" s="212">
        <v>41395</v>
      </c>
      <c r="H508" s="212">
        <v>42369</v>
      </c>
      <c r="I508" s="211">
        <v>220000</v>
      </c>
      <c r="J508" s="211" t="s">
        <v>432</v>
      </c>
      <c r="K508" s="211" t="s">
        <v>3790</v>
      </c>
      <c r="L508" s="211" t="s">
        <v>4180</v>
      </c>
      <c r="M508" s="211" t="s">
        <v>4181</v>
      </c>
      <c r="P508" s="28"/>
    </row>
    <row r="509" spans="1:16" ht="15" x14ac:dyDescent="0.25">
      <c r="A509" s="211" t="s">
        <v>5466</v>
      </c>
      <c r="B509" s="211" t="s">
        <v>5467</v>
      </c>
      <c r="C509" s="212">
        <v>41521</v>
      </c>
      <c r="D509" s="212">
        <v>42004</v>
      </c>
      <c r="E509" s="211" t="s">
        <v>5468</v>
      </c>
      <c r="F509" s="211" t="s">
        <v>5469</v>
      </c>
      <c r="G509" s="212">
        <v>41521</v>
      </c>
      <c r="H509" s="212">
        <v>42004</v>
      </c>
      <c r="I509" s="211">
        <v>54002</v>
      </c>
      <c r="J509" s="211" t="s">
        <v>432</v>
      </c>
      <c r="K509" s="211" t="s">
        <v>3790</v>
      </c>
      <c r="L509" s="211" t="s">
        <v>5470</v>
      </c>
      <c r="M509" s="211" t="s">
        <v>5471</v>
      </c>
      <c r="P509" s="28"/>
    </row>
    <row r="510" spans="1:16" ht="15" x14ac:dyDescent="0.25">
      <c r="A510" s="211" t="s">
        <v>5472</v>
      </c>
      <c r="B510" s="211" t="s">
        <v>5473</v>
      </c>
      <c r="C510" s="212">
        <v>41365</v>
      </c>
      <c r="D510" s="212">
        <v>42825</v>
      </c>
      <c r="E510" s="211" t="s">
        <v>4809</v>
      </c>
      <c r="F510" s="211" t="s">
        <v>4810</v>
      </c>
      <c r="G510" s="212">
        <v>41365</v>
      </c>
      <c r="H510" s="212">
        <v>41729</v>
      </c>
      <c r="I510" s="211">
        <v>629804</v>
      </c>
      <c r="J510" s="211" t="s">
        <v>432</v>
      </c>
      <c r="K510" s="211" t="s">
        <v>3790</v>
      </c>
      <c r="L510" s="211" t="s">
        <v>4366</v>
      </c>
      <c r="M510" s="211" t="s">
        <v>4367</v>
      </c>
      <c r="P510" s="28"/>
    </row>
    <row r="511" spans="1:16" ht="15" x14ac:dyDescent="0.25">
      <c r="A511" s="211" t="s">
        <v>5472</v>
      </c>
      <c r="B511" s="211" t="s">
        <v>5473</v>
      </c>
      <c r="C511" s="212">
        <v>41365</v>
      </c>
      <c r="D511" s="212">
        <v>42825</v>
      </c>
      <c r="E511" s="211" t="s">
        <v>4811</v>
      </c>
      <c r="F511" s="211" t="s">
        <v>4812</v>
      </c>
      <c r="G511" s="212">
        <v>41730</v>
      </c>
      <c r="H511" s="212">
        <v>42094</v>
      </c>
      <c r="I511" s="211">
        <v>550679</v>
      </c>
      <c r="J511" s="211" t="s">
        <v>432</v>
      </c>
      <c r="K511" s="211" t="s">
        <v>3790</v>
      </c>
      <c r="L511" s="211" t="s">
        <v>4366</v>
      </c>
      <c r="M511" s="211" t="s">
        <v>4367</v>
      </c>
      <c r="P511" s="28"/>
    </row>
    <row r="512" spans="1:16" ht="15" x14ac:dyDescent="0.25">
      <c r="A512" s="211" t="s">
        <v>5472</v>
      </c>
      <c r="B512" s="211" t="s">
        <v>5473</v>
      </c>
      <c r="C512" s="212">
        <v>41365</v>
      </c>
      <c r="D512" s="212">
        <v>42825</v>
      </c>
      <c r="E512" s="211" t="s">
        <v>4813</v>
      </c>
      <c r="F512" s="211" t="s">
        <v>4814</v>
      </c>
      <c r="G512" s="212">
        <v>42095</v>
      </c>
      <c r="H512" s="212">
        <v>42460</v>
      </c>
      <c r="I512" s="211">
        <v>485999</v>
      </c>
      <c r="J512" s="211" t="s">
        <v>432</v>
      </c>
      <c r="K512" s="211" t="s">
        <v>3790</v>
      </c>
      <c r="L512" s="211" t="s">
        <v>4366</v>
      </c>
      <c r="M512" s="211" t="s">
        <v>4367</v>
      </c>
      <c r="P512" s="28"/>
    </row>
    <row r="513" spans="1:16" ht="15" x14ac:dyDescent="0.25">
      <c r="A513" s="211" t="s">
        <v>5472</v>
      </c>
      <c r="B513" s="211" t="s">
        <v>5473</v>
      </c>
      <c r="C513" s="212">
        <v>41365</v>
      </c>
      <c r="D513" s="212">
        <v>42825</v>
      </c>
      <c r="E513" s="211" t="s">
        <v>5474</v>
      </c>
      <c r="F513" s="211" t="s">
        <v>5475</v>
      </c>
      <c r="G513" s="212">
        <v>42461</v>
      </c>
      <c r="H513" s="212">
        <v>42825</v>
      </c>
      <c r="I513" s="211">
        <v>457482</v>
      </c>
      <c r="J513" s="211" t="s">
        <v>432</v>
      </c>
      <c r="K513" s="211" t="s">
        <v>3790</v>
      </c>
      <c r="L513" s="211" t="s">
        <v>4366</v>
      </c>
      <c r="M513" s="211" t="s">
        <v>4367</v>
      </c>
      <c r="P513" s="28"/>
    </row>
    <row r="514" spans="1:16" ht="15" x14ac:dyDescent="0.25">
      <c r="A514" s="211" t="s">
        <v>5476</v>
      </c>
      <c r="B514" s="211" t="s">
        <v>5477</v>
      </c>
      <c r="C514" s="212">
        <v>41440</v>
      </c>
      <c r="D514" s="212">
        <v>42735</v>
      </c>
      <c r="E514" s="211" t="s">
        <v>5478</v>
      </c>
      <c r="F514" s="211" t="s">
        <v>5479</v>
      </c>
      <c r="G514" s="212">
        <v>41440</v>
      </c>
      <c r="H514" s="212">
        <v>42582</v>
      </c>
      <c r="I514" s="211">
        <v>435432.5</v>
      </c>
      <c r="J514" s="211" t="s">
        <v>432</v>
      </c>
      <c r="K514" s="211" t="s">
        <v>3790</v>
      </c>
      <c r="L514" s="211" t="s">
        <v>4184</v>
      </c>
      <c r="M514" s="211" t="s">
        <v>4185</v>
      </c>
      <c r="P514" s="28"/>
    </row>
    <row r="515" spans="1:16" ht="15" x14ac:dyDescent="0.25">
      <c r="A515" s="211" t="s">
        <v>5480</v>
      </c>
      <c r="B515" s="211" t="s">
        <v>5481</v>
      </c>
      <c r="C515" s="212">
        <v>41395</v>
      </c>
      <c r="D515" s="212">
        <v>41881</v>
      </c>
      <c r="E515" s="211" t="s">
        <v>5482</v>
      </c>
      <c r="F515" s="211" t="s">
        <v>5483</v>
      </c>
      <c r="G515" s="212">
        <v>41395</v>
      </c>
      <c r="H515" s="212">
        <v>41670</v>
      </c>
      <c r="I515" s="211">
        <v>25000</v>
      </c>
      <c r="J515" s="211" t="s">
        <v>432</v>
      </c>
      <c r="K515" s="211" t="s">
        <v>3790</v>
      </c>
      <c r="L515" s="211" t="s">
        <v>290</v>
      </c>
      <c r="M515" s="211" t="s">
        <v>4169</v>
      </c>
      <c r="P515" s="28"/>
    </row>
    <row r="516" spans="1:16" ht="15" x14ac:dyDescent="0.25">
      <c r="A516" s="211" t="s">
        <v>5480</v>
      </c>
      <c r="B516" s="211" t="s">
        <v>5481</v>
      </c>
      <c r="C516" s="212">
        <v>41395</v>
      </c>
      <c r="D516" s="212">
        <v>41881</v>
      </c>
      <c r="E516" s="211" t="s">
        <v>5484</v>
      </c>
      <c r="F516" s="211" t="s">
        <v>5485</v>
      </c>
      <c r="G516" s="212">
        <v>41426</v>
      </c>
      <c r="H516" s="212">
        <v>41881</v>
      </c>
      <c r="I516" s="211">
        <v>30000</v>
      </c>
      <c r="J516" s="211" t="s">
        <v>432</v>
      </c>
      <c r="K516" s="211" t="s">
        <v>3790</v>
      </c>
      <c r="L516" s="211" t="s">
        <v>290</v>
      </c>
      <c r="M516" s="211" t="s">
        <v>4169</v>
      </c>
      <c r="P516" s="28"/>
    </row>
    <row r="517" spans="1:16" ht="15" x14ac:dyDescent="0.25">
      <c r="A517" s="211" t="s">
        <v>5486</v>
      </c>
      <c r="B517" s="211" t="s">
        <v>5487</v>
      </c>
      <c r="C517" s="212">
        <v>41438</v>
      </c>
      <c r="D517" s="212">
        <v>41924</v>
      </c>
      <c r="E517" s="211" t="s">
        <v>5488</v>
      </c>
      <c r="F517" s="211" t="s">
        <v>5489</v>
      </c>
      <c r="G517" s="212">
        <v>41438</v>
      </c>
      <c r="H517" s="212">
        <v>41924</v>
      </c>
      <c r="I517" s="211">
        <v>485100</v>
      </c>
      <c r="J517" s="211" t="s">
        <v>432</v>
      </c>
      <c r="K517" s="211" t="s">
        <v>3790</v>
      </c>
      <c r="L517" s="211" t="s">
        <v>3914</v>
      </c>
      <c r="M517" s="211" t="s">
        <v>3915</v>
      </c>
      <c r="P517" s="28"/>
    </row>
    <row r="518" spans="1:16" ht="15" x14ac:dyDescent="0.25">
      <c r="A518" s="211" t="s">
        <v>5490</v>
      </c>
      <c r="B518" s="211" t="s">
        <v>5491</v>
      </c>
      <c r="C518" s="212">
        <v>41426</v>
      </c>
      <c r="D518" s="212">
        <v>41578</v>
      </c>
      <c r="E518" s="211" t="s">
        <v>5492</v>
      </c>
      <c r="F518" s="211" t="s">
        <v>5493</v>
      </c>
      <c r="G518" s="212">
        <v>41426</v>
      </c>
      <c r="H518" s="212">
        <v>41578</v>
      </c>
      <c r="I518" s="211">
        <v>20000</v>
      </c>
      <c r="J518" s="211" t="s">
        <v>432</v>
      </c>
      <c r="K518" s="211" t="s">
        <v>3790</v>
      </c>
      <c r="L518" s="211" t="s">
        <v>284</v>
      </c>
      <c r="M518" s="211" t="s">
        <v>3801</v>
      </c>
      <c r="P518" s="28"/>
    </row>
    <row r="519" spans="1:16" ht="15" x14ac:dyDescent="0.25">
      <c r="A519" s="211" t="s">
        <v>5494</v>
      </c>
      <c r="B519" s="211" t="s">
        <v>5495</v>
      </c>
      <c r="C519" s="212">
        <v>41821</v>
      </c>
      <c r="D519" s="212">
        <v>42947</v>
      </c>
      <c r="E519" s="211" t="s">
        <v>5496</v>
      </c>
      <c r="F519" s="211" t="s">
        <v>5497</v>
      </c>
      <c r="G519" s="212">
        <v>41821</v>
      </c>
      <c r="H519" s="212">
        <v>42947</v>
      </c>
      <c r="I519" s="211">
        <v>1059148</v>
      </c>
      <c r="J519" s="211" t="s">
        <v>432</v>
      </c>
      <c r="K519" s="211" t="s">
        <v>3790</v>
      </c>
      <c r="L519" s="211" t="s">
        <v>4119</v>
      </c>
      <c r="M519" s="211" t="s">
        <v>4120</v>
      </c>
      <c r="P519" s="28"/>
    </row>
    <row r="520" spans="1:16" ht="15" x14ac:dyDescent="0.25">
      <c r="A520" s="211" t="s">
        <v>5498</v>
      </c>
      <c r="B520" s="211" t="s">
        <v>5499</v>
      </c>
      <c r="C520" s="212">
        <v>41513</v>
      </c>
      <c r="D520" s="212">
        <v>41698</v>
      </c>
      <c r="E520" s="211" t="s">
        <v>5500</v>
      </c>
      <c r="F520" s="211" t="s">
        <v>5501</v>
      </c>
      <c r="G520" s="212">
        <v>41513</v>
      </c>
      <c r="H520" s="212">
        <v>41698</v>
      </c>
      <c r="I520" s="211">
        <v>29848</v>
      </c>
      <c r="J520" s="211" t="s">
        <v>432</v>
      </c>
      <c r="K520" s="211" t="s">
        <v>3790</v>
      </c>
      <c r="L520" s="211" t="s">
        <v>4277</v>
      </c>
      <c r="M520" s="211" t="s">
        <v>4278</v>
      </c>
      <c r="P520" s="28"/>
    </row>
    <row r="521" spans="1:16" ht="15" x14ac:dyDescent="0.25">
      <c r="A521" s="211" t="s">
        <v>5502</v>
      </c>
      <c r="B521" s="211" t="s">
        <v>5503</v>
      </c>
      <c r="C521" s="212">
        <v>42052</v>
      </c>
      <c r="D521" s="212">
        <v>43343</v>
      </c>
      <c r="E521" s="211" t="s">
        <v>5504</v>
      </c>
      <c r="F521" s="211" t="s">
        <v>5505</v>
      </c>
      <c r="G521" s="212">
        <v>42052</v>
      </c>
      <c r="H521" s="212">
        <v>43343</v>
      </c>
      <c r="I521" s="211">
        <v>1554154</v>
      </c>
      <c r="J521" s="211" t="s">
        <v>432</v>
      </c>
      <c r="K521" s="211" t="s">
        <v>3790</v>
      </c>
      <c r="L521" s="211" t="s">
        <v>5506</v>
      </c>
      <c r="M521" s="211" t="s">
        <v>5507</v>
      </c>
      <c r="P521" s="28"/>
    </row>
    <row r="522" spans="1:16" ht="15" x14ac:dyDescent="0.25">
      <c r="A522" s="211" t="s">
        <v>5508</v>
      </c>
      <c r="B522" s="211" t="s">
        <v>5509</v>
      </c>
      <c r="C522" s="212">
        <v>41730</v>
      </c>
      <c r="D522" s="212">
        <v>42094</v>
      </c>
      <c r="E522" s="211" t="s">
        <v>5510</v>
      </c>
      <c r="F522" s="211" t="s">
        <v>5511</v>
      </c>
      <c r="G522" s="212">
        <v>41582</v>
      </c>
      <c r="H522" s="212">
        <v>42311</v>
      </c>
      <c r="J522" s="211" t="s">
        <v>432</v>
      </c>
      <c r="K522" s="211" t="s">
        <v>3790</v>
      </c>
      <c r="L522" s="211" t="s">
        <v>5512</v>
      </c>
      <c r="M522" s="211" t="s">
        <v>5513</v>
      </c>
      <c r="P522" s="28"/>
    </row>
    <row r="523" spans="1:16" ht="15" x14ac:dyDescent="0.25">
      <c r="A523" s="211" t="s">
        <v>5514</v>
      </c>
      <c r="B523" s="211" t="s">
        <v>5515</v>
      </c>
      <c r="C523" s="212">
        <v>41883</v>
      </c>
      <c r="D523" s="212">
        <v>42429</v>
      </c>
      <c r="E523" s="211" t="s">
        <v>5516</v>
      </c>
      <c r="F523" s="211" t="s">
        <v>5517</v>
      </c>
      <c r="G523" s="212">
        <v>41883</v>
      </c>
      <c r="H523" s="212">
        <v>42247</v>
      </c>
      <c r="I523" s="211">
        <v>229600</v>
      </c>
      <c r="J523" s="211" t="s">
        <v>432</v>
      </c>
      <c r="K523" s="211" t="s">
        <v>3790</v>
      </c>
      <c r="L523" s="211" t="s">
        <v>5512</v>
      </c>
      <c r="M523" s="211" t="s">
        <v>5513</v>
      </c>
      <c r="P523" s="28"/>
    </row>
    <row r="524" spans="1:16" ht="15" x14ac:dyDescent="0.25">
      <c r="A524" s="211" t="s">
        <v>5518</v>
      </c>
      <c r="B524" s="211" t="s">
        <v>5519</v>
      </c>
      <c r="C524" s="212">
        <v>41699</v>
      </c>
      <c r="D524" s="212">
        <v>42063</v>
      </c>
      <c r="E524" s="211" t="s">
        <v>5510</v>
      </c>
      <c r="F524" s="211" t="s">
        <v>5511</v>
      </c>
      <c r="G524" s="212">
        <v>41582</v>
      </c>
      <c r="H524" s="212">
        <v>42311</v>
      </c>
      <c r="J524" s="211" t="s">
        <v>432</v>
      </c>
      <c r="K524" s="211" t="s">
        <v>3790</v>
      </c>
      <c r="L524" s="211" t="s">
        <v>5512</v>
      </c>
      <c r="M524" s="211" t="s">
        <v>5513</v>
      </c>
      <c r="P524" s="28"/>
    </row>
    <row r="525" spans="1:16" ht="15" x14ac:dyDescent="0.25">
      <c r="A525" s="211" t="s">
        <v>5520</v>
      </c>
      <c r="B525" s="211" t="s">
        <v>5521</v>
      </c>
      <c r="C525" s="212">
        <v>41426</v>
      </c>
      <c r="D525" s="212">
        <v>42247</v>
      </c>
      <c r="E525" s="211" t="s">
        <v>5522</v>
      </c>
      <c r="F525" s="211" t="s">
        <v>5523</v>
      </c>
      <c r="G525" s="212">
        <v>41426</v>
      </c>
      <c r="H525" s="212">
        <v>42247</v>
      </c>
      <c r="I525" s="211">
        <v>20031</v>
      </c>
      <c r="J525" s="211" t="s">
        <v>432</v>
      </c>
      <c r="K525" s="211" t="s">
        <v>3790</v>
      </c>
      <c r="L525" s="211" t="s">
        <v>4039</v>
      </c>
      <c r="M525" s="211" t="s">
        <v>4040</v>
      </c>
      <c r="P525" s="28"/>
    </row>
    <row r="526" spans="1:16" ht="15" x14ac:dyDescent="0.25">
      <c r="A526" s="211" t="s">
        <v>5524</v>
      </c>
      <c r="B526" s="211" t="s">
        <v>5525</v>
      </c>
      <c r="C526" s="212">
        <v>41486</v>
      </c>
      <c r="D526" s="212">
        <v>41820</v>
      </c>
      <c r="E526" s="211" t="s">
        <v>5526</v>
      </c>
      <c r="F526" s="211" t="s">
        <v>5527</v>
      </c>
      <c r="G526" s="212">
        <v>41486</v>
      </c>
      <c r="H526" s="212">
        <v>41820</v>
      </c>
      <c r="I526" s="211">
        <v>33177.199999999997</v>
      </c>
      <c r="J526" s="211" t="s">
        <v>432</v>
      </c>
      <c r="K526" s="211" t="s">
        <v>3790</v>
      </c>
      <c r="L526" s="211" t="s">
        <v>5528</v>
      </c>
      <c r="M526" s="211" t="s">
        <v>5529</v>
      </c>
      <c r="P526" s="28"/>
    </row>
    <row r="527" spans="1:16" ht="15" x14ac:dyDescent="0.25">
      <c r="A527" s="211" t="s">
        <v>5530</v>
      </c>
      <c r="B527" s="211" t="s">
        <v>5531</v>
      </c>
      <c r="C527" s="212">
        <v>41275</v>
      </c>
      <c r="D527" s="212">
        <v>42735</v>
      </c>
      <c r="E527" s="211" t="s">
        <v>5532</v>
      </c>
      <c r="F527" s="211" t="s">
        <v>5533</v>
      </c>
      <c r="G527" s="212">
        <v>41614</v>
      </c>
      <c r="H527" s="212">
        <v>42735</v>
      </c>
      <c r="I527" s="211">
        <v>3746161</v>
      </c>
      <c r="J527" s="211" t="s">
        <v>432</v>
      </c>
      <c r="K527" s="211" t="s">
        <v>3790</v>
      </c>
      <c r="L527" s="211" t="s">
        <v>294</v>
      </c>
      <c r="M527" s="211" t="s">
        <v>4242</v>
      </c>
      <c r="P527" s="28"/>
    </row>
    <row r="528" spans="1:16" ht="15" x14ac:dyDescent="0.25">
      <c r="A528" s="211" t="s">
        <v>5534</v>
      </c>
      <c r="B528" s="211" t="s">
        <v>5535</v>
      </c>
      <c r="C528" s="212">
        <v>41852</v>
      </c>
      <c r="D528" s="212">
        <v>42886</v>
      </c>
      <c r="E528" s="211" t="s">
        <v>5536</v>
      </c>
      <c r="F528" s="211" t="s">
        <v>5537</v>
      </c>
      <c r="G528" s="212">
        <v>41852</v>
      </c>
      <c r="H528" s="212">
        <v>42886</v>
      </c>
      <c r="I528" s="211">
        <v>505248</v>
      </c>
      <c r="J528" s="211" t="s">
        <v>432</v>
      </c>
      <c r="K528" s="211" t="s">
        <v>3790</v>
      </c>
      <c r="L528" s="211" t="s">
        <v>5538</v>
      </c>
      <c r="M528" s="211" t="s">
        <v>5539</v>
      </c>
      <c r="P528" s="28"/>
    </row>
    <row r="529" spans="1:16" ht="15" x14ac:dyDescent="0.25">
      <c r="A529" s="211" t="s">
        <v>5540</v>
      </c>
      <c r="B529" s="211" t="s">
        <v>5541</v>
      </c>
      <c r="C529" s="212">
        <v>41487</v>
      </c>
      <c r="D529" s="212">
        <v>42704</v>
      </c>
      <c r="E529" s="211" t="s">
        <v>5542</v>
      </c>
      <c r="F529" s="211" t="s">
        <v>5543</v>
      </c>
      <c r="G529" s="212">
        <v>41487</v>
      </c>
      <c r="H529" s="212">
        <v>42674</v>
      </c>
      <c r="I529" s="211">
        <v>55703.705999999998</v>
      </c>
      <c r="J529" s="211" t="s">
        <v>432</v>
      </c>
      <c r="K529" s="211" t="s">
        <v>3790</v>
      </c>
      <c r="L529" s="211" t="s">
        <v>5544</v>
      </c>
      <c r="M529" s="211" t="s">
        <v>5544</v>
      </c>
      <c r="P529" s="28"/>
    </row>
    <row r="530" spans="1:16" ht="15" x14ac:dyDescent="0.25">
      <c r="A530" s="211" t="s">
        <v>5540</v>
      </c>
      <c r="B530" s="211" t="s">
        <v>5541</v>
      </c>
      <c r="C530" s="212">
        <v>41487</v>
      </c>
      <c r="D530" s="212">
        <v>42704</v>
      </c>
      <c r="E530" s="211" t="s">
        <v>5545</v>
      </c>
      <c r="F530" s="211" t="s">
        <v>5546</v>
      </c>
      <c r="G530" s="212">
        <v>42370</v>
      </c>
      <c r="H530" s="212">
        <v>42704</v>
      </c>
      <c r="I530" s="211">
        <v>10834</v>
      </c>
      <c r="J530" s="211" t="s">
        <v>432</v>
      </c>
      <c r="K530" s="211" t="s">
        <v>3790</v>
      </c>
      <c r="L530" s="211" t="s">
        <v>5544</v>
      </c>
      <c r="M530" s="211" t="s">
        <v>5544</v>
      </c>
      <c r="P530" s="28"/>
    </row>
    <row r="531" spans="1:16" ht="15" x14ac:dyDescent="0.25">
      <c r="A531" s="211" t="s">
        <v>5547</v>
      </c>
      <c r="B531" s="211" t="s">
        <v>5548</v>
      </c>
      <c r="C531" s="212">
        <v>41510</v>
      </c>
      <c r="D531" s="212">
        <v>41532</v>
      </c>
      <c r="E531" s="211" t="s">
        <v>5549</v>
      </c>
      <c r="F531" s="211" t="s">
        <v>5550</v>
      </c>
      <c r="G531" s="212">
        <v>41510</v>
      </c>
      <c r="H531" s="212">
        <v>41532</v>
      </c>
      <c r="I531" s="211">
        <v>10776.8</v>
      </c>
      <c r="J531" s="211" t="s">
        <v>432</v>
      </c>
      <c r="K531" s="211" t="s">
        <v>3790</v>
      </c>
      <c r="L531" s="211" t="s">
        <v>5551</v>
      </c>
      <c r="M531" s="211" t="s">
        <v>5552</v>
      </c>
      <c r="P531" s="28"/>
    </row>
    <row r="532" spans="1:16" ht="15" x14ac:dyDescent="0.25">
      <c r="A532" s="211" t="s">
        <v>5553</v>
      </c>
      <c r="B532" s="211" t="s">
        <v>5554</v>
      </c>
      <c r="C532" s="212">
        <v>41709</v>
      </c>
      <c r="D532" s="212">
        <v>42551</v>
      </c>
      <c r="E532" s="211" t="s">
        <v>5555</v>
      </c>
      <c r="F532" s="211" t="s">
        <v>5556</v>
      </c>
      <c r="G532" s="212">
        <v>41709</v>
      </c>
      <c r="H532" s="212">
        <v>42551</v>
      </c>
      <c r="I532" s="211">
        <v>449570.1</v>
      </c>
      <c r="J532" s="211" t="s">
        <v>432</v>
      </c>
      <c r="K532" s="211" t="s">
        <v>3790</v>
      </c>
      <c r="L532" s="211" t="s">
        <v>3914</v>
      </c>
      <c r="M532" s="211" t="s">
        <v>3915</v>
      </c>
      <c r="P532" s="28"/>
    </row>
    <row r="533" spans="1:16" ht="15" x14ac:dyDescent="0.25">
      <c r="A533" s="211" t="s">
        <v>5557</v>
      </c>
      <c r="B533" s="211" t="s">
        <v>5558</v>
      </c>
      <c r="C533" s="212">
        <v>41518</v>
      </c>
      <c r="D533" s="212">
        <v>42369</v>
      </c>
      <c r="E533" s="211" t="s">
        <v>5559</v>
      </c>
      <c r="F533" s="211" t="s">
        <v>5560</v>
      </c>
      <c r="G533" s="212">
        <v>41518</v>
      </c>
      <c r="H533" s="212">
        <v>42369</v>
      </c>
      <c r="I533" s="211">
        <v>300000</v>
      </c>
      <c r="J533" s="211" t="s">
        <v>432</v>
      </c>
      <c r="K533" s="211" t="s">
        <v>3790</v>
      </c>
      <c r="L533" s="211" t="s">
        <v>5561</v>
      </c>
      <c r="M533" s="211" t="s">
        <v>5562</v>
      </c>
      <c r="P533" s="28"/>
    </row>
    <row r="534" spans="1:16" ht="15" x14ac:dyDescent="0.25">
      <c r="A534" s="211" t="s">
        <v>5563</v>
      </c>
      <c r="B534" s="211" t="s">
        <v>5564</v>
      </c>
      <c r="C534" s="212">
        <v>41456</v>
      </c>
      <c r="D534" s="212">
        <v>41639</v>
      </c>
      <c r="E534" s="211" t="s">
        <v>5565</v>
      </c>
      <c r="F534" s="211" t="s">
        <v>5566</v>
      </c>
      <c r="G534" s="212">
        <v>41456</v>
      </c>
      <c r="H534" s="212">
        <v>41639</v>
      </c>
      <c r="I534" s="211">
        <v>94053</v>
      </c>
      <c r="J534" s="211" t="s">
        <v>432</v>
      </c>
      <c r="K534" s="211" t="s">
        <v>3790</v>
      </c>
      <c r="L534" s="211" t="s">
        <v>288</v>
      </c>
      <c r="M534" s="211" t="s">
        <v>3825</v>
      </c>
      <c r="P534" s="28"/>
    </row>
    <row r="535" spans="1:16" ht="15" x14ac:dyDescent="0.25">
      <c r="A535" s="211" t="s">
        <v>5567</v>
      </c>
      <c r="B535" s="211" t="s">
        <v>5568</v>
      </c>
      <c r="C535" s="212">
        <v>41548</v>
      </c>
      <c r="D535" s="212">
        <v>41943</v>
      </c>
      <c r="E535" s="211" t="s">
        <v>5569</v>
      </c>
      <c r="F535" s="211" t="s">
        <v>5570</v>
      </c>
      <c r="G535" s="212">
        <v>41548</v>
      </c>
      <c r="H535" s="212">
        <v>41943</v>
      </c>
      <c r="I535" s="211">
        <v>30149</v>
      </c>
      <c r="J535" s="211" t="s">
        <v>432</v>
      </c>
      <c r="K535" s="211" t="s">
        <v>3790</v>
      </c>
      <c r="L535" s="211" t="s">
        <v>5538</v>
      </c>
      <c r="M535" s="211" t="s">
        <v>5539</v>
      </c>
      <c r="P535" s="28"/>
    </row>
    <row r="536" spans="1:16" ht="15" x14ac:dyDescent="0.25">
      <c r="A536" s="211" t="s">
        <v>5571</v>
      </c>
      <c r="B536" s="211" t="s">
        <v>5572</v>
      </c>
      <c r="C536" s="212">
        <v>41542</v>
      </c>
      <c r="D536" s="212">
        <v>41639</v>
      </c>
      <c r="E536" s="211" t="s">
        <v>5573</v>
      </c>
      <c r="F536" s="211" t="s">
        <v>5574</v>
      </c>
      <c r="G536" s="212">
        <v>41542</v>
      </c>
      <c r="H536" s="212">
        <v>41608</v>
      </c>
      <c r="I536" s="211">
        <v>60540.5</v>
      </c>
      <c r="J536" s="211" t="s">
        <v>432</v>
      </c>
      <c r="K536" s="211" t="s">
        <v>3790</v>
      </c>
      <c r="L536" s="211" t="s">
        <v>298</v>
      </c>
      <c r="M536" s="211" t="s">
        <v>4479</v>
      </c>
      <c r="P536" s="28"/>
    </row>
    <row r="537" spans="1:16" ht="15" x14ac:dyDescent="0.25">
      <c r="A537" s="211" t="s">
        <v>5575</v>
      </c>
      <c r="B537" s="211" t="s">
        <v>5576</v>
      </c>
      <c r="C537" s="212">
        <v>41609</v>
      </c>
      <c r="D537" s="212">
        <v>41639</v>
      </c>
      <c r="E537" s="211" t="s">
        <v>5577</v>
      </c>
      <c r="F537" s="211" t="s">
        <v>5578</v>
      </c>
      <c r="G537" s="212">
        <v>41609</v>
      </c>
      <c r="H537" s="212">
        <v>41639</v>
      </c>
      <c r="I537" s="211">
        <v>10000</v>
      </c>
      <c r="J537" s="211" t="s">
        <v>432</v>
      </c>
      <c r="K537" s="211" t="s">
        <v>3790</v>
      </c>
      <c r="L537" s="211" t="s">
        <v>3864</v>
      </c>
      <c r="M537" s="211" t="s">
        <v>3865</v>
      </c>
      <c r="P537" s="28"/>
    </row>
    <row r="538" spans="1:16" ht="15" x14ac:dyDescent="0.25">
      <c r="A538" s="211" t="s">
        <v>5579</v>
      </c>
      <c r="B538" s="211" t="s">
        <v>5580</v>
      </c>
      <c r="C538" s="212">
        <v>41542</v>
      </c>
      <c r="D538" s="212">
        <v>41639</v>
      </c>
      <c r="E538" s="211" t="s">
        <v>5581</v>
      </c>
      <c r="F538" s="211" t="s">
        <v>5582</v>
      </c>
      <c r="G538" s="212">
        <v>41542</v>
      </c>
      <c r="H538" s="212">
        <v>42004</v>
      </c>
      <c r="I538" s="211">
        <v>40352</v>
      </c>
      <c r="J538" s="211" t="s">
        <v>432</v>
      </c>
      <c r="K538" s="211" t="s">
        <v>3790</v>
      </c>
      <c r="L538" s="211" t="s">
        <v>5583</v>
      </c>
      <c r="M538" s="211" t="s">
        <v>5584</v>
      </c>
      <c r="P538" s="28"/>
    </row>
    <row r="539" spans="1:16" ht="15" x14ac:dyDescent="0.25">
      <c r="A539" s="211" t="s">
        <v>5585</v>
      </c>
      <c r="B539" s="211" t="s">
        <v>5586</v>
      </c>
      <c r="C539" s="212">
        <v>41548</v>
      </c>
      <c r="D539" s="212">
        <v>41912</v>
      </c>
      <c r="E539" s="211" t="s">
        <v>5587</v>
      </c>
      <c r="F539" s="211" t="s">
        <v>5588</v>
      </c>
      <c r="G539" s="212">
        <v>41549</v>
      </c>
      <c r="H539" s="212">
        <v>41912</v>
      </c>
      <c r="I539" s="211">
        <v>16000</v>
      </c>
      <c r="J539" s="211" t="s">
        <v>432</v>
      </c>
      <c r="K539" s="211" t="s">
        <v>3790</v>
      </c>
      <c r="L539" s="211" t="s">
        <v>4073</v>
      </c>
      <c r="M539" s="211" t="s">
        <v>4074</v>
      </c>
      <c r="P539" s="28"/>
    </row>
    <row r="540" spans="1:16" ht="15" x14ac:dyDescent="0.25">
      <c r="A540" s="211" t="s">
        <v>5589</v>
      </c>
      <c r="B540" s="211" t="s">
        <v>5590</v>
      </c>
      <c r="C540" s="212">
        <v>42156</v>
      </c>
      <c r="D540" s="212">
        <v>43465</v>
      </c>
      <c r="E540" s="211" t="s">
        <v>5591</v>
      </c>
      <c r="F540" s="211" t="s">
        <v>5592</v>
      </c>
      <c r="G540" s="212">
        <v>42156</v>
      </c>
      <c r="H540" s="212">
        <v>43465</v>
      </c>
      <c r="I540" s="211">
        <v>114679.765</v>
      </c>
      <c r="J540" s="211" t="s">
        <v>432</v>
      </c>
      <c r="K540" s="211" t="s">
        <v>3790</v>
      </c>
      <c r="L540" s="211" t="s">
        <v>5593</v>
      </c>
      <c r="M540" s="211" t="s">
        <v>5594</v>
      </c>
      <c r="P540" s="28"/>
    </row>
    <row r="541" spans="1:16" ht="15" x14ac:dyDescent="0.25">
      <c r="A541" s="211" t="s">
        <v>5595</v>
      </c>
      <c r="B541" s="211" t="s">
        <v>5596</v>
      </c>
      <c r="C541" s="212">
        <v>41488</v>
      </c>
      <c r="D541" s="212">
        <v>42735</v>
      </c>
      <c r="E541" s="211" t="s">
        <v>5597</v>
      </c>
      <c r="F541" s="211" t="s">
        <v>5598</v>
      </c>
      <c r="G541" s="212">
        <v>41488</v>
      </c>
      <c r="H541" s="212">
        <v>42735</v>
      </c>
      <c r="I541" s="211">
        <v>120550.52</v>
      </c>
      <c r="J541" s="211" t="s">
        <v>432</v>
      </c>
      <c r="K541" s="211" t="s">
        <v>3790</v>
      </c>
      <c r="L541" s="211" t="s">
        <v>286</v>
      </c>
      <c r="M541" s="211" t="s">
        <v>3948</v>
      </c>
      <c r="P541" s="28"/>
    </row>
    <row r="542" spans="1:16" ht="15" x14ac:dyDescent="0.25">
      <c r="A542" s="211" t="s">
        <v>5599</v>
      </c>
      <c r="B542" s="211" t="s">
        <v>5600</v>
      </c>
      <c r="C542" s="212">
        <v>41575</v>
      </c>
      <c r="D542" s="212">
        <v>41820</v>
      </c>
      <c r="E542" s="211" t="s">
        <v>5601</v>
      </c>
      <c r="F542" s="211" t="s">
        <v>5602</v>
      </c>
      <c r="G542" s="212">
        <v>41575</v>
      </c>
      <c r="H542" s="212">
        <v>41820</v>
      </c>
      <c r="I542" s="211">
        <v>70000</v>
      </c>
      <c r="J542" s="211" t="s">
        <v>432</v>
      </c>
      <c r="K542" s="211" t="s">
        <v>3790</v>
      </c>
      <c r="L542" s="211" t="s">
        <v>5603</v>
      </c>
      <c r="M542" s="211" t="s">
        <v>5604</v>
      </c>
      <c r="P542" s="28"/>
    </row>
    <row r="543" spans="1:16" ht="15" x14ac:dyDescent="0.25">
      <c r="A543" s="211" t="s">
        <v>5599</v>
      </c>
      <c r="B543" s="211" t="s">
        <v>5600</v>
      </c>
      <c r="C543" s="212">
        <v>41575</v>
      </c>
      <c r="D543" s="212">
        <v>41820</v>
      </c>
      <c r="E543" s="211" t="s">
        <v>5601</v>
      </c>
      <c r="F543" s="211" t="s">
        <v>5602</v>
      </c>
      <c r="G543" s="212">
        <v>41575</v>
      </c>
      <c r="H543" s="212">
        <v>41820</v>
      </c>
      <c r="I543" s="211">
        <v>70000</v>
      </c>
      <c r="J543" s="211" t="s">
        <v>432</v>
      </c>
      <c r="K543" s="211" t="s">
        <v>3790</v>
      </c>
      <c r="L543" s="211" t="s">
        <v>5605</v>
      </c>
      <c r="M543" s="211" t="s">
        <v>5606</v>
      </c>
      <c r="P543" s="28"/>
    </row>
    <row r="544" spans="1:16" ht="15" x14ac:dyDescent="0.25">
      <c r="A544" s="211" t="s">
        <v>5607</v>
      </c>
      <c r="B544" s="211" t="s">
        <v>5608</v>
      </c>
      <c r="C544" s="212">
        <v>41835</v>
      </c>
      <c r="D544" s="212">
        <v>42565</v>
      </c>
      <c r="E544" s="211" t="s">
        <v>5609</v>
      </c>
      <c r="F544" s="211" t="s">
        <v>5610</v>
      </c>
      <c r="G544" s="212">
        <v>41835</v>
      </c>
      <c r="H544" s="212">
        <v>42565</v>
      </c>
      <c r="I544" s="211">
        <v>449570</v>
      </c>
      <c r="J544" s="211" t="s">
        <v>432</v>
      </c>
      <c r="K544" s="211" t="s">
        <v>3790</v>
      </c>
      <c r="L544" s="211" t="s">
        <v>4420</v>
      </c>
      <c r="M544" s="211" t="s">
        <v>4421</v>
      </c>
      <c r="P544" s="28"/>
    </row>
    <row r="545" spans="1:16" ht="15" x14ac:dyDescent="0.25">
      <c r="A545" s="211" t="s">
        <v>5611</v>
      </c>
      <c r="B545" s="211" t="s">
        <v>5612</v>
      </c>
      <c r="C545" s="212">
        <v>41883</v>
      </c>
      <c r="D545" s="212">
        <v>42978</v>
      </c>
      <c r="E545" s="211" t="s">
        <v>5613</v>
      </c>
      <c r="F545" s="211" t="s">
        <v>5614</v>
      </c>
      <c r="G545" s="212">
        <v>41883</v>
      </c>
      <c r="H545" s="212">
        <v>42475</v>
      </c>
      <c r="I545" s="211">
        <v>220478</v>
      </c>
      <c r="J545" s="211" t="s">
        <v>432</v>
      </c>
      <c r="K545" s="211" t="s">
        <v>3790</v>
      </c>
      <c r="L545" s="211" t="s">
        <v>5615</v>
      </c>
      <c r="M545" s="211" t="s">
        <v>5616</v>
      </c>
      <c r="P545" s="28"/>
    </row>
    <row r="546" spans="1:16" ht="15" x14ac:dyDescent="0.25">
      <c r="A546" s="211" t="s">
        <v>5611</v>
      </c>
      <c r="B546" s="211" t="s">
        <v>5612</v>
      </c>
      <c r="C546" s="212">
        <v>41883</v>
      </c>
      <c r="D546" s="212">
        <v>42978</v>
      </c>
      <c r="E546" s="211" t="s">
        <v>5617</v>
      </c>
      <c r="F546" s="211" t="s">
        <v>5618</v>
      </c>
      <c r="G546" s="212">
        <v>42476</v>
      </c>
      <c r="H546" s="212">
        <v>43008</v>
      </c>
      <c r="I546" s="211">
        <v>105330</v>
      </c>
      <c r="J546" s="211" t="s">
        <v>432</v>
      </c>
      <c r="K546" s="211" t="s">
        <v>3790</v>
      </c>
      <c r="L546" s="211" t="s">
        <v>4039</v>
      </c>
      <c r="M546" s="211" t="s">
        <v>4040</v>
      </c>
      <c r="P546" s="28"/>
    </row>
    <row r="547" spans="1:16" ht="15" x14ac:dyDescent="0.25">
      <c r="A547" s="211" t="s">
        <v>5619</v>
      </c>
      <c r="B547" s="211" t="s">
        <v>5620</v>
      </c>
      <c r="C547" s="212">
        <v>41913</v>
      </c>
      <c r="D547" s="212">
        <v>42849</v>
      </c>
      <c r="E547" s="211" t="s">
        <v>5621</v>
      </c>
      <c r="F547" s="211" t="s">
        <v>5622</v>
      </c>
      <c r="G547" s="212">
        <v>41913</v>
      </c>
      <c r="H547" s="212">
        <v>42849</v>
      </c>
      <c r="I547" s="211">
        <v>127000</v>
      </c>
      <c r="J547" s="211" t="s">
        <v>432</v>
      </c>
      <c r="K547" s="211" t="s">
        <v>3790</v>
      </c>
      <c r="L547" s="211" t="s">
        <v>5210</v>
      </c>
      <c r="M547" s="211" t="s">
        <v>5211</v>
      </c>
      <c r="P547" s="28"/>
    </row>
    <row r="548" spans="1:16" ht="15" x14ac:dyDescent="0.25">
      <c r="A548" s="211" t="s">
        <v>5623</v>
      </c>
      <c r="B548" s="211" t="s">
        <v>5624</v>
      </c>
      <c r="C548" s="212">
        <v>41548</v>
      </c>
      <c r="D548" s="212">
        <v>43008</v>
      </c>
      <c r="E548" s="211" t="s">
        <v>4761</v>
      </c>
      <c r="F548" s="211" t="s">
        <v>4762</v>
      </c>
      <c r="G548" s="212">
        <v>41548</v>
      </c>
      <c r="H548" s="212">
        <v>41912</v>
      </c>
      <c r="J548" s="211" t="s">
        <v>432</v>
      </c>
      <c r="K548" s="211" t="s">
        <v>3790</v>
      </c>
      <c r="L548" s="211" t="s">
        <v>3834</v>
      </c>
      <c r="M548" s="211" t="s">
        <v>3835</v>
      </c>
      <c r="P548" s="28"/>
    </row>
    <row r="549" spans="1:16" ht="15" x14ac:dyDescent="0.25">
      <c r="A549" s="211" t="s">
        <v>5623</v>
      </c>
      <c r="B549" s="211" t="s">
        <v>5624</v>
      </c>
      <c r="C549" s="212">
        <v>41548</v>
      </c>
      <c r="D549" s="212">
        <v>43008</v>
      </c>
      <c r="E549" s="211" t="s">
        <v>5625</v>
      </c>
      <c r="F549" s="211" t="s">
        <v>5626</v>
      </c>
      <c r="G549" s="212">
        <v>41913</v>
      </c>
      <c r="H549" s="212">
        <v>41912</v>
      </c>
      <c r="I549" s="211">
        <v>196000</v>
      </c>
      <c r="J549" s="211" t="s">
        <v>432</v>
      </c>
      <c r="K549" s="211" t="s">
        <v>3790</v>
      </c>
      <c r="L549" s="211" t="s">
        <v>3834</v>
      </c>
      <c r="M549" s="211" t="s">
        <v>3835</v>
      </c>
      <c r="P549" s="28"/>
    </row>
    <row r="550" spans="1:16" ht="15" x14ac:dyDescent="0.25">
      <c r="A550" s="211" t="s">
        <v>5623</v>
      </c>
      <c r="B550" s="211" t="s">
        <v>5624</v>
      </c>
      <c r="C550" s="212">
        <v>41548</v>
      </c>
      <c r="D550" s="212">
        <v>43008</v>
      </c>
      <c r="E550" s="211" t="s">
        <v>4269</v>
      </c>
      <c r="F550" s="211" t="s">
        <v>4270</v>
      </c>
      <c r="G550" s="212">
        <v>41913</v>
      </c>
      <c r="H550" s="212">
        <v>42277</v>
      </c>
      <c r="I550" s="211">
        <v>14103734.68</v>
      </c>
      <c r="J550" s="211" t="s">
        <v>432</v>
      </c>
      <c r="K550" s="211" t="s">
        <v>3790</v>
      </c>
      <c r="L550" s="211" t="s">
        <v>3834</v>
      </c>
      <c r="M550" s="211" t="s">
        <v>3835</v>
      </c>
      <c r="P550" s="28"/>
    </row>
    <row r="551" spans="1:16" ht="15" x14ac:dyDescent="0.25">
      <c r="A551" s="211" t="s">
        <v>5627</v>
      </c>
      <c r="B551" s="211" t="s">
        <v>5628</v>
      </c>
      <c r="C551" s="212">
        <v>42005</v>
      </c>
      <c r="D551" s="212">
        <v>43100</v>
      </c>
      <c r="E551" s="211" t="s">
        <v>5629</v>
      </c>
      <c r="F551" s="211" t="s">
        <v>5630</v>
      </c>
      <c r="G551" s="212">
        <v>42005</v>
      </c>
      <c r="H551" s="212">
        <v>43100</v>
      </c>
      <c r="J551" s="211" t="s">
        <v>432</v>
      </c>
      <c r="K551" s="211" t="s">
        <v>3790</v>
      </c>
      <c r="L551" s="211" t="s">
        <v>5631</v>
      </c>
      <c r="M551" s="211" t="s">
        <v>5632</v>
      </c>
      <c r="P551" s="28"/>
    </row>
    <row r="552" spans="1:16" ht="15" x14ac:dyDescent="0.25">
      <c r="A552" s="211" t="s">
        <v>5627</v>
      </c>
      <c r="B552" s="211" t="s">
        <v>5628</v>
      </c>
      <c r="C552" s="212">
        <v>42005</v>
      </c>
      <c r="D552" s="212">
        <v>43100</v>
      </c>
      <c r="E552" s="211" t="s">
        <v>5633</v>
      </c>
      <c r="F552" s="211" t="s">
        <v>5634</v>
      </c>
      <c r="G552" s="212">
        <v>41974</v>
      </c>
      <c r="H552" s="212">
        <v>43100</v>
      </c>
      <c r="J552" s="211" t="s">
        <v>432</v>
      </c>
      <c r="K552" s="211" t="s">
        <v>3790</v>
      </c>
      <c r="L552" s="211" t="s">
        <v>134</v>
      </c>
      <c r="M552" s="211" t="s">
        <v>3810</v>
      </c>
      <c r="P552" s="28"/>
    </row>
    <row r="553" spans="1:16" ht="15" x14ac:dyDescent="0.25">
      <c r="A553" s="211" t="s">
        <v>5635</v>
      </c>
      <c r="B553" s="211" t="s">
        <v>5636</v>
      </c>
      <c r="C553" s="212">
        <v>41518</v>
      </c>
      <c r="D553" s="212">
        <v>42369</v>
      </c>
      <c r="E553" s="211" t="s">
        <v>5637</v>
      </c>
      <c r="F553" s="211" t="s">
        <v>5638</v>
      </c>
      <c r="G553" s="212">
        <v>41518</v>
      </c>
      <c r="H553" s="212">
        <v>42369</v>
      </c>
      <c r="I553" s="211">
        <v>46998</v>
      </c>
      <c r="J553" s="211" t="s">
        <v>432</v>
      </c>
      <c r="K553" s="211" t="s">
        <v>3790</v>
      </c>
      <c r="L553" s="211" t="s">
        <v>292</v>
      </c>
      <c r="M553" s="211" t="s">
        <v>3991</v>
      </c>
      <c r="P553" s="28"/>
    </row>
    <row r="554" spans="1:16" ht="15" x14ac:dyDescent="0.25">
      <c r="A554" s="211" t="s">
        <v>5639</v>
      </c>
      <c r="B554" s="211" t="s">
        <v>5640</v>
      </c>
      <c r="C554" s="212">
        <v>41609</v>
      </c>
      <c r="D554" s="212">
        <v>42604</v>
      </c>
      <c r="E554" s="211" t="s">
        <v>5641</v>
      </c>
      <c r="F554" s="211" t="s">
        <v>5642</v>
      </c>
      <c r="G554" s="212">
        <v>41609</v>
      </c>
      <c r="H554" s="212">
        <v>42582</v>
      </c>
      <c r="I554" s="211">
        <v>56093</v>
      </c>
      <c r="J554" s="211" t="s">
        <v>432</v>
      </c>
      <c r="K554" s="211" t="s">
        <v>3790</v>
      </c>
      <c r="L554" s="211" t="s">
        <v>292</v>
      </c>
      <c r="M554" s="211" t="s">
        <v>3991</v>
      </c>
      <c r="P554" s="28"/>
    </row>
    <row r="555" spans="1:16" ht="15" x14ac:dyDescent="0.25">
      <c r="A555" s="211" t="s">
        <v>5639</v>
      </c>
      <c r="B555" s="211" t="s">
        <v>5640</v>
      </c>
      <c r="C555" s="212">
        <v>41609</v>
      </c>
      <c r="D555" s="212">
        <v>42604</v>
      </c>
      <c r="E555" s="211" t="s">
        <v>5643</v>
      </c>
      <c r="F555" s="211" t="s">
        <v>5644</v>
      </c>
      <c r="G555" s="212">
        <v>41508</v>
      </c>
      <c r="H555" s="212">
        <v>42604</v>
      </c>
      <c r="I555" s="211">
        <v>60100</v>
      </c>
      <c r="J555" s="211" t="s">
        <v>432</v>
      </c>
      <c r="K555" s="211" t="s">
        <v>3790</v>
      </c>
      <c r="L555" s="211" t="s">
        <v>292</v>
      </c>
      <c r="M555" s="211" t="s">
        <v>3991</v>
      </c>
      <c r="P555" s="28"/>
    </row>
    <row r="556" spans="1:16" ht="15" x14ac:dyDescent="0.25">
      <c r="A556" s="211" t="s">
        <v>5645</v>
      </c>
      <c r="B556" s="211" t="s">
        <v>5646</v>
      </c>
      <c r="C556" s="212">
        <v>41712</v>
      </c>
      <c r="D556" s="212">
        <v>42442</v>
      </c>
      <c r="E556" s="211" t="s">
        <v>5647</v>
      </c>
      <c r="F556" s="211" t="s">
        <v>5648</v>
      </c>
      <c r="G556" s="212">
        <v>41712</v>
      </c>
      <c r="H556" s="212">
        <v>42442</v>
      </c>
      <c r="I556" s="211">
        <v>394450</v>
      </c>
      <c r="J556" s="211" t="s">
        <v>432</v>
      </c>
      <c r="K556" s="211" t="s">
        <v>3790</v>
      </c>
      <c r="L556" s="211" t="s">
        <v>3914</v>
      </c>
      <c r="M556" s="211" t="s">
        <v>3915</v>
      </c>
      <c r="P556" s="28"/>
    </row>
    <row r="557" spans="1:16" ht="15" x14ac:dyDescent="0.25">
      <c r="A557" s="211" t="s">
        <v>5649</v>
      </c>
      <c r="B557" s="211" t="s">
        <v>5650</v>
      </c>
      <c r="C557" s="212">
        <v>41591</v>
      </c>
      <c r="D557" s="212">
        <v>42735</v>
      </c>
      <c r="E557" s="211" t="s">
        <v>5651</v>
      </c>
      <c r="F557" s="211" t="s">
        <v>5652</v>
      </c>
      <c r="G557" s="212">
        <v>41591</v>
      </c>
      <c r="H557" s="212">
        <v>42735</v>
      </c>
      <c r="I557" s="211">
        <v>117020</v>
      </c>
      <c r="J557" s="211" t="s">
        <v>432</v>
      </c>
      <c r="K557" s="211" t="s">
        <v>3790</v>
      </c>
      <c r="L557" s="211" t="s">
        <v>4067</v>
      </c>
      <c r="M557" s="211" t="s">
        <v>4068</v>
      </c>
      <c r="P557" s="28"/>
    </row>
    <row r="558" spans="1:16" ht="15" x14ac:dyDescent="0.25">
      <c r="A558" s="211" t="s">
        <v>5653</v>
      </c>
      <c r="B558" s="211" t="s">
        <v>5654</v>
      </c>
      <c r="C558" s="212">
        <v>41791</v>
      </c>
      <c r="D558" s="212">
        <v>42704</v>
      </c>
      <c r="E558" s="211" t="s">
        <v>5655</v>
      </c>
      <c r="F558" s="211" t="s">
        <v>5656</v>
      </c>
      <c r="G558" s="212">
        <v>41791</v>
      </c>
      <c r="H558" s="212">
        <v>42704</v>
      </c>
      <c r="I558" s="211">
        <v>391021</v>
      </c>
      <c r="J558" s="211" t="s">
        <v>432</v>
      </c>
      <c r="K558" s="211" t="s">
        <v>3790</v>
      </c>
      <c r="L558" s="211" t="s">
        <v>294</v>
      </c>
      <c r="M558" s="211" t="s">
        <v>4242</v>
      </c>
      <c r="P558" s="28"/>
    </row>
    <row r="559" spans="1:16" ht="15" x14ac:dyDescent="0.25">
      <c r="A559" s="211" t="s">
        <v>5657</v>
      </c>
      <c r="B559" s="211" t="s">
        <v>5658</v>
      </c>
      <c r="C559" s="212">
        <v>41855</v>
      </c>
      <c r="D559" s="212">
        <v>41912</v>
      </c>
      <c r="E559" s="211" t="s">
        <v>5659</v>
      </c>
      <c r="F559" s="211" t="s">
        <v>5660</v>
      </c>
      <c r="G559" s="212">
        <v>41855</v>
      </c>
      <c r="H559" s="212">
        <v>41912</v>
      </c>
      <c r="I559" s="211">
        <v>50000</v>
      </c>
      <c r="J559" s="211" t="s">
        <v>432</v>
      </c>
      <c r="K559" s="211" t="s">
        <v>3790</v>
      </c>
      <c r="L559" s="211" t="s">
        <v>4184</v>
      </c>
      <c r="M559" s="211" t="s">
        <v>4185</v>
      </c>
      <c r="P559" s="28"/>
    </row>
    <row r="560" spans="1:16" ht="15" x14ac:dyDescent="0.25">
      <c r="A560" s="211" t="s">
        <v>5661</v>
      </c>
      <c r="B560" s="211" t="s">
        <v>5662</v>
      </c>
      <c r="C560" s="212">
        <v>41671</v>
      </c>
      <c r="D560" s="212">
        <v>42308</v>
      </c>
      <c r="E560" s="211" t="s">
        <v>5663</v>
      </c>
      <c r="F560" s="211" t="s">
        <v>5664</v>
      </c>
      <c r="G560" s="212">
        <v>41671</v>
      </c>
      <c r="H560" s="212">
        <v>42308</v>
      </c>
      <c r="I560" s="211">
        <v>384912.46</v>
      </c>
      <c r="J560" s="211" t="s">
        <v>432</v>
      </c>
      <c r="K560" s="211" t="s">
        <v>3790</v>
      </c>
      <c r="L560" s="211" t="s">
        <v>5561</v>
      </c>
      <c r="M560" s="211" t="s">
        <v>5562</v>
      </c>
      <c r="P560" s="28"/>
    </row>
    <row r="561" spans="1:16" ht="15" x14ac:dyDescent="0.25">
      <c r="A561" s="211" t="s">
        <v>5665</v>
      </c>
      <c r="B561" s="211" t="s">
        <v>5666</v>
      </c>
      <c r="C561" s="212">
        <v>41702</v>
      </c>
      <c r="D561" s="212">
        <v>43465</v>
      </c>
      <c r="E561" s="211" t="s">
        <v>5667</v>
      </c>
      <c r="F561" s="211" t="s">
        <v>5668</v>
      </c>
      <c r="G561" s="212">
        <v>41730</v>
      </c>
      <c r="H561" s="212">
        <v>42124</v>
      </c>
      <c r="I561" s="211">
        <v>374800.94</v>
      </c>
      <c r="J561" s="211" t="s">
        <v>432</v>
      </c>
      <c r="K561" s="211" t="s">
        <v>3790</v>
      </c>
      <c r="L561" s="211" t="s">
        <v>4305</v>
      </c>
      <c r="M561" s="211" t="s">
        <v>4306</v>
      </c>
      <c r="P561" s="28"/>
    </row>
    <row r="562" spans="1:16" ht="15" x14ac:dyDescent="0.25">
      <c r="A562" s="211" t="s">
        <v>5669</v>
      </c>
      <c r="B562" s="211" t="s">
        <v>5670</v>
      </c>
      <c r="C562" s="212">
        <v>41685</v>
      </c>
      <c r="D562" s="212">
        <v>43008</v>
      </c>
      <c r="E562" s="211" t="s">
        <v>5671</v>
      </c>
      <c r="F562" s="211" t="s">
        <v>5672</v>
      </c>
      <c r="G562" s="212">
        <v>41685</v>
      </c>
      <c r="H562" s="212">
        <v>42124</v>
      </c>
      <c r="I562" s="211">
        <v>174667</v>
      </c>
      <c r="J562" s="211" t="s">
        <v>432</v>
      </c>
      <c r="K562" s="211" t="s">
        <v>3790</v>
      </c>
      <c r="L562" s="211" t="s">
        <v>292</v>
      </c>
      <c r="M562" s="211" t="s">
        <v>3991</v>
      </c>
      <c r="P562" s="28"/>
    </row>
    <row r="563" spans="1:16" ht="15" x14ac:dyDescent="0.25">
      <c r="A563" s="211" t="s">
        <v>5669</v>
      </c>
      <c r="B563" s="211" t="s">
        <v>5670</v>
      </c>
      <c r="C563" s="212">
        <v>41685</v>
      </c>
      <c r="D563" s="212">
        <v>43008</v>
      </c>
      <c r="E563" s="211" t="s">
        <v>5673</v>
      </c>
      <c r="F563" s="211" t="s">
        <v>5674</v>
      </c>
      <c r="G563" s="212">
        <v>42461</v>
      </c>
      <c r="H563" s="212">
        <v>43008</v>
      </c>
      <c r="I563" s="211">
        <v>142857</v>
      </c>
      <c r="J563" s="211" t="s">
        <v>432</v>
      </c>
      <c r="K563" s="211" t="s">
        <v>3790</v>
      </c>
      <c r="L563" s="211" t="s">
        <v>292</v>
      </c>
      <c r="M563" s="211" t="s">
        <v>3991</v>
      </c>
      <c r="P563" s="28"/>
    </row>
    <row r="564" spans="1:16" ht="15" x14ac:dyDescent="0.25">
      <c r="A564" s="211" t="s">
        <v>5675</v>
      </c>
      <c r="B564" s="211" t="s">
        <v>5676</v>
      </c>
      <c r="C564" s="212">
        <v>41487</v>
      </c>
      <c r="D564" s="212">
        <v>42369</v>
      </c>
      <c r="E564" s="211" t="s">
        <v>5677</v>
      </c>
      <c r="F564" s="211" t="s">
        <v>5678</v>
      </c>
      <c r="G564" s="212">
        <v>41487</v>
      </c>
      <c r="H564" s="212">
        <v>42369</v>
      </c>
      <c r="I564" s="211">
        <v>213586</v>
      </c>
      <c r="J564" s="211" t="s">
        <v>432</v>
      </c>
      <c r="K564" s="211" t="s">
        <v>3790</v>
      </c>
      <c r="L564" s="211" t="s">
        <v>3864</v>
      </c>
      <c r="M564" s="211" t="s">
        <v>3865</v>
      </c>
      <c r="P564" s="28"/>
    </row>
    <row r="565" spans="1:16" ht="15" x14ac:dyDescent="0.25">
      <c r="A565" s="211" t="s">
        <v>5679</v>
      </c>
      <c r="B565" s="211" t="s">
        <v>5680</v>
      </c>
      <c r="C565" s="212">
        <v>41640</v>
      </c>
      <c r="D565" s="212">
        <v>42794</v>
      </c>
      <c r="E565" s="211" t="s">
        <v>5681</v>
      </c>
      <c r="F565" s="211" t="s">
        <v>5682</v>
      </c>
      <c r="G565" s="212">
        <v>41640</v>
      </c>
      <c r="H565" s="212">
        <v>42794</v>
      </c>
      <c r="I565" s="211">
        <v>109861.37</v>
      </c>
      <c r="J565" s="211" t="s">
        <v>432</v>
      </c>
      <c r="K565" s="211" t="s">
        <v>3790</v>
      </c>
      <c r="L565" s="211" t="s">
        <v>5683</v>
      </c>
      <c r="M565" s="211" t="s">
        <v>5683</v>
      </c>
      <c r="P565" s="28"/>
    </row>
    <row r="566" spans="1:16" ht="15" x14ac:dyDescent="0.25">
      <c r="A566" s="211" t="s">
        <v>5684</v>
      </c>
      <c r="B566" s="211" t="s">
        <v>5685</v>
      </c>
      <c r="C566" s="212">
        <v>41640</v>
      </c>
      <c r="D566" s="212">
        <v>43100</v>
      </c>
      <c r="E566" s="211" t="s">
        <v>5686</v>
      </c>
      <c r="F566" s="211" t="s">
        <v>5687</v>
      </c>
      <c r="G566" s="212">
        <v>41640</v>
      </c>
      <c r="H566" s="212">
        <v>43100</v>
      </c>
      <c r="I566" s="211">
        <v>325214</v>
      </c>
      <c r="J566" s="211" t="s">
        <v>432</v>
      </c>
      <c r="K566" s="211" t="s">
        <v>3790</v>
      </c>
      <c r="L566" s="211" t="s">
        <v>284</v>
      </c>
      <c r="M566" s="211" t="s">
        <v>3801</v>
      </c>
      <c r="P566" s="28"/>
    </row>
    <row r="567" spans="1:16" ht="15" x14ac:dyDescent="0.25">
      <c r="A567" s="211" t="s">
        <v>5684</v>
      </c>
      <c r="B567" s="211" t="s">
        <v>5685</v>
      </c>
      <c r="C567" s="212">
        <v>41640</v>
      </c>
      <c r="D567" s="212">
        <v>43100</v>
      </c>
      <c r="E567" s="211" t="s">
        <v>5686</v>
      </c>
      <c r="F567" s="211" t="s">
        <v>5687</v>
      </c>
      <c r="G567" s="212">
        <v>41640</v>
      </c>
      <c r="H567" s="212">
        <v>43100</v>
      </c>
      <c r="I567" s="211">
        <v>325214</v>
      </c>
      <c r="J567" s="211" t="s">
        <v>432</v>
      </c>
      <c r="K567" s="211" t="s">
        <v>3790</v>
      </c>
      <c r="L567" s="211" t="s">
        <v>288</v>
      </c>
      <c r="M567" s="211" t="s">
        <v>3825</v>
      </c>
      <c r="P567" s="28"/>
    </row>
    <row r="568" spans="1:16" ht="15" x14ac:dyDescent="0.25">
      <c r="A568" s="211" t="s">
        <v>5688</v>
      </c>
      <c r="B568" s="211" t="s">
        <v>5689</v>
      </c>
      <c r="C568" s="212">
        <v>42064</v>
      </c>
      <c r="D568" s="212">
        <v>42947</v>
      </c>
      <c r="E568" s="211" t="s">
        <v>5690</v>
      </c>
      <c r="F568" s="211" t="s">
        <v>5691</v>
      </c>
      <c r="G568" s="212">
        <v>42064</v>
      </c>
      <c r="H568" s="212">
        <v>42947</v>
      </c>
      <c r="I568" s="211">
        <v>181773.3</v>
      </c>
      <c r="J568" s="211" t="s">
        <v>432</v>
      </c>
      <c r="K568" s="211" t="s">
        <v>3790</v>
      </c>
      <c r="L568" s="211" t="s">
        <v>5692</v>
      </c>
      <c r="M568" s="211" t="s">
        <v>5693</v>
      </c>
      <c r="P568" s="28"/>
    </row>
    <row r="569" spans="1:16" ht="15" x14ac:dyDescent="0.25">
      <c r="A569" s="211" t="s">
        <v>5694</v>
      </c>
      <c r="B569" s="211" t="s">
        <v>5695</v>
      </c>
      <c r="C569" s="212">
        <v>41659</v>
      </c>
      <c r="D569" s="212">
        <v>41670</v>
      </c>
      <c r="E569" s="211" t="s">
        <v>5696</v>
      </c>
      <c r="F569" s="211" t="s">
        <v>5697</v>
      </c>
      <c r="G569" s="212">
        <v>41659</v>
      </c>
      <c r="H569" s="212">
        <v>41670</v>
      </c>
      <c r="I569" s="211">
        <v>13838</v>
      </c>
      <c r="J569" s="211" t="s">
        <v>432</v>
      </c>
      <c r="K569" s="211" t="s">
        <v>3790</v>
      </c>
      <c r="L569" s="211" t="s">
        <v>5698</v>
      </c>
      <c r="M569" s="211" t="s">
        <v>5698</v>
      </c>
      <c r="P569" s="28"/>
    </row>
    <row r="570" spans="1:16" ht="15" x14ac:dyDescent="0.25">
      <c r="A570" s="211" t="s">
        <v>5699</v>
      </c>
      <c r="B570" s="211" t="s">
        <v>5700</v>
      </c>
      <c r="C570" s="212">
        <v>41591</v>
      </c>
      <c r="D570" s="212">
        <v>42308</v>
      </c>
      <c r="E570" s="211" t="s">
        <v>5701</v>
      </c>
      <c r="F570" s="211" t="s">
        <v>5702</v>
      </c>
      <c r="G570" s="212">
        <v>41591</v>
      </c>
      <c r="H570" s="212">
        <v>42308</v>
      </c>
      <c r="I570" s="211">
        <v>29524</v>
      </c>
      <c r="J570" s="211" t="s">
        <v>432</v>
      </c>
      <c r="K570" s="211" t="s">
        <v>3790</v>
      </c>
      <c r="L570" s="211" t="s">
        <v>5703</v>
      </c>
      <c r="M570" s="211" t="s">
        <v>5704</v>
      </c>
      <c r="P570" s="28"/>
    </row>
    <row r="571" spans="1:16" ht="15" x14ac:dyDescent="0.25">
      <c r="A571" s="211" t="s">
        <v>5705</v>
      </c>
      <c r="B571" s="211" t="s">
        <v>5706</v>
      </c>
      <c r="C571" s="212">
        <v>42064</v>
      </c>
      <c r="D571" s="212">
        <v>43524</v>
      </c>
      <c r="E571" s="211" t="s">
        <v>5707</v>
      </c>
      <c r="F571" s="211" t="s">
        <v>5708</v>
      </c>
      <c r="G571" s="212">
        <v>41915</v>
      </c>
      <c r="J571" s="211" t="s">
        <v>432</v>
      </c>
      <c r="K571" s="211" t="s">
        <v>3790</v>
      </c>
      <c r="L571" s="211" t="s">
        <v>3942</v>
      </c>
      <c r="M571" s="211" t="s">
        <v>3943</v>
      </c>
      <c r="P571" s="28"/>
    </row>
    <row r="572" spans="1:16" ht="15" x14ac:dyDescent="0.25">
      <c r="A572" s="211" t="s">
        <v>5705</v>
      </c>
      <c r="B572" s="211" t="s">
        <v>5706</v>
      </c>
      <c r="C572" s="212">
        <v>42064</v>
      </c>
      <c r="D572" s="212">
        <v>43524</v>
      </c>
      <c r="E572" s="211" t="s">
        <v>5709</v>
      </c>
      <c r="F572" s="211" t="s">
        <v>5710</v>
      </c>
      <c r="G572" s="212">
        <v>42064</v>
      </c>
      <c r="H572" s="212">
        <v>43524</v>
      </c>
      <c r="I572" s="211">
        <v>20000566</v>
      </c>
      <c r="J572" s="211" t="s">
        <v>432</v>
      </c>
      <c r="K572" s="211" t="s">
        <v>3790</v>
      </c>
      <c r="L572" s="211" t="s">
        <v>4633</v>
      </c>
      <c r="M572" s="211" t="s">
        <v>4634</v>
      </c>
      <c r="P572" s="28"/>
    </row>
    <row r="573" spans="1:16" ht="15" x14ac:dyDescent="0.25">
      <c r="A573" s="211" t="s">
        <v>5711</v>
      </c>
      <c r="B573" s="211" t="s">
        <v>5712</v>
      </c>
      <c r="C573" s="212">
        <v>41640</v>
      </c>
      <c r="D573" s="212">
        <v>41851</v>
      </c>
      <c r="E573" s="211" t="s">
        <v>5713</v>
      </c>
      <c r="F573" s="211" t="s">
        <v>5714</v>
      </c>
      <c r="G573" s="212">
        <v>41640</v>
      </c>
      <c r="H573" s="212">
        <v>41851</v>
      </c>
      <c r="I573" s="211">
        <v>19516</v>
      </c>
      <c r="J573" s="211" t="s">
        <v>432</v>
      </c>
      <c r="K573" s="211" t="s">
        <v>3790</v>
      </c>
      <c r="L573" s="211" t="s">
        <v>294</v>
      </c>
      <c r="M573" s="211" t="s">
        <v>4242</v>
      </c>
      <c r="P573" s="28"/>
    </row>
    <row r="574" spans="1:16" ht="15" x14ac:dyDescent="0.25">
      <c r="A574" s="211" t="s">
        <v>5715</v>
      </c>
      <c r="B574" s="211" t="s">
        <v>5716</v>
      </c>
      <c r="C574" s="212">
        <v>41640</v>
      </c>
      <c r="D574" s="212">
        <v>43405</v>
      </c>
      <c r="E574" s="211" t="s">
        <v>5717</v>
      </c>
      <c r="F574" s="211" t="s">
        <v>5718</v>
      </c>
      <c r="G574" s="212">
        <v>41640</v>
      </c>
      <c r="H574" s="212">
        <v>43405</v>
      </c>
      <c r="I574" s="211">
        <v>17723627</v>
      </c>
      <c r="J574" s="211" t="s">
        <v>432</v>
      </c>
      <c r="K574" s="211" t="s">
        <v>3790</v>
      </c>
      <c r="L574" s="211" t="s">
        <v>4045</v>
      </c>
      <c r="M574" s="211" t="s">
        <v>4046</v>
      </c>
      <c r="P574" s="28"/>
    </row>
    <row r="575" spans="1:16" ht="15" x14ac:dyDescent="0.25">
      <c r="A575" s="211" t="s">
        <v>5715</v>
      </c>
      <c r="B575" s="211" t="s">
        <v>5716</v>
      </c>
      <c r="C575" s="212">
        <v>41640</v>
      </c>
      <c r="D575" s="212">
        <v>43405</v>
      </c>
      <c r="E575" s="211" t="s">
        <v>5719</v>
      </c>
      <c r="F575" s="211" t="s">
        <v>5720</v>
      </c>
      <c r="G575" s="212">
        <v>42005</v>
      </c>
      <c r="H575" s="212">
        <v>42613</v>
      </c>
      <c r="I575" s="211">
        <v>14355</v>
      </c>
      <c r="J575" s="211" t="s">
        <v>432</v>
      </c>
      <c r="K575" s="211" t="s">
        <v>3790</v>
      </c>
      <c r="L575" s="211" t="s">
        <v>5721</v>
      </c>
      <c r="M575" s="211" t="s">
        <v>5722</v>
      </c>
      <c r="P575" s="28"/>
    </row>
    <row r="576" spans="1:16" ht="15" x14ac:dyDescent="0.25">
      <c r="A576" s="211" t="s">
        <v>5715</v>
      </c>
      <c r="B576" s="211" t="s">
        <v>5716</v>
      </c>
      <c r="C576" s="212">
        <v>41640</v>
      </c>
      <c r="D576" s="212">
        <v>43405</v>
      </c>
      <c r="E576" s="211" t="s">
        <v>5723</v>
      </c>
      <c r="F576" s="211" t="s">
        <v>5724</v>
      </c>
      <c r="G576" s="212">
        <v>42200</v>
      </c>
      <c r="H576" s="212">
        <v>42369</v>
      </c>
      <c r="I576" s="211">
        <v>14275</v>
      </c>
      <c r="J576" s="211" t="s">
        <v>432</v>
      </c>
      <c r="K576" s="211" t="s">
        <v>3790</v>
      </c>
      <c r="L576" s="211" t="s">
        <v>5544</v>
      </c>
      <c r="M576" s="211" t="s">
        <v>5544</v>
      </c>
      <c r="P576" s="28"/>
    </row>
    <row r="577" spans="1:16" ht="15" x14ac:dyDescent="0.25">
      <c r="A577" s="211" t="s">
        <v>5725</v>
      </c>
      <c r="B577" s="211" t="s">
        <v>5726</v>
      </c>
      <c r="C577" s="212">
        <v>41640</v>
      </c>
      <c r="D577" s="212">
        <v>42916</v>
      </c>
      <c r="E577" s="211" t="s">
        <v>5727</v>
      </c>
      <c r="F577" s="211" t="s">
        <v>5728</v>
      </c>
      <c r="G577" s="212">
        <v>41640</v>
      </c>
      <c r="H577" s="212">
        <v>42735</v>
      </c>
      <c r="I577" s="211">
        <v>6227596.2000000002</v>
      </c>
      <c r="J577" s="211" t="s">
        <v>432</v>
      </c>
      <c r="K577" s="211" t="s">
        <v>3790</v>
      </c>
      <c r="L577" s="211" t="s">
        <v>4016</v>
      </c>
      <c r="M577" s="211" t="s">
        <v>4017</v>
      </c>
      <c r="P577" s="28"/>
    </row>
    <row r="578" spans="1:16" ht="15" x14ac:dyDescent="0.25">
      <c r="A578" s="211" t="s">
        <v>5729</v>
      </c>
      <c r="B578" s="211" t="s">
        <v>5730</v>
      </c>
      <c r="C578" s="212">
        <v>41640</v>
      </c>
      <c r="D578" s="212">
        <v>42551</v>
      </c>
      <c r="E578" s="211" t="s">
        <v>5731</v>
      </c>
      <c r="F578" s="211" t="s">
        <v>5732</v>
      </c>
      <c r="G578" s="212">
        <v>41640</v>
      </c>
      <c r="H578" s="212">
        <v>42551</v>
      </c>
      <c r="I578" s="211">
        <v>50000</v>
      </c>
      <c r="J578" s="211" t="s">
        <v>432</v>
      </c>
      <c r="K578" s="211" t="s">
        <v>3790</v>
      </c>
      <c r="L578" s="211" t="s">
        <v>4067</v>
      </c>
      <c r="M578" s="211" t="s">
        <v>4068</v>
      </c>
      <c r="P578" s="28"/>
    </row>
    <row r="579" spans="1:16" ht="15" x14ac:dyDescent="0.25">
      <c r="A579" s="211" t="s">
        <v>5733</v>
      </c>
      <c r="B579" s="211" t="s">
        <v>5734</v>
      </c>
      <c r="C579" s="212">
        <v>41981</v>
      </c>
      <c r="D579" s="212">
        <v>42345</v>
      </c>
      <c r="E579" s="211" t="s">
        <v>5735</v>
      </c>
      <c r="F579" s="211" t="s">
        <v>5736</v>
      </c>
      <c r="G579" s="212">
        <v>41981</v>
      </c>
      <c r="H579" s="212">
        <v>42345</v>
      </c>
      <c r="I579" s="211">
        <v>259076.24</v>
      </c>
      <c r="J579" s="211" t="s">
        <v>432</v>
      </c>
      <c r="K579" s="211" t="s">
        <v>3790</v>
      </c>
      <c r="L579" s="211" t="s">
        <v>3942</v>
      </c>
      <c r="M579" s="211" t="s">
        <v>3943</v>
      </c>
      <c r="P579" s="28"/>
    </row>
    <row r="580" spans="1:16" ht="15" x14ac:dyDescent="0.25">
      <c r="A580" s="211" t="s">
        <v>5737</v>
      </c>
      <c r="B580" s="211" t="s">
        <v>5738</v>
      </c>
      <c r="C580" s="212">
        <v>41820</v>
      </c>
      <c r="D580" s="212">
        <v>42460</v>
      </c>
      <c r="E580" s="211" t="s">
        <v>5739</v>
      </c>
      <c r="F580" s="211" t="s">
        <v>5740</v>
      </c>
      <c r="G580" s="212">
        <v>41820</v>
      </c>
      <c r="H580" s="212">
        <v>42460</v>
      </c>
      <c r="I580" s="211">
        <v>275377.65999999997</v>
      </c>
      <c r="J580" s="211" t="s">
        <v>432</v>
      </c>
      <c r="K580" s="211" t="s">
        <v>3790</v>
      </c>
      <c r="L580" s="211" t="s">
        <v>5741</v>
      </c>
      <c r="M580" s="211" t="s">
        <v>5742</v>
      </c>
      <c r="P580" s="28"/>
    </row>
    <row r="581" spans="1:16" ht="15" x14ac:dyDescent="0.25">
      <c r="A581" s="211" t="s">
        <v>5743</v>
      </c>
      <c r="B581" s="211" t="s">
        <v>5744</v>
      </c>
      <c r="C581" s="212">
        <v>41834</v>
      </c>
      <c r="D581" s="212">
        <v>43100</v>
      </c>
      <c r="E581" s="211" t="s">
        <v>5745</v>
      </c>
      <c r="F581" s="211" t="s">
        <v>5746</v>
      </c>
      <c r="G581" s="212">
        <v>41834</v>
      </c>
      <c r="H581" s="212">
        <v>43100</v>
      </c>
      <c r="I581" s="211">
        <v>1602494.88</v>
      </c>
      <c r="J581" s="211" t="s">
        <v>432</v>
      </c>
      <c r="K581" s="211" t="s">
        <v>3790</v>
      </c>
      <c r="L581" s="211" t="s">
        <v>5747</v>
      </c>
      <c r="M581" s="211" t="s">
        <v>5748</v>
      </c>
      <c r="P581" s="28"/>
    </row>
    <row r="582" spans="1:16" ht="15" x14ac:dyDescent="0.25">
      <c r="A582" s="211" t="s">
        <v>5749</v>
      </c>
      <c r="B582" s="211" t="s">
        <v>5750</v>
      </c>
      <c r="C582" s="212">
        <v>41834</v>
      </c>
      <c r="D582" s="212">
        <v>43100</v>
      </c>
      <c r="E582" s="211" t="s">
        <v>5745</v>
      </c>
      <c r="F582" s="211" t="s">
        <v>5746</v>
      </c>
      <c r="G582" s="212">
        <v>41834</v>
      </c>
      <c r="H582" s="212">
        <v>43100</v>
      </c>
      <c r="I582" s="211">
        <v>1602494.88</v>
      </c>
      <c r="J582" s="211" t="s">
        <v>432</v>
      </c>
      <c r="K582" s="211" t="s">
        <v>3790</v>
      </c>
      <c r="L582" s="211" t="s">
        <v>5747</v>
      </c>
      <c r="M582" s="211" t="s">
        <v>5748</v>
      </c>
      <c r="P582" s="28"/>
    </row>
    <row r="583" spans="1:16" ht="15" x14ac:dyDescent="0.25">
      <c r="A583" s="211" t="s">
        <v>5751</v>
      </c>
      <c r="B583" s="211" t="s">
        <v>5752</v>
      </c>
      <c r="C583" s="212">
        <v>41970</v>
      </c>
      <c r="D583" s="212">
        <v>42882</v>
      </c>
      <c r="E583" s="211" t="s">
        <v>5753</v>
      </c>
      <c r="F583" s="211" t="s">
        <v>5754</v>
      </c>
      <c r="G583" s="212">
        <v>41970</v>
      </c>
      <c r="H583" s="212">
        <v>42882</v>
      </c>
      <c r="I583" s="211">
        <v>67800</v>
      </c>
      <c r="J583" s="211" t="s">
        <v>432</v>
      </c>
      <c r="K583" s="211" t="s">
        <v>3790</v>
      </c>
      <c r="L583" s="211" t="s">
        <v>5450</v>
      </c>
      <c r="M583" s="211" t="s">
        <v>5451</v>
      </c>
      <c r="P583" s="28"/>
    </row>
    <row r="584" spans="1:16" ht="15" x14ac:dyDescent="0.25">
      <c r="A584" s="211" t="s">
        <v>5751</v>
      </c>
      <c r="B584" s="211" t="s">
        <v>5752</v>
      </c>
      <c r="C584" s="212">
        <v>41970</v>
      </c>
      <c r="D584" s="212">
        <v>42882</v>
      </c>
      <c r="E584" s="211" t="s">
        <v>5753</v>
      </c>
      <c r="F584" s="211" t="s">
        <v>5754</v>
      </c>
      <c r="G584" s="212">
        <v>41970</v>
      </c>
      <c r="H584" s="212">
        <v>42882</v>
      </c>
      <c r="I584" s="211">
        <v>67800</v>
      </c>
      <c r="J584" s="211" t="s">
        <v>432</v>
      </c>
      <c r="K584" s="211" t="s">
        <v>3790</v>
      </c>
      <c r="L584" s="211" t="s">
        <v>5066</v>
      </c>
      <c r="M584" s="211" t="s">
        <v>5067</v>
      </c>
      <c r="P584" s="28"/>
    </row>
    <row r="585" spans="1:16" ht="15" x14ac:dyDescent="0.25">
      <c r="A585" s="211" t="s">
        <v>5755</v>
      </c>
      <c r="B585" s="211" t="s">
        <v>5756</v>
      </c>
      <c r="C585" s="212">
        <v>41548</v>
      </c>
      <c r="D585" s="212">
        <v>42978</v>
      </c>
      <c r="E585" s="211" t="s">
        <v>4267</v>
      </c>
      <c r="F585" s="211" t="s">
        <v>4268</v>
      </c>
      <c r="G585" s="212">
        <v>41548</v>
      </c>
      <c r="H585" s="212">
        <v>41912</v>
      </c>
      <c r="I585" s="211">
        <v>8310896</v>
      </c>
      <c r="J585" s="211" t="s">
        <v>432</v>
      </c>
      <c r="K585" s="211" t="s">
        <v>3790</v>
      </c>
      <c r="L585" s="211" t="s">
        <v>3834</v>
      </c>
      <c r="M585" s="211" t="s">
        <v>3835</v>
      </c>
      <c r="P585" s="28"/>
    </row>
    <row r="586" spans="1:16" ht="15" x14ac:dyDescent="0.25">
      <c r="A586" s="211" t="s">
        <v>5757</v>
      </c>
      <c r="B586" s="211" t="s">
        <v>5758</v>
      </c>
      <c r="C586" s="212">
        <v>41701</v>
      </c>
      <c r="D586" s="212">
        <v>41822</v>
      </c>
      <c r="E586" s="211" t="s">
        <v>5759</v>
      </c>
      <c r="F586" s="211" t="s">
        <v>5760</v>
      </c>
      <c r="G586" s="212">
        <v>41701</v>
      </c>
      <c r="H586" s="212">
        <v>41822</v>
      </c>
      <c r="I586" s="211">
        <v>70400</v>
      </c>
      <c r="J586" s="211" t="s">
        <v>432</v>
      </c>
      <c r="K586" s="211" t="s">
        <v>3790</v>
      </c>
      <c r="L586" s="211" t="s">
        <v>5761</v>
      </c>
      <c r="M586" s="211" t="s">
        <v>5762</v>
      </c>
      <c r="P586" s="28"/>
    </row>
    <row r="587" spans="1:16" ht="15" x14ac:dyDescent="0.25">
      <c r="A587" s="211" t="s">
        <v>5763</v>
      </c>
      <c r="B587" s="211" t="s">
        <v>5764</v>
      </c>
      <c r="C587" s="212">
        <v>41791</v>
      </c>
      <c r="D587" s="212">
        <v>42916</v>
      </c>
      <c r="E587" s="211" t="s">
        <v>5765</v>
      </c>
      <c r="F587" s="211" t="s">
        <v>5766</v>
      </c>
      <c r="G587" s="212">
        <v>41791</v>
      </c>
      <c r="H587" s="212">
        <v>42916</v>
      </c>
      <c r="I587" s="211">
        <v>511350.78</v>
      </c>
      <c r="J587" s="211" t="s">
        <v>432</v>
      </c>
      <c r="K587" s="211" t="s">
        <v>3790</v>
      </c>
      <c r="L587" s="211" t="s">
        <v>5013</v>
      </c>
      <c r="M587" s="211" t="s">
        <v>5014</v>
      </c>
      <c r="P587" s="28"/>
    </row>
    <row r="588" spans="1:16" ht="15" x14ac:dyDescent="0.25">
      <c r="A588" s="211" t="s">
        <v>5767</v>
      </c>
      <c r="B588" s="211" t="s">
        <v>5768</v>
      </c>
      <c r="C588" s="212">
        <v>41883</v>
      </c>
      <c r="D588" s="212">
        <v>42825</v>
      </c>
      <c r="E588" s="211" t="s">
        <v>5769</v>
      </c>
      <c r="F588" s="211" t="s">
        <v>5770</v>
      </c>
      <c r="G588" s="212">
        <v>41883</v>
      </c>
      <c r="H588" s="212">
        <v>42825</v>
      </c>
      <c r="I588" s="211">
        <v>169570.91</v>
      </c>
      <c r="J588" s="211" t="s">
        <v>432</v>
      </c>
      <c r="K588" s="211" t="s">
        <v>3790</v>
      </c>
      <c r="L588" s="211" t="s">
        <v>5771</v>
      </c>
      <c r="M588" s="211" t="s">
        <v>5772</v>
      </c>
      <c r="P588" s="28"/>
    </row>
    <row r="589" spans="1:16" ht="15" x14ac:dyDescent="0.25">
      <c r="A589" s="211" t="s">
        <v>5773</v>
      </c>
      <c r="B589" s="211" t="s">
        <v>5774</v>
      </c>
      <c r="C589" s="212">
        <v>41883</v>
      </c>
      <c r="D589" s="212">
        <v>42916</v>
      </c>
      <c r="E589" s="211" t="s">
        <v>5775</v>
      </c>
      <c r="F589" s="211" t="s">
        <v>5776</v>
      </c>
      <c r="G589" s="212">
        <v>41955</v>
      </c>
      <c r="H589" s="212">
        <v>42916</v>
      </c>
      <c r="I589" s="211">
        <v>946492.93</v>
      </c>
      <c r="J589" s="211" t="s">
        <v>432</v>
      </c>
      <c r="K589" s="211" t="s">
        <v>3790</v>
      </c>
      <c r="L589" s="211" t="s">
        <v>5771</v>
      </c>
      <c r="M589" s="211" t="s">
        <v>5772</v>
      </c>
      <c r="P589" s="28"/>
    </row>
    <row r="590" spans="1:16" ht="15" x14ac:dyDescent="0.25">
      <c r="A590" s="211" t="s">
        <v>5777</v>
      </c>
      <c r="B590" s="211" t="s">
        <v>5778</v>
      </c>
      <c r="C590" s="212">
        <v>41883</v>
      </c>
      <c r="D590" s="212">
        <v>42004</v>
      </c>
      <c r="E590" s="211" t="s">
        <v>5779</v>
      </c>
      <c r="F590" s="211" t="s">
        <v>5780</v>
      </c>
      <c r="G590" s="212">
        <v>41883</v>
      </c>
      <c r="H590" s="212">
        <v>42004</v>
      </c>
      <c r="I590" s="211">
        <v>60307.26</v>
      </c>
      <c r="J590" s="211" t="s">
        <v>432</v>
      </c>
      <c r="K590" s="211" t="s">
        <v>3790</v>
      </c>
      <c r="L590" s="211" t="s">
        <v>3942</v>
      </c>
      <c r="M590" s="211" t="s">
        <v>3943</v>
      </c>
      <c r="P590" s="28"/>
    </row>
    <row r="591" spans="1:16" ht="15" x14ac:dyDescent="0.25">
      <c r="A591" s="211" t="s">
        <v>5781</v>
      </c>
      <c r="B591" s="211" t="s">
        <v>5782</v>
      </c>
      <c r="C591" s="212">
        <v>42095</v>
      </c>
      <c r="D591" s="212">
        <v>43190</v>
      </c>
      <c r="E591" s="211" t="s">
        <v>5783</v>
      </c>
      <c r="F591" s="211" t="s">
        <v>5784</v>
      </c>
      <c r="G591" s="212">
        <v>42095</v>
      </c>
      <c r="H591" s="212">
        <v>43190</v>
      </c>
      <c r="I591" s="211">
        <v>1281503.6310000001</v>
      </c>
      <c r="J591" s="211" t="s">
        <v>432</v>
      </c>
      <c r="K591" s="211" t="s">
        <v>3790</v>
      </c>
      <c r="L591" s="211" t="s">
        <v>3998</v>
      </c>
      <c r="M591" s="211" t="s">
        <v>3999</v>
      </c>
      <c r="P591" s="28"/>
    </row>
    <row r="592" spans="1:16" ht="15" x14ac:dyDescent="0.25">
      <c r="A592" s="211" t="s">
        <v>5785</v>
      </c>
      <c r="B592" s="211" t="s">
        <v>5786</v>
      </c>
      <c r="C592" s="212">
        <v>42131</v>
      </c>
      <c r="D592" s="212">
        <v>43830</v>
      </c>
      <c r="E592" s="211" t="s">
        <v>5787</v>
      </c>
      <c r="F592" s="211" t="s">
        <v>5788</v>
      </c>
      <c r="G592" s="212">
        <v>42131</v>
      </c>
      <c r="H592" s="212">
        <v>43830</v>
      </c>
      <c r="I592" s="211">
        <v>146000</v>
      </c>
      <c r="J592" s="211" t="s">
        <v>432</v>
      </c>
      <c r="K592" s="211" t="s">
        <v>3790</v>
      </c>
      <c r="L592" s="211" t="s">
        <v>5789</v>
      </c>
      <c r="M592" s="211" t="s">
        <v>5790</v>
      </c>
      <c r="P592" s="28"/>
    </row>
    <row r="593" spans="1:16" ht="15" x14ac:dyDescent="0.25">
      <c r="A593" s="211" t="s">
        <v>5791</v>
      </c>
      <c r="B593" s="211" t="s">
        <v>5792</v>
      </c>
      <c r="C593" s="212">
        <v>41711</v>
      </c>
      <c r="D593" s="212">
        <v>43069</v>
      </c>
      <c r="E593" s="211" t="s">
        <v>5793</v>
      </c>
      <c r="F593" s="211" t="s">
        <v>5794</v>
      </c>
      <c r="G593" s="212">
        <v>41711</v>
      </c>
      <c r="H593" s="212">
        <v>43069</v>
      </c>
      <c r="I593" s="211">
        <v>197000</v>
      </c>
      <c r="J593" s="211" t="s">
        <v>432</v>
      </c>
      <c r="K593" s="211" t="s">
        <v>3790</v>
      </c>
      <c r="L593" s="211" t="s">
        <v>284</v>
      </c>
      <c r="M593" s="211" t="s">
        <v>3801</v>
      </c>
      <c r="P593" s="28"/>
    </row>
    <row r="594" spans="1:16" ht="15" x14ac:dyDescent="0.25">
      <c r="A594" s="211" t="s">
        <v>5795</v>
      </c>
      <c r="B594" s="211" t="s">
        <v>5796</v>
      </c>
      <c r="C594" s="212">
        <v>41883</v>
      </c>
      <c r="D594" s="212">
        <v>42735</v>
      </c>
      <c r="E594" s="211" t="s">
        <v>5797</v>
      </c>
      <c r="F594" s="211" t="s">
        <v>5798</v>
      </c>
      <c r="G594" s="212">
        <v>41883</v>
      </c>
      <c r="H594" s="212">
        <v>42247</v>
      </c>
      <c r="I594" s="211">
        <v>105129.36</v>
      </c>
      <c r="J594" s="211" t="s">
        <v>432</v>
      </c>
      <c r="K594" s="211" t="s">
        <v>3790</v>
      </c>
      <c r="L594" s="211" t="s">
        <v>5799</v>
      </c>
      <c r="M594" s="211" t="s">
        <v>5800</v>
      </c>
      <c r="P594" s="28"/>
    </row>
    <row r="595" spans="1:16" ht="15" x14ac:dyDescent="0.25">
      <c r="A595" s="211" t="s">
        <v>5795</v>
      </c>
      <c r="B595" s="211" t="s">
        <v>5796</v>
      </c>
      <c r="C595" s="212">
        <v>41883</v>
      </c>
      <c r="D595" s="212">
        <v>42735</v>
      </c>
      <c r="E595" s="211" t="s">
        <v>5801</v>
      </c>
      <c r="F595" s="211" t="s">
        <v>5802</v>
      </c>
      <c r="G595" s="212">
        <v>42151</v>
      </c>
      <c r="H595" s="212">
        <v>42490</v>
      </c>
      <c r="I595" s="211">
        <v>94433.5</v>
      </c>
      <c r="J595" s="211" t="s">
        <v>432</v>
      </c>
      <c r="K595" s="211" t="s">
        <v>3790</v>
      </c>
      <c r="L595" s="211" t="s">
        <v>5799</v>
      </c>
      <c r="M595" s="211" t="s">
        <v>5800</v>
      </c>
      <c r="P595" s="28"/>
    </row>
    <row r="596" spans="1:16" ht="15" x14ac:dyDescent="0.25">
      <c r="A596" s="211" t="s">
        <v>5795</v>
      </c>
      <c r="B596" s="211" t="s">
        <v>5796</v>
      </c>
      <c r="C596" s="212">
        <v>41883</v>
      </c>
      <c r="D596" s="212">
        <v>42735</v>
      </c>
      <c r="E596" s="211" t="s">
        <v>5803</v>
      </c>
      <c r="F596" s="211" t="s">
        <v>5804</v>
      </c>
      <c r="G596" s="212">
        <v>42528</v>
      </c>
      <c r="H596" s="212">
        <v>42735</v>
      </c>
      <c r="I596" s="211">
        <v>75096.75</v>
      </c>
      <c r="J596" s="211" t="s">
        <v>432</v>
      </c>
      <c r="K596" s="211" t="s">
        <v>3790</v>
      </c>
      <c r="L596" s="211" t="s">
        <v>5799</v>
      </c>
      <c r="M596" s="211" t="s">
        <v>5800</v>
      </c>
      <c r="P596" s="28"/>
    </row>
    <row r="597" spans="1:16" ht="15" x14ac:dyDescent="0.25">
      <c r="A597" s="211" t="s">
        <v>5805</v>
      </c>
      <c r="B597" s="211" t="s">
        <v>5806</v>
      </c>
      <c r="C597" s="212">
        <v>41821</v>
      </c>
      <c r="D597" s="212">
        <v>42735</v>
      </c>
      <c r="E597" s="211" t="s">
        <v>5807</v>
      </c>
      <c r="F597" s="211" t="s">
        <v>5808</v>
      </c>
      <c r="G597" s="212">
        <v>41821</v>
      </c>
      <c r="H597" s="212">
        <v>42369</v>
      </c>
      <c r="I597" s="211">
        <v>384686.35</v>
      </c>
      <c r="J597" s="211" t="s">
        <v>432</v>
      </c>
      <c r="K597" s="211" t="s">
        <v>3790</v>
      </c>
      <c r="L597" s="211" t="s">
        <v>5809</v>
      </c>
      <c r="M597" s="211" t="s">
        <v>5810</v>
      </c>
      <c r="P597" s="28"/>
    </row>
    <row r="598" spans="1:16" ht="15" x14ac:dyDescent="0.25">
      <c r="A598" s="211" t="s">
        <v>5811</v>
      </c>
      <c r="B598" s="211" t="s">
        <v>5812</v>
      </c>
      <c r="C598" s="212">
        <v>41926</v>
      </c>
      <c r="D598" s="212">
        <v>43769</v>
      </c>
      <c r="E598" s="211" t="s">
        <v>5813</v>
      </c>
      <c r="F598" s="211" t="s">
        <v>5814</v>
      </c>
      <c r="G598" s="212">
        <v>41926</v>
      </c>
      <c r="H598" s="212">
        <v>43769</v>
      </c>
      <c r="I598" s="211">
        <v>13500000</v>
      </c>
      <c r="J598" s="211" t="s">
        <v>432</v>
      </c>
      <c r="K598" s="211" t="s">
        <v>3790</v>
      </c>
      <c r="L598" s="211" t="s">
        <v>4277</v>
      </c>
      <c r="M598" s="211" t="s">
        <v>4278</v>
      </c>
      <c r="P598" s="28"/>
    </row>
    <row r="599" spans="1:16" ht="15" x14ac:dyDescent="0.25">
      <c r="A599" s="211" t="s">
        <v>5815</v>
      </c>
      <c r="B599" s="211" t="s">
        <v>5816</v>
      </c>
      <c r="C599" s="212">
        <v>41913</v>
      </c>
      <c r="D599" s="212">
        <v>43738</v>
      </c>
      <c r="E599" s="211" t="s">
        <v>5817</v>
      </c>
      <c r="F599" s="211" t="s">
        <v>5818</v>
      </c>
      <c r="G599" s="212">
        <v>41913</v>
      </c>
      <c r="H599" s="212">
        <v>43738</v>
      </c>
      <c r="I599" s="211">
        <v>13873600</v>
      </c>
      <c r="J599" s="211" t="s">
        <v>432</v>
      </c>
      <c r="K599" s="211" t="s">
        <v>3790</v>
      </c>
      <c r="L599" s="211" t="s">
        <v>4277</v>
      </c>
      <c r="M599" s="211" t="s">
        <v>4278</v>
      </c>
      <c r="P599" s="28"/>
    </row>
    <row r="600" spans="1:16" ht="15" x14ac:dyDescent="0.25">
      <c r="A600" s="211" t="s">
        <v>5819</v>
      </c>
      <c r="B600" s="211" t="s">
        <v>5820</v>
      </c>
      <c r="C600" s="212">
        <v>41760</v>
      </c>
      <c r="D600" s="212">
        <v>41820</v>
      </c>
      <c r="E600" s="211" t="s">
        <v>5821</v>
      </c>
      <c r="F600" s="211" t="s">
        <v>5822</v>
      </c>
      <c r="G600" s="212">
        <v>41760</v>
      </c>
      <c r="H600" s="212">
        <v>41790</v>
      </c>
      <c r="I600" s="211">
        <v>50000</v>
      </c>
      <c r="J600" s="211" t="s">
        <v>432</v>
      </c>
      <c r="K600" s="211" t="s">
        <v>3790</v>
      </c>
      <c r="L600" s="211" t="s">
        <v>4420</v>
      </c>
      <c r="M600" s="211" t="s">
        <v>4421</v>
      </c>
      <c r="P600" s="28"/>
    </row>
    <row r="601" spans="1:16" ht="15" x14ac:dyDescent="0.25">
      <c r="A601" s="211" t="s">
        <v>5823</v>
      </c>
      <c r="B601" s="211" t="s">
        <v>5824</v>
      </c>
      <c r="C601" s="212">
        <v>42051</v>
      </c>
      <c r="D601" s="212">
        <v>43146</v>
      </c>
      <c r="E601" s="211" t="s">
        <v>5825</v>
      </c>
      <c r="F601" s="211" t="s">
        <v>5826</v>
      </c>
      <c r="G601" s="212">
        <v>42020</v>
      </c>
      <c r="H601" s="212">
        <v>43449</v>
      </c>
      <c r="I601" s="211">
        <v>303926</v>
      </c>
      <c r="J601" s="211" t="s">
        <v>432</v>
      </c>
      <c r="K601" s="211" t="s">
        <v>3790</v>
      </c>
      <c r="L601" s="211" t="s">
        <v>5827</v>
      </c>
      <c r="M601" s="211" t="s">
        <v>5828</v>
      </c>
      <c r="P601" s="28"/>
    </row>
    <row r="602" spans="1:16" ht="15" x14ac:dyDescent="0.25">
      <c r="A602" s="211" t="s">
        <v>5829</v>
      </c>
      <c r="B602" s="211" t="s">
        <v>5830</v>
      </c>
      <c r="C602" s="212">
        <v>42217</v>
      </c>
      <c r="D602" s="212">
        <v>42947</v>
      </c>
      <c r="E602" s="211" t="s">
        <v>5831</v>
      </c>
      <c r="F602" s="211" t="s">
        <v>5832</v>
      </c>
      <c r="G602" s="212">
        <v>42217</v>
      </c>
      <c r="H602" s="212">
        <v>42947</v>
      </c>
      <c r="I602" s="211">
        <v>587031.75</v>
      </c>
      <c r="J602" s="211" t="s">
        <v>432</v>
      </c>
      <c r="K602" s="211" t="s">
        <v>3790</v>
      </c>
      <c r="L602" s="211" t="s">
        <v>5833</v>
      </c>
      <c r="M602" s="211" t="s">
        <v>5834</v>
      </c>
      <c r="P602" s="28"/>
    </row>
    <row r="603" spans="1:16" ht="15" x14ac:dyDescent="0.25">
      <c r="A603" s="211" t="s">
        <v>5835</v>
      </c>
      <c r="B603" s="211" t="s">
        <v>5836</v>
      </c>
      <c r="C603" s="212">
        <v>41913</v>
      </c>
      <c r="D603" s="212">
        <v>42400</v>
      </c>
      <c r="E603" s="211" t="s">
        <v>5837</v>
      </c>
      <c r="F603" s="211" t="s">
        <v>5838</v>
      </c>
      <c r="G603" s="212">
        <v>41913</v>
      </c>
      <c r="H603" s="212">
        <v>42400</v>
      </c>
      <c r="I603" s="211">
        <v>103422.87</v>
      </c>
      <c r="J603" s="211" t="s">
        <v>432</v>
      </c>
      <c r="K603" s="211" t="s">
        <v>3790</v>
      </c>
      <c r="L603" s="211" t="s">
        <v>5839</v>
      </c>
      <c r="M603" s="211" t="s">
        <v>5840</v>
      </c>
      <c r="P603" s="28"/>
    </row>
    <row r="604" spans="1:16" ht="15" x14ac:dyDescent="0.25">
      <c r="A604" s="211" t="s">
        <v>5841</v>
      </c>
      <c r="B604" s="211" t="s">
        <v>5842</v>
      </c>
      <c r="C604" s="212">
        <v>41808</v>
      </c>
      <c r="D604" s="212">
        <v>42172</v>
      </c>
      <c r="E604" s="211" t="s">
        <v>5843</v>
      </c>
      <c r="F604" s="211" t="s">
        <v>5844</v>
      </c>
      <c r="G604" s="212">
        <v>41808</v>
      </c>
      <c r="H604" s="212">
        <v>42172</v>
      </c>
      <c r="I604" s="211">
        <v>49284</v>
      </c>
      <c r="J604" s="211" t="s">
        <v>432</v>
      </c>
      <c r="K604" s="211" t="s">
        <v>3790</v>
      </c>
      <c r="L604" s="211" t="s">
        <v>5845</v>
      </c>
      <c r="M604" s="211" t="s">
        <v>5846</v>
      </c>
      <c r="P604" s="28"/>
    </row>
    <row r="605" spans="1:16" ht="15" x14ac:dyDescent="0.25">
      <c r="A605" s="211" t="s">
        <v>5847</v>
      </c>
      <c r="B605" s="211" t="s">
        <v>5848</v>
      </c>
      <c r="C605" s="212">
        <v>41547</v>
      </c>
      <c r="D605" s="212">
        <v>43008</v>
      </c>
      <c r="E605" s="211" t="s">
        <v>5849</v>
      </c>
      <c r="F605" s="211" t="s">
        <v>5850</v>
      </c>
      <c r="G605" s="212">
        <v>41547</v>
      </c>
      <c r="H605" s="212">
        <v>43008</v>
      </c>
      <c r="I605" s="211">
        <v>1029000</v>
      </c>
      <c r="J605" s="211" t="s">
        <v>432</v>
      </c>
      <c r="K605" s="211" t="s">
        <v>3790</v>
      </c>
      <c r="L605" s="211" t="s">
        <v>3806</v>
      </c>
      <c r="M605" s="211" t="s">
        <v>3807</v>
      </c>
      <c r="P605" s="28"/>
    </row>
    <row r="606" spans="1:16" ht="15" x14ac:dyDescent="0.25">
      <c r="A606" s="211" t="s">
        <v>5851</v>
      </c>
      <c r="B606" s="211" t="s">
        <v>5852</v>
      </c>
      <c r="C606" s="212">
        <v>41982</v>
      </c>
      <c r="D606" s="212">
        <v>43646</v>
      </c>
      <c r="E606" s="211" t="s">
        <v>4269</v>
      </c>
      <c r="F606" s="211" t="s">
        <v>4270</v>
      </c>
      <c r="G606" s="212">
        <v>41913</v>
      </c>
      <c r="H606" s="212">
        <v>42277</v>
      </c>
      <c r="I606" s="211">
        <v>14103734.68</v>
      </c>
      <c r="J606" s="211" t="s">
        <v>432</v>
      </c>
      <c r="K606" s="211" t="s">
        <v>3790</v>
      </c>
      <c r="L606" s="211" t="s">
        <v>3834</v>
      </c>
      <c r="M606" s="211" t="s">
        <v>3835</v>
      </c>
      <c r="P606" s="28"/>
    </row>
    <row r="607" spans="1:16" ht="15" x14ac:dyDescent="0.25">
      <c r="A607" s="211" t="s">
        <v>5851</v>
      </c>
      <c r="B607" s="211" t="s">
        <v>5852</v>
      </c>
      <c r="C607" s="212">
        <v>41982</v>
      </c>
      <c r="D607" s="212">
        <v>43646</v>
      </c>
      <c r="E607" s="211" t="s">
        <v>4271</v>
      </c>
      <c r="F607" s="211" t="s">
        <v>4272</v>
      </c>
      <c r="G607" s="212">
        <v>41913</v>
      </c>
      <c r="H607" s="212">
        <v>42277</v>
      </c>
      <c r="I607" s="211">
        <v>1999200</v>
      </c>
      <c r="J607" s="211" t="s">
        <v>432</v>
      </c>
      <c r="K607" s="211" t="s">
        <v>3790</v>
      </c>
      <c r="L607" s="211" t="s">
        <v>3834</v>
      </c>
      <c r="M607" s="211" t="s">
        <v>3835</v>
      </c>
      <c r="P607" s="28"/>
    </row>
    <row r="608" spans="1:16" ht="15" x14ac:dyDescent="0.25">
      <c r="A608" s="211" t="s">
        <v>5851</v>
      </c>
      <c r="B608" s="211" t="s">
        <v>5852</v>
      </c>
      <c r="C608" s="212">
        <v>41982</v>
      </c>
      <c r="D608" s="212">
        <v>43646</v>
      </c>
      <c r="E608" s="211" t="s">
        <v>5853</v>
      </c>
      <c r="F608" s="211" t="s">
        <v>5854</v>
      </c>
      <c r="G608" s="212">
        <v>42644</v>
      </c>
      <c r="H608" s="212">
        <v>43646</v>
      </c>
      <c r="I608" s="211">
        <v>916161</v>
      </c>
      <c r="J608" s="211" t="s">
        <v>432</v>
      </c>
      <c r="K608" s="211" t="s">
        <v>3790</v>
      </c>
      <c r="L608" s="211" t="s">
        <v>286</v>
      </c>
      <c r="M608" s="211" t="s">
        <v>3948</v>
      </c>
      <c r="P608" s="28"/>
    </row>
    <row r="609" spans="1:16" ht="15" x14ac:dyDescent="0.25">
      <c r="A609" s="211" t="s">
        <v>5855</v>
      </c>
      <c r="B609" s="211" t="s">
        <v>5856</v>
      </c>
      <c r="C609" s="212">
        <v>41913</v>
      </c>
      <c r="D609" s="212">
        <v>43008</v>
      </c>
      <c r="E609" s="211" t="s">
        <v>5857</v>
      </c>
      <c r="F609" s="211" t="s">
        <v>5858</v>
      </c>
      <c r="G609" s="212">
        <v>41913</v>
      </c>
      <c r="H609" s="212">
        <v>43008</v>
      </c>
      <c r="J609" s="211" t="s">
        <v>432</v>
      </c>
      <c r="K609" s="211" t="s">
        <v>3790</v>
      </c>
      <c r="L609" s="211" t="s">
        <v>3834</v>
      </c>
      <c r="M609" s="211" t="s">
        <v>3835</v>
      </c>
      <c r="P609" s="28"/>
    </row>
    <row r="610" spans="1:16" ht="15" x14ac:dyDescent="0.25">
      <c r="A610" s="211" t="s">
        <v>5855</v>
      </c>
      <c r="B610" s="211" t="s">
        <v>5856</v>
      </c>
      <c r="C610" s="212">
        <v>41913</v>
      </c>
      <c r="D610" s="212">
        <v>43008</v>
      </c>
      <c r="E610" s="211" t="s">
        <v>4269</v>
      </c>
      <c r="F610" s="211" t="s">
        <v>4270</v>
      </c>
      <c r="G610" s="212">
        <v>41913</v>
      </c>
      <c r="H610" s="212">
        <v>42277</v>
      </c>
      <c r="I610" s="211">
        <v>14103734.68</v>
      </c>
      <c r="J610" s="211" t="s">
        <v>432</v>
      </c>
      <c r="K610" s="211" t="s">
        <v>3790</v>
      </c>
      <c r="L610" s="211" t="s">
        <v>3834</v>
      </c>
      <c r="M610" s="211" t="s">
        <v>3835</v>
      </c>
      <c r="P610" s="28"/>
    </row>
    <row r="611" spans="1:16" ht="15" x14ac:dyDescent="0.25">
      <c r="A611" s="211" t="s">
        <v>5855</v>
      </c>
      <c r="B611" s="211" t="s">
        <v>5856</v>
      </c>
      <c r="C611" s="212">
        <v>41913</v>
      </c>
      <c r="D611" s="212">
        <v>43008</v>
      </c>
      <c r="E611" s="211" t="s">
        <v>4625</v>
      </c>
      <c r="F611" s="211" t="s">
        <v>4626</v>
      </c>
      <c r="G611" s="212">
        <v>42278</v>
      </c>
      <c r="H611" s="212">
        <v>42643</v>
      </c>
      <c r="I611" s="211">
        <v>16767961</v>
      </c>
      <c r="J611" s="211" t="s">
        <v>432</v>
      </c>
      <c r="K611" s="211" t="s">
        <v>3790</v>
      </c>
      <c r="L611" s="211" t="s">
        <v>3834</v>
      </c>
      <c r="M611" s="211" t="s">
        <v>3835</v>
      </c>
      <c r="P611" s="28"/>
    </row>
    <row r="612" spans="1:16" ht="15" x14ac:dyDescent="0.25">
      <c r="A612" s="211" t="s">
        <v>5855</v>
      </c>
      <c r="B612" s="211" t="s">
        <v>5856</v>
      </c>
      <c r="C612" s="212">
        <v>41913</v>
      </c>
      <c r="D612" s="212">
        <v>43008</v>
      </c>
      <c r="E612" s="211" t="s">
        <v>4939</v>
      </c>
      <c r="F612" s="211" t="s">
        <v>4940</v>
      </c>
      <c r="G612" s="212">
        <v>42644</v>
      </c>
      <c r="H612" s="212">
        <v>43008</v>
      </c>
      <c r="I612" s="211">
        <v>7461387</v>
      </c>
      <c r="J612" s="211" t="s">
        <v>432</v>
      </c>
      <c r="K612" s="211" t="s">
        <v>3790</v>
      </c>
      <c r="L612" s="211" t="s">
        <v>3834</v>
      </c>
      <c r="M612" s="211" t="s">
        <v>3835</v>
      </c>
      <c r="P612" s="28"/>
    </row>
    <row r="613" spans="1:16" ht="15" x14ac:dyDescent="0.25">
      <c r="A613" s="211" t="s">
        <v>5859</v>
      </c>
      <c r="B613" s="211" t="s">
        <v>5860</v>
      </c>
      <c r="C613" s="212">
        <v>42064</v>
      </c>
      <c r="D613" s="212">
        <v>42613</v>
      </c>
      <c r="E613" s="211" t="s">
        <v>5861</v>
      </c>
      <c r="F613" s="211" t="s">
        <v>5862</v>
      </c>
      <c r="G613" s="212">
        <v>42064</v>
      </c>
      <c r="H613" s="212">
        <v>42613</v>
      </c>
      <c r="I613" s="211">
        <v>88222.07</v>
      </c>
      <c r="J613" s="211" t="s">
        <v>432</v>
      </c>
      <c r="K613" s="211" t="s">
        <v>3790</v>
      </c>
      <c r="L613" s="211" t="s">
        <v>3998</v>
      </c>
      <c r="M613" s="211" t="s">
        <v>3999</v>
      </c>
      <c r="P613" s="28"/>
    </row>
    <row r="614" spans="1:16" ht="15" x14ac:dyDescent="0.25">
      <c r="A614" s="211" t="s">
        <v>5863</v>
      </c>
      <c r="B614" s="211" t="s">
        <v>5864</v>
      </c>
      <c r="C614" s="212">
        <v>41865</v>
      </c>
      <c r="D614" s="212">
        <v>41943</v>
      </c>
      <c r="E614" s="211" t="s">
        <v>5865</v>
      </c>
      <c r="F614" s="211" t="s">
        <v>5866</v>
      </c>
      <c r="G614" s="212">
        <v>41865</v>
      </c>
      <c r="H614" s="212">
        <v>41943</v>
      </c>
      <c r="I614" s="211">
        <v>11640</v>
      </c>
      <c r="J614" s="211" t="s">
        <v>432</v>
      </c>
      <c r="K614" s="211" t="s">
        <v>3790</v>
      </c>
      <c r="L614" s="211" t="s">
        <v>294</v>
      </c>
      <c r="M614" s="211" t="s">
        <v>4242</v>
      </c>
      <c r="P614" s="28"/>
    </row>
    <row r="615" spans="1:16" ht="15" x14ac:dyDescent="0.25">
      <c r="A615" s="211" t="s">
        <v>5867</v>
      </c>
      <c r="B615" s="211" t="s">
        <v>5868</v>
      </c>
      <c r="C615" s="212">
        <v>42186</v>
      </c>
      <c r="D615" s="212">
        <v>42460</v>
      </c>
      <c r="E615" s="211" t="s">
        <v>5869</v>
      </c>
      <c r="F615" s="211" t="s">
        <v>5870</v>
      </c>
      <c r="G615" s="212">
        <v>42186</v>
      </c>
      <c r="H615" s="212">
        <v>42460</v>
      </c>
      <c r="I615" s="211">
        <v>24000</v>
      </c>
      <c r="J615" s="211" t="s">
        <v>432</v>
      </c>
      <c r="K615" s="211" t="s">
        <v>3790</v>
      </c>
      <c r="L615" s="211" t="s">
        <v>5871</v>
      </c>
      <c r="M615" s="211" t="s">
        <v>5872</v>
      </c>
      <c r="P615" s="28"/>
    </row>
    <row r="616" spans="1:16" ht="15" x14ac:dyDescent="0.25">
      <c r="A616" s="211" t="s">
        <v>5873</v>
      </c>
      <c r="B616" s="211" t="s">
        <v>5874</v>
      </c>
      <c r="C616" s="212">
        <v>42064</v>
      </c>
      <c r="D616" s="212">
        <v>43738</v>
      </c>
      <c r="E616" s="211" t="s">
        <v>5875</v>
      </c>
      <c r="F616" s="211" t="s">
        <v>5876</v>
      </c>
      <c r="G616" s="212">
        <v>42064</v>
      </c>
      <c r="H616" s="212">
        <v>43100</v>
      </c>
      <c r="I616" s="211">
        <v>630728</v>
      </c>
      <c r="J616" s="211" t="s">
        <v>432</v>
      </c>
      <c r="K616" s="211" t="s">
        <v>3790</v>
      </c>
      <c r="L616" s="211" t="s">
        <v>290</v>
      </c>
      <c r="M616" s="211" t="s">
        <v>4169</v>
      </c>
      <c r="P616" s="28"/>
    </row>
    <row r="617" spans="1:16" ht="15" x14ac:dyDescent="0.25">
      <c r="A617" s="211" t="s">
        <v>5873</v>
      </c>
      <c r="B617" s="211" t="s">
        <v>5874</v>
      </c>
      <c r="C617" s="212">
        <v>42064</v>
      </c>
      <c r="D617" s="212">
        <v>43738</v>
      </c>
      <c r="E617" s="211" t="s">
        <v>5877</v>
      </c>
      <c r="F617" s="211" t="s">
        <v>5878</v>
      </c>
      <c r="G617" s="212">
        <v>42552</v>
      </c>
      <c r="H617" s="212">
        <v>43738</v>
      </c>
      <c r="I617" s="211">
        <v>1616738.04</v>
      </c>
      <c r="J617" s="211" t="s">
        <v>432</v>
      </c>
      <c r="K617" s="211" t="s">
        <v>3790</v>
      </c>
      <c r="L617" s="211" t="s">
        <v>290</v>
      </c>
      <c r="M617" s="211" t="s">
        <v>4169</v>
      </c>
      <c r="P617" s="28"/>
    </row>
    <row r="618" spans="1:16" ht="15" x14ac:dyDescent="0.25">
      <c r="A618" s="211" t="s">
        <v>5879</v>
      </c>
      <c r="B618" s="211" t="s">
        <v>5880</v>
      </c>
      <c r="C618" s="212">
        <v>41870</v>
      </c>
      <c r="D618" s="212">
        <v>41961</v>
      </c>
      <c r="E618" s="211" t="s">
        <v>5881</v>
      </c>
      <c r="F618" s="211" t="s">
        <v>5882</v>
      </c>
      <c r="G618" s="212">
        <v>41870</v>
      </c>
      <c r="H618" s="212">
        <v>41961</v>
      </c>
      <c r="I618" s="211">
        <v>9205.44</v>
      </c>
      <c r="J618" s="211" t="s">
        <v>432</v>
      </c>
      <c r="K618" s="211" t="s">
        <v>3790</v>
      </c>
      <c r="L618" s="211" t="s">
        <v>5883</v>
      </c>
      <c r="M618" s="211" t="s">
        <v>5884</v>
      </c>
      <c r="P618" s="28"/>
    </row>
    <row r="619" spans="1:16" ht="15" x14ac:dyDescent="0.25">
      <c r="A619" s="211" t="s">
        <v>5885</v>
      </c>
      <c r="B619" s="211" t="s">
        <v>5886</v>
      </c>
      <c r="C619" s="212">
        <v>42036</v>
      </c>
      <c r="D619" s="212">
        <v>43159</v>
      </c>
      <c r="E619" s="211" t="s">
        <v>5887</v>
      </c>
      <c r="F619" s="211" t="s">
        <v>5888</v>
      </c>
      <c r="G619" s="212">
        <v>42036</v>
      </c>
      <c r="H619" s="212">
        <v>43159</v>
      </c>
      <c r="I619" s="211">
        <v>249998</v>
      </c>
      <c r="J619" s="211" t="s">
        <v>432</v>
      </c>
      <c r="K619" s="211" t="s">
        <v>3790</v>
      </c>
      <c r="L619" s="211" t="s">
        <v>5889</v>
      </c>
      <c r="M619" s="211" t="s">
        <v>5890</v>
      </c>
      <c r="P619" s="28"/>
    </row>
    <row r="620" spans="1:16" ht="15" x14ac:dyDescent="0.25">
      <c r="A620" s="211" t="s">
        <v>5891</v>
      </c>
      <c r="B620" s="211" t="s">
        <v>5892</v>
      </c>
      <c r="C620" s="212">
        <v>41821</v>
      </c>
      <c r="D620" s="212">
        <v>42185</v>
      </c>
      <c r="E620" s="211" t="s">
        <v>5893</v>
      </c>
      <c r="F620" s="211" t="s">
        <v>5894</v>
      </c>
      <c r="G620" s="212">
        <v>41821</v>
      </c>
      <c r="H620" s="212">
        <v>42185</v>
      </c>
      <c r="I620" s="211">
        <v>11649.02</v>
      </c>
      <c r="J620" s="211" t="s">
        <v>432</v>
      </c>
      <c r="K620" s="211" t="s">
        <v>3790</v>
      </c>
      <c r="L620" s="211" t="s">
        <v>5895</v>
      </c>
      <c r="M620" s="211" t="s">
        <v>5896</v>
      </c>
      <c r="P620" s="28"/>
    </row>
    <row r="621" spans="1:16" ht="15" x14ac:dyDescent="0.25">
      <c r="A621" s="211" t="s">
        <v>5897</v>
      </c>
      <c r="B621" s="211" t="s">
        <v>5898</v>
      </c>
      <c r="C621" s="212">
        <v>41640</v>
      </c>
      <c r="D621" s="212">
        <v>42735</v>
      </c>
      <c r="E621" s="211" t="s">
        <v>5899</v>
      </c>
      <c r="F621" s="211" t="s">
        <v>5900</v>
      </c>
      <c r="G621" s="212">
        <v>41640</v>
      </c>
      <c r="H621" s="212">
        <v>42735</v>
      </c>
      <c r="I621" s="211">
        <v>231318</v>
      </c>
      <c r="J621" s="211" t="s">
        <v>432</v>
      </c>
      <c r="K621" s="211" t="s">
        <v>3790</v>
      </c>
      <c r="L621" s="211" t="s">
        <v>294</v>
      </c>
      <c r="M621" s="211" t="s">
        <v>4242</v>
      </c>
      <c r="P621" s="28"/>
    </row>
    <row r="622" spans="1:16" ht="15" x14ac:dyDescent="0.25">
      <c r="A622" s="211" t="s">
        <v>5901</v>
      </c>
      <c r="B622" s="211" t="s">
        <v>5902</v>
      </c>
      <c r="C622" s="212">
        <v>41913</v>
      </c>
      <c r="D622" s="212">
        <v>43008</v>
      </c>
      <c r="E622" s="211" t="s">
        <v>4269</v>
      </c>
      <c r="F622" s="211" t="s">
        <v>4270</v>
      </c>
      <c r="G622" s="212">
        <v>41913</v>
      </c>
      <c r="H622" s="212">
        <v>42277</v>
      </c>
      <c r="I622" s="211">
        <v>14103734.68</v>
      </c>
      <c r="J622" s="211" t="s">
        <v>432</v>
      </c>
      <c r="K622" s="211" t="s">
        <v>3790</v>
      </c>
      <c r="L622" s="211" t="s">
        <v>3834</v>
      </c>
      <c r="M622" s="211" t="s">
        <v>3835</v>
      </c>
      <c r="P622" s="28"/>
    </row>
    <row r="623" spans="1:16" ht="15" x14ac:dyDescent="0.25">
      <c r="A623" s="211" t="s">
        <v>5901</v>
      </c>
      <c r="B623" s="211" t="s">
        <v>5902</v>
      </c>
      <c r="C623" s="212">
        <v>41913</v>
      </c>
      <c r="D623" s="212">
        <v>43008</v>
      </c>
      <c r="E623" s="211" t="s">
        <v>4625</v>
      </c>
      <c r="F623" s="211" t="s">
        <v>4626</v>
      </c>
      <c r="G623" s="212">
        <v>42278</v>
      </c>
      <c r="H623" s="212">
        <v>42643</v>
      </c>
      <c r="I623" s="211">
        <v>16767961</v>
      </c>
      <c r="J623" s="211" t="s">
        <v>432</v>
      </c>
      <c r="K623" s="211" t="s">
        <v>3790</v>
      </c>
      <c r="L623" s="211" t="s">
        <v>3834</v>
      </c>
      <c r="M623" s="211" t="s">
        <v>3835</v>
      </c>
      <c r="P623" s="28"/>
    </row>
    <row r="624" spans="1:16" ht="15" x14ac:dyDescent="0.25">
      <c r="A624" s="211" t="s">
        <v>5901</v>
      </c>
      <c r="B624" s="211" t="s">
        <v>5902</v>
      </c>
      <c r="C624" s="212">
        <v>41913</v>
      </c>
      <c r="D624" s="212">
        <v>43008</v>
      </c>
      <c r="E624" s="211" t="s">
        <v>4627</v>
      </c>
      <c r="F624" s="211" t="s">
        <v>4628</v>
      </c>
      <c r="G624" s="212">
        <v>42644</v>
      </c>
      <c r="H624" s="212">
        <v>43008</v>
      </c>
      <c r="I624" s="211">
        <v>15723156.26</v>
      </c>
      <c r="J624" s="211" t="s">
        <v>432</v>
      </c>
      <c r="K624" s="211" t="s">
        <v>3790</v>
      </c>
      <c r="L624" s="211" t="s">
        <v>3834</v>
      </c>
      <c r="M624" s="211" t="s">
        <v>3835</v>
      </c>
      <c r="P624" s="28"/>
    </row>
    <row r="625" spans="1:16" ht="15" x14ac:dyDescent="0.25">
      <c r="A625" s="211" t="s">
        <v>5903</v>
      </c>
      <c r="B625" s="211" t="s">
        <v>5904</v>
      </c>
      <c r="C625" s="212">
        <v>41904</v>
      </c>
      <c r="D625" s="212">
        <v>42369</v>
      </c>
      <c r="E625" s="211" t="s">
        <v>5905</v>
      </c>
      <c r="F625" s="211" t="s">
        <v>5906</v>
      </c>
      <c r="G625" s="212">
        <v>41904</v>
      </c>
      <c r="H625" s="212">
        <v>42369</v>
      </c>
      <c r="I625" s="211">
        <v>75859.98</v>
      </c>
      <c r="J625" s="211" t="s">
        <v>432</v>
      </c>
      <c r="K625" s="211" t="s">
        <v>3790</v>
      </c>
      <c r="L625" s="211" t="s">
        <v>5907</v>
      </c>
      <c r="M625" s="211" t="s">
        <v>5908</v>
      </c>
      <c r="P625" s="28"/>
    </row>
    <row r="626" spans="1:16" ht="15" x14ac:dyDescent="0.25">
      <c r="A626" s="211" t="s">
        <v>5909</v>
      </c>
      <c r="B626" s="211" t="s">
        <v>5910</v>
      </c>
      <c r="C626" s="212">
        <v>41913</v>
      </c>
      <c r="D626" s="212">
        <v>42643</v>
      </c>
      <c r="E626" s="211" t="s">
        <v>5911</v>
      </c>
      <c r="F626" s="211" t="s">
        <v>5912</v>
      </c>
      <c r="G626" s="212">
        <v>41913</v>
      </c>
      <c r="H626" s="212">
        <v>42643</v>
      </c>
      <c r="I626" s="211">
        <v>88536</v>
      </c>
      <c r="J626" s="211" t="s">
        <v>432</v>
      </c>
      <c r="K626" s="211" t="s">
        <v>3790</v>
      </c>
      <c r="L626" s="211" t="s">
        <v>5913</v>
      </c>
      <c r="M626" s="211" t="s">
        <v>5914</v>
      </c>
      <c r="P626" s="28"/>
    </row>
    <row r="627" spans="1:16" ht="15" x14ac:dyDescent="0.25">
      <c r="A627" s="211" t="s">
        <v>5915</v>
      </c>
      <c r="B627" s="211" t="s">
        <v>5916</v>
      </c>
      <c r="C627" s="212">
        <v>42117</v>
      </c>
      <c r="D627" s="212">
        <v>43585</v>
      </c>
      <c r="E627" s="211" t="s">
        <v>5917</v>
      </c>
      <c r="F627" s="211" t="s">
        <v>5918</v>
      </c>
      <c r="G627" s="212">
        <v>42117</v>
      </c>
      <c r="H627" s="212">
        <v>43585</v>
      </c>
      <c r="I627" s="211">
        <v>5360046</v>
      </c>
      <c r="J627" s="211" t="s">
        <v>432</v>
      </c>
      <c r="K627" s="211" t="s">
        <v>3790</v>
      </c>
      <c r="L627" s="211" t="s">
        <v>286</v>
      </c>
      <c r="M627" s="211" t="s">
        <v>3948</v>
      </c>
      <c r="P627" s="28"/>
    </row>
    <row r="628" spans="1:16" ht="15" x14ac:dyDescent="0.25">
      <c r="A628" s="211" t="s">
        <v>5919</v>
      </c>
      <c r="B628" s="211" t="s">
        <v>5920</v>
      </c>
      <c r="C628" s="212">
        <v>41964</v>
      </c>
      <c r="D628" s="212">
        <v>43039</v>
      </c>
      <c r="E628" s="211" t="s">
        <v>5921</v>
      </c>
      <c r="F628" s="211" t="s">
        <v>5922</v>
      </c>
      <c r="G628" s="212">
        <v>41964</v>
      </c>
      <c r="H628" s="212">
        <v>43039</v>
      </c>
      <c r="I628" s="211">
        <v>523062</v>
      </c>
      <c r="J628" s="211" t="s">
        <v>432</v>
      </c>
      <c r="K628" s="211" t="s">
        <v>3790</v>
      </c>
      <c r="L628" s="211" t="s">
        <v>5923</v>
      </c>
      <c r="M628" s="211" t="s">
        <v>5924</v>
      </c>
      <c r="P628" s="28"/>
    </row>
    <row r="629" spans="1:16" ht="15" x14ac:dyDescent="0.25">
      <c r="A629" s="211" t="s">
        <v>5925</v>
      </c>
      <c r="B629" s="211" t="s">
        <v>5926</v>
      </c>
      <c r="C629" s="212">
        <v>42005</v>
      </c>
      <c r="D629" s="212">
        <v>43100</v>
      </c>
      <c r="E629" s="211" t="s">
        <v>5927</v>
      </c>
      <c r="F629" s="211" t="s">
        <v>5928</v>
      </c>
      <c r="G629" s="212">
        <v>42005</v>
      </c>
      <c r="H629" s="212">
        <v>43100</v>
      </c>
      <c r="I629" s="211">
        <v>156000</v>
      </c>
      <c r="J629" s="211" t="s">
        <v>432</v>
      </c>
      <c r="K629" s="211" t="s">
        <v>3790</v>
      </c>
      <c r="L629" s="211" t="s">
        <v>4355</v>
      </c>
      <c r="M629" s="211" t="s">
        <v>4356</v>
      </c>
      <c r="P629" s="28"/>
    </row>
    <row r="630" spans="1:16" ht="15" x14ac:dyDescent="0.25">
      <c r="A630" s="211" t="s">
        <v>5929</v>
      </c>
      <c r="B630" s="211" t="s">
        <v>5930</v>
      </c>
      <c r="C630" s="212">
        <v>42095</v>
      </c>
      <c r="D630" s="212">
        <v>43039</v>
      </c>
      <c r="E630" s="211" t="s">
        <v>5931</v>
      </c>
      <c r="F630" s="211" t="s">
        <v>5932</v>
      </c>
      <c r="G630" s="212">
        <v>42095</v>
      </c>
      <c r="H630" s="212">
        <v>43039</v>
      </c>
      <c r="I630" s="211">
        <v>35917.982000000004</v>
      </c>
      <c r="J630" s="211" t="s">
        <v>432</v>
      </c>
      <c r="K630" s="211" t="s">
        <v>3790</v>
      </c>
      <c r="L630" s="211" t="s">
        <v>5933</v>
      </c>
      <c r="M630" s="211" t="s">
        <v>5934</v>
      </c>
      <c r="P630" s="28"/>
    </row>
    <row r="631" spans="1:16" ht="15" x14ac:dyDescent="0.25">
      <c r="A631" s="211" t="s">
        <v>5935</v>
      </c>
      <c r="B631" s="211" t="s">
        <v>5936</v>
      </c>
      <c r="C631" s="212">
        <v>41944</v>
      </c>
      <c r="D631" s="212">
        <v>42338</v>
      </c>
      <c r="E631" s="211" t="s">
        <v>5937</v>
      </c>
      <c r="F631" s="211" t="s">
        <v>5938</v>
      </c>
      <c r="G631" s="212">
        <v>41944</v>
      </c>
      <c r="H631" s="212">
        <v>42338</v>
      </c>
      <c r="I631" s="211">
        <v>110000</v>
      </c>
      <c r="J631" s="211" t="s">
        <v>432</v>
      </c>
      <c r="K631" s="211" t="s">
        <v>3790</v>
      </c>
      <c r="L631" s="211" t="s">
        <v>5939</v>
      </c>
      <c r="M631" s="211" t="s">
        <v>5940</v>
      </c>
      <c r="P631" s="28"/>
    </row>
    <row r="632" spans="1:16" ht="15" x14ac:dyDescent="0.25">
      <c r="A632" s="211" t="s">
        <v>5935</v>
      </c>
      <c r="B632" s="211" t="s">
        <v>5936</v>
      </c>
      <c r="C632" s="212">
        <v>41944</v>
      </c>
      <c r="D632" s="212">
        <v>42338</v>
      </c>
      <c r="E632" s="211" t="s">
        <v>5941</v>
      </c>
      <c r="F632" s="211" t="s">
        <v>5942</v>
      </c>
      <c r="G632" s="212">
        <v>42186</v>
      </c>
      <c r="H632" s="212">
        <v>42369</v>
      </c>
      <c r="I632" s="211">
        <v>92000</v>
      </c>
      <c r="J632" s="211" t="s">
        <v>432</v>
      </c>
      <c r="K632" s="211" t="s">
        <v>3790</v>
      </c>
      <c r="L632" s="211" t="s">
        <v>5939</v>
      </c>
      <c r="M632" s="211" t="s">
        <v>5940</v>
      </c>
      <c r="P632" s="28"/>
    </row>
    <row r="633" spans="1:16" ht="15" x14ac:dyDescent="0.25">
      <c r="A633" s="211" t="s">
        <v>5943</v>
      </c>
      <c r="B633" s="211" t="s">
        <v>5944</v>
      </c>
      <c r="C633" s="212">
        <v>41947</v>
      </c>
      <c r="D633" s="212">
        <v>43418</v>
      </c>
      <c r="E633" s="211" t="s">
        <v>5945</v>
      </c>
      <c r="F633" s="211" t="s">
        <v>5946</v>
      </c>
      <c r="G633" s="212">
        <v>41947</v>
      </c>
      <c r="H633" s="212">
        <v>43418</v>
      </c>
      <c r="I633" s="211">
        <v>2669194</v>
      </c>
      <c r="J633" s="211" t="s">
        <v>432</v>
      </c>
      <c r="K633" s="211" t="s">
        <v>3790</v>
      </c>
      <c r="L633" s="211" t="s">
        <v>292</v>
      </c>
      <c r="M633" s="211" t="s">
        <v>3991</v>
      </c>
      <c r="P633" s="28"/>
    </row>
    <row r="634" spans="1:16" ht="15" x14ac:dyDescent="0.25">
      <c r="A634" s="211" t="s">
        <v>5947</v>
      </c>
      <c r="B634" s="211" t="s">
        <v>5948</v>
      </c>
      <c r="C634" s="212">
        <v>41821</v>
      </c>
      <c r="D634" s="212">
        <v>42369</v>
      </c>
      <c r="E634" s="211" t="s">
        <v>5949</v>
      </c>
      <c r="F634" s="211" t="s">
        <v>5950</v>
      </c>
      <c r="G634" s="212">
        <v>41821</v>
      </c>
      <c r="H634" s="212">
        <v>42369</v>
      </c>
      <c r="I634" s="211">
        <v>114800</v>
      </c>
      <c r="J634" s="211" t="s">
        <v>432</v>
      </c>
      <c r="K634" s="211" t="s">
        <v>3790</v>
      </c>
      <c r="L634" s="211" t="s">
        <v>294</v>
      </c>
      <c r="M634" s="211" t="s">
        <v>4242</v>
      </c>
      <c r="P634" s="28"/>
    </row>
    <row r="635" spans="1:16" ht="15" x14ac:dyDescent="0.25">
      <c r="A635" s="211" t="s">
        <v>5951</v>
      </c>
      <c r="B635" s="211" t="s">
        <v>5952</v>
      </c>
      <c r="C635" s="212">
        <v>41883</v>
      </c>
      <c r="D635" s="212">
        <v>42369</v>
      </c>
      <c r="E635" s="211" t="s">
        <v>5953</v>
      </c>
      <c r="F635" s="211" t="s">
        <v>5954</v>
      </c>
      <c r="G635" s="212">
        <v>41883</v>
      </c>
      <c r="H635" s="212">
        <v>42369</v>
      </c>
      <c r="I635" s="211">
        <v>326002</v>
      </c>
      <c r="J635" s="211" t="s">
        <v>432</v>
      </c>
      <c r="K635" s="211" t="s">
        <v>3790</v>
      </c>
      <c r="L635" s="211" t="s">
        <v>294</v>
      </c>
      <c r="M635" s="211" t="s">
        <v>4242</v>
      </c>
      <c r="P635" s="28"/>
    </row>
    <row r="636" spans="1:16" ht="15" x14ac:dyDescent="0.25">
      <c r="A636" s="211" t="s">
        <v>5955</v>
      </c>
      <c r="B636" s="211" t="s">
        <v>5956</v>
      </c>
      <c r="C636" s="212">
        <v>41982</v>
      </c>
      <c r="D636" s="212">
        <v>43646</v>
      </c>
      <c r="E636" s="211" t="s">
        <v>4269</v>
      </c>
      <c r="F636" s="211" t="s">
        <v>4270</v>
      </c>
      <c r="G636" s="212">
        <v>41913</v>
      </c>
      <c r="H636" s="212">
        <v>42277</v>
      </c>
      <c r="I636" s="211">
        <v>14103734.68</v>
      </c>
      <c r="J636" s="211" t="s">
        <v>432</v>
      </c>
      <c r="K636" s="211" t="s">
        <v>3790</v>
      </c>
      <c r="L636" s="211" t="s">
        <v>3834</v>
      </c>
      <c r="M636" s="211" t="s">
        <v>3835</v>
      </c>
      <c r="P636" s="28"/>
    </row>
    <row r="637" spans="1:16" ht="15" x14ac:dyDescent="0.25">
      <c r="A637" s="211" t="s">
        <v>5955</v>
      </c>
      <c r="B637" s="211" t="s">
        <v>5956</v>
      </c>
      <c r="C637" s="212">
        <v>41982</v>
      </c>
      <c r="D637" s="212">
        <v>43646</v>
      </c>
      <c r="E637" s="211" t="s">
        <v>4271</v>
      </c>
      <c r="F637" s="211" t="s">
        <v>4272</v>
      </c>
      <c r="G637" s="212">
        <v>41913</v>
      </c>
      <c r="H637" s="212">
        <v>42277</v>
      </c>
      <c r="I637" s="211">
        <v>1999200</v>
      </c>
      <c r="J637" s="211" t="s">
        <v>432</v>
      </c>
      <c r="K637" s="211" t="s">
        <v>3790</v>
      </c>
      <c r="L637" s="211" t="s">
        <v>3834</v>
      </c>
      <c r="M637" s="211" t="s">
        <v>3835</v>
      </c>
      <c r="P637" s="28"/>
    </row>
    <row r="638" spans="1:16" ht="15" x14ac:dyDescent="0.25">
      <c r="A638" s="211" t="s">
        <v>5955</v>
      </c>
      <c r="B638" s="211" t="s">
        <v>5956</v>
      </c>
      <c r="C638" s="212">
        <v>41982</v>
      </c>
      <c r="D638" s="212">
        <v>43646</v>
      </c>
      <c r="E638" s="211" t="s">
        <v>5957</v>
      </c>
      <c r="F638" s="211" t="s">
        <v>5958</v>
      </c>
      <c r="G638" s="212">
        <v>42644</v>
      </c>
      <c r="H638" s="212">
        <v>43646</v>
      </c>
      <c r="I638" s="211">
        <v>687229</v>
      </c>
      <c r="J638" s="211" t="s">
        <v>432</v>
      </c>
      <c r="K638" s="211" t="s">
        <v>3790</v>
      </c>
      <c r="L638" s="211" t="s">
        <v>286</v>
      </c>
      <c r="M638" s="211" t="s">
        <v>3948</v>
      </c>
      <c r="P638" s="28"/>
    </row>
    <row r="639" spans="1:16" ht="15" x14ac:dyDescent="0.25">
      <c r="A639" s="211" t="s">
        <v>5959</v>
      </c>
      <c r="B639" s="211" t="s">
        <v>5960</v>
      </c>
      <c r="C639" s="212">
        <v>42036</v>
      </c>
      <c r="D639" s="212">
        <v>43373</v>
      </c>
      <c r="E639" s="211" t="s">
        <v>5961</v>
      </c>
      <c r="F639" s="211" t="s">
        <v>5962</v>
      </c>
      <c r="G639" s="212">
        <v>42036</v>
      </c>
      <c r="H639" s="212">
        <v>43373</v>
      </c>
      <c r="I639" s="211">
        <v>536774.77</v>
      </c>
      <c r="J639" s="211" t="s">
        <v>432</v>
      </c>
      <c r="K639" s="211" t="s">
        <v>3790</v>
      </c>
      <c r="L639" s="211" t="s">
        <v>4024</v>
      </c>
      <c r="M639" s="211" t="s">
        <v>5292</v>
      </c>
      <c r="P639" s="28"/>
    </row>
    <row r="640" spans="1:16" ht="15" x14ac:dyDescent="0.25">
      <c r="A640" s="211" t="s">
        <v>5963</v>
      </c>
      <c r="B640" s="211" t="s">
        <v>5964</v>
      </c>
      <c r="C640" s="212">
        <v>42278</v>
      </c>
      <c r="D640" s="212">
        <v>43373</v>
      </c>
      <c r="E640" s="211" t="s">
        <v>5965</v>
      </c>
      <c r="F640" s="211" t="s">
        <v>5966</v>
      </c>
      <c r="G640" s="212">
        <v>42005</v>
      </c>
      <c r="H640" s="212">
        <v>42735</v>
      </c>
      <c r="I640" s="211">
        <v>745896.34</v>
      </c>
      <c r="J640" s="211" t="s">
        <v>432</v>
      </c>
      <c r="K640" s="211" t="s">
        <v>3790</v>
      </c>
      <c r="L640" s="211" t="s">
        <v>4145</v>
      </c>
      <c r="M640" s="211" t="s">
        <v>4146</v>
      </c>
      <c r="P640" s="28"/>
    </row>
    <row r="641" spans="1:16" ht="15" x14ac:dyDescent="0.25">
      <c r="A641" s="211" t="s">
        <v>5967</v>
      </c>
      <c r="B641" s="211" t="s">
        <v>5968</v>
      </c>
      <c r="C641" s="212">
        <v>42248</v>
      </c>
      <c r="D641" s="212">
        <v>43343</v>
      </c>
      <c r="E641" s="211" t="s">
        <v>5965</v>
      </c>
      <c r="F641" s="211" t="s">
        <v>5966</v>
      </c>
      <c r="G641" s="212">
        <v>42005</v>
      </c>
      <c r="H641" s="212">
        <v>42735</v>
      </c>
      <c r="I641" s="211">
        <v>745896.34</v>
      </c>
      <c r="J641" s="211" t="s">
        <v>432</v>
      </c>
      <c r="K641" s="211" t="s">
        <v>3790</v>
      </c>
      <c r="L641" s="211" t="s">
        <v>4145</v>
      </c>
      <c r="M641" s="211" t="s">
        <v>4146</v>
      </c>
      <c r="P641" s="28"/>
    </row>
    <row r="642" spans="1:16" ht="15" x14ac:dyDescent="0.25">
      <c r="A642" s="211" t="s">
        <v>5969</v>
      </c>
      <c r="B642" s="211" t="s">
        <v>5970</v>
      </c>
      <c r="C642" s="212">
        <v>42016</v>
      </c>
      <c r="D642" s="212">
        <v>43281</v>
      </c>
      <c r="E642" s="211" t="s">
        <v>5971</v>
      </c>
      <c r="F642" s="211" t="s">
        <v>5972</v>
      </c>
      <c r="G642" s="212">
        <v>42016</v>
      </c>
      <c r="H642" s="212">
        <v>43281</v>
      </c>
      <c r="I642" s="211">
        <v>415603.14</v>
      </c>
      <c r="J642" s="211" t="s">
        <v>432</v>
      </c>
      <c r="K642" s="211" t="s">
        <v>3790</v>
      </c>
      <c r="L642" s="211" t="s">
        <v>4184</v>
      </c>
      <c r="M642" s="211" t="s">
        <v>4185</v>
      </c>
      <c r="P642" s="28"/>
    </row>
    <row r="643" spans="1:16" ht="15" x14ac:dyDescent="0.25">
      <c r="A643" s="211" t="s">
        <v>5973</v>
      </c>
      <c r="B643" s="211" t="s">
        <v>5974</v>
      </c>
      <c r="C643" s="212">
        <v>42165</v>
      </c>
      <c r="D643" s="212">
        <v>42886</v>
      </c>
      <c r="E643" s="211" t="s">
        <v>5975</v>
      </c>
      <c r="F643" s="211" t="s">
        <v>5976</v>
      </c>
      <c r="G643" s="212">
        <v>42165</v>
      </c>
      <c r="H643" s="212">
        <v>42886</v>
      </c>
      <c r="I643" s="211">
        <v>199978</v>
      </c>
      <c r="J643" s="211" t="s">
        <v>432</v>
      </c>
      <c r="K643" s="211" t="s">
        <v>3790</v>
      </c>
      <c r="L643" s="211" t="s">
        <v>3846</v>
      </c>
      <c r="M643" s="211" t="s">
        <v>3847</v>
      </c>
      <c r="P643" s="28"/>
    </row>
    <row r="644" spans="1:16" ht="15" x14ac:dyDescent="0.25">
      <c r="A644" s="211" t="s">
        <v>5977</v>
      </c>
      <c r="B644" s="211" t="s">
        <v>5978</v>
      </c>
      <c r="C644" s="212">
        <v>41970</v>
      </c>
      <c r="D644" s="212">
        <v>42090</v>
      </c>
      <c r="E644" s="211" t="s">
        <v>5979</v>
      </c>
      <c r="F644" s="211" t="s">
        <v>5980</v>
      </c>
      <c r="G644" s="212">
        <v>41970</v>
      </c>
      <c r="H644" s="212">
        <v>42090</v>
      </c>
      <c r="I644" s="211">
        <v>34276</v>
      </c>
      <c r="J644" s="211" t="s">
        <v>432</v>
      </c>
      <c r="K644" s="211" t="s">
        <v>3790</v>
      </c>
      <c r="L644" s="211" t="s">
        <v>3998</v>
      </c>
      <c r="M644" s="211" t="s">
        <v>3999</v>
      </c>
      <c r="P644" s="28"/>
    </row>
    <row r="645" spans="1:16" ht="15" x14ac:dyDescent="0.25">
      <c r="A645" s="211" t="s">
        <v>5981</v>
      </c>
      <c r="B645" s="211" t="s">
        <v>5982</v>
      </c>
      <c r="C645" s="212">
        <v>42005</v>
      </c>
      <c r="D645" s="212">
        <v>43373</v>
      </c>
      <c r="E645" s="211" t="s">
        <v>5983</v>
      </c>
      <c r="F645" s="211" t="s">
        <v>5984</v>
      </c>
      <c r="G645" s="212">
        <v>42005</v>
      </c>
      <c r="H645" s="212">
        <v>43373</v>
      </c>
      <c r="I645" s="211">
        <v>1468865.24</v>
      </c>
      <c r="J645" s="211" t="s">
        <v>432</v>
      </c>
      <c r="K645" s="211" t="s">
        <v>3790</v>
      </c>
      <c r="L645" s="211" t="s">
        <v>5406</v>
      </c>
      <c r="M645" s="211" t="s">
        <v>5407</v>
      </c>
      <c r="P645" s="28"/>
    </row>
    <row r="646" spans="1:16" ht="15" x14ac:dyDescent="0.25">
      <c r="A646" s="211" t="s">
        <v>5985</v>
      </c>
      <c r="B646" s="211" t="s">
        <v>5986</v>
      </c>
      <c r="C646" s="212">
        <v>42005</v>
      </c>
      <c r="D646" s="212">
        <v>42369</v>
      </c>
      <c r="E646" s="211" t="s">
        <v>5987</v>
      </c>
      <c r="F646" s="211" t="s">
        <v>5988</v>
      </c>
      <c r="G646" s="212">
        <v>42005</v>
      </c>
      <c r="H646" s="212">
        <v>42369</v>
      </c>
      <c r="I646" s="211">
        <v>624063.9</v>
      </c>
      <c r="J646" s="211" t="s">
        <v>432</v>
      </c>
      <c r="K646" s="211" t="s">
        <v>3790</v>
      </c>
      <c r="L646" s="211" t="s">
        <v>3998</v>
      </c>
      <c r="M646" s="211" t="s">
        <v>3999</v>
      </c>
      <c r="P646" s="28"/>
    </row>
    <row r="647" spans="1:16" ht="15" x14ac:dyDescent="0.25">
      <c r="A647" s="211" t="s">
        <v>5989</v>
      </c>
      <c r="B647" s="211" t="s">
        <v>5990</v>
      </c>
      <c r="C647" s="212">
        <v>41974</v>
      </c>
      <c r="D647" s="212">
        <v>42155</v>
      </c>
      <c r="E647" s="211" t="s">
        <v>5991</v>
      </c>
      <c r="F647" s="211" t="s">
        <v>5992</v>
      </c>
      <c r="G647" s="212">
        <v>41974</v>
      </c>
      <c r="H647" s="212">
        <v>42155</v>
      </c>
      <c r="I647" s="211">
        <v>50000</v>
      </c>
      <c r="J647" s="211" t="s">
        <v>432</v>
      </c>
      <c r="K647" s="211" t="s">
        <v>3790</v>
      </c>
      <c r="L647" s="211" t="s">
        <v>292</v>
      </c>
      <c r="M647" s="211" t="s">
        <v>3991</v>
      </c>
      <c r="P647" s="28"/>
    </row>
    <row r="648" spans="1:16" ht="15" x14ac:dyDescent="0.25">
      <c r="A648" s="211" t="s">
        <v>5993</v>
      </c>
      <c r="B648" s="211" t="s">
        <v>5994</v>
      </c>
      <c r="C648" s="212">
        <v>41907</v>
      </c>
      <c r="D648" s="212">
        <v>42241</v>
      </c>
      <c r="E648" s="211" t="s">
        <v>5995</v>
      </c>
      <c r="F648" s="211" t="s">
        <v>5996</v>
      </c>
      <c r="G648" s="212">
        <v>41907</v>
      </c>
      <c r="H648" s="212">
        <v>42241</v>
      </c>
      <c r="I648" s="211">
        <v>8012</v>
      </c>
      <c r="J648" s="211" t="s">
        <v>432</v>
      </c>
      <c r="K648" s="211" t="s">
        <v>3790</v>
      </c>
      <c r="L648" s="211" t="s">
        <v>5997</v>
      </c>
      <c r="M648" s="211" t="s">
        <v>5998</v>
      </c>
      <c r="P648" s="28"/>
    </row>
    <row r="649" spans="1:16" ht="15" x14ac:dyDescent="0.25">
      <c r="A649" s="211" t="s">
        <v>5999</v>
      </c>
      <c r="B649" s="211" t="s">
        <v>6000</v>
      </c>
      <c r="C649" s="212">
        <v>41944</v>
      </c>
      <c r="D649" s="212">
        <v>42338</v>
      </c>
      <c r="E649" s="211" t="s">
        <v>6001</v>
      </c>
      <c r="F649" s="211" t="s">
        <v>6002</v>
      </c>
      <c r="G649" s="212">
        <v>41974</v>
      </c>
      <c r="H649" s="212">
        <v>42338</v>
      </c>
      <c r="I649" s="211">
        <v>61911.839999999997</v>
      </c>
      <c r="J649" s="211" t="s">
        <v>432</v>
      </c>
      <c r="K649" s="211" t="s">
        <v>3790</v>
      </c>
      <c r="L649" s="211" t="s">
        <v>3998</v>
      </c>
      <c r="M649" s="211" t="s">
        <v>3999</v>
      </c>
      <c r="P649" s="28"/>
    </row>
    <row r="650" spans="1:16" ht="15" x14ac:dyDescent="0.25">
      <c r="A650" s="211" t="s">
        <v>6003</v>
      </c>
      <c r="B650" s="211" t="s">
        <v>6004</v>
      </c>
      <c r="C650" s="212">
        <v>42676</v>
      </c>
      <c r="D650" s="212">
        <v>42978</v>
      </c>
      <c r="E650" s="211" t="s">
        <v>6005</v>
      </c>
      <c r="F650" s="211" t="s">
        <v>6006</v>
      </c>
      <c r="G650" s="212">
        <v>42676</v>
      </c>
      <c r="H650" s="212">
        <v>42978</v>
      </c>
      <c r="I650" s="211">
        <v>524941</v>
      </c>
      <c r="J650" s="211" t="s">
        <v>432</v>
      </c>
      <c r="K650" s="211" t="s">
        <v>3790</v>
      </c>
      <c r="L650" s="211" t="s">
        <v>6007</v>
      </c>
      <c r="M650" s="211" t="s">
        <v>6008</v>
      </c>
      <c r="P650" s="28"/>
    </row>
    <row r="651" spans="1:16" ht="15" x14ac:dyDescent="0.25">
      <c r="A651" s="211" t="s">
        <v>6009</v>
      </c>
      <c r="B651" s="211" t="s">
        <v>6010</v>
      </c>
      <c r="C651" s="212">
        <v>41988</v>
      </c>
      <c r="D651" s="212">
        <v>43719</v>
      </c>
      <c r="E651" s="211" t="s">
        <v>6011</v>
      </c>
      <c r="F651" s="211" t="s">
        <v>6012</v>
      </c>
      <c r="G651" s="212">
        <v>41988</v>
      </c>
      <c r="H651" s="212">
        <v>43719</v>
      </c>
      <c r="J651" s="211" t="s">
        <v>432</v>
      </c>
      <c r="K651" s="211" t="s">
        <v>3790</v>
      </c>
      <c r="L651" s="211" t="s">
        <v>6013</v>
      </c>
      <c r="M651" s="211" t="s">
        <v>6014</v>
      </c>
      <c r="P651" s="28"/>
    </row>
    <row r="652" spans="1:16" ht="15" x14ac:dyDescent="0.25">
      <c r="A652" s="211" t="s">
        <v>6015</v>
      </c>
      <c r="B652" s="211" t="s">
        <v>6016</v>
      </c>
      <c r="C652" s="212">
        <v>42064</v>
      </c>
      <c r="D652" s="212">
        <v>42643</v>
      </c>
      <c r="E652" s="211" t="s">
        <v>6017</v>
      </c>
      <c r="F652" s="211" t="s">
        <v>6018</v>
      </c>
      <c r="G652" s="212">
        <v>41913</v>
      </c>
      <c r="H652" s="212">
        <v>42277</v>
      </c>
      <c r="I652" s="211">
        <v>225400</v>
      </c>
      <c r="J652" s="211" t="s">
        <v>432</v>
      </c>
      <c r="K652" s="211" t="s">
        <v>3790</v>
      </c>
      <c r="L652" s="211" t="s">
        <v>3834</v>
      </c>
      <c r="M652" s="211" t="s">
        <v>3835</v>
      </c>
      <c r="P652" s="28"/>
    </row>
    <row r="653" spans="1:16" ht="15" x14ac:dyDescent="0.25">
      <c r="A653" s="211" t="s">
        <v>6019</v>
      </c>
      <c r="B653" s="211" t="s">
        <v>6020</v>
      </c>
      <c r="C653" s="212">
        <v>42005</v>
      </c>
      <c r="D653" s="212">
        <v>43100</v>
      </c>
      <c r="E653" s="211" t="s">
        <v>6021</v>
      </c>
      <c r="F653" s="211" t="s">
        <v>6022</v>
      </c>
      <c r="G653" s="212">
        <v>42005</v>
      </c>
      <c r="H653" s="212">
        <v>42735</v>
      </c>
      <c r="I653" s="211">
        <v>11269.52</v>
      </c>
      <c r="J653" s="211" t="s">
        <v>432</v>
      </c>
      <c r="K653" s="211" t="s">
        <v>3790</v>
      </c>
      <c r="L653" s="211" t="s">
        <v>6023</v>
      </c>
      <c r="M653" s="211" t="s">
        <v>6024</v>
      </c>
      <c r="P653" s="28"/>
    </row>
    <row r="654" spans="1:16" ht="15" x14ac:dyDescent="0.25">
      <c r="A654" s="211" t="s">
        <v>6025</v>
      </c>
      <c r="B654" s="211" t="s">
        <v>6026</v>
      </c>
      <c r="C654" s="212">
        <v>41548</v>
      </c>
      <c r="D654" s="212">
        <v>42643</v>
      </c>
      <c r="E654" s="211" t="s">
        <v>6027</v>
      </c>
      <c r="F654" s="211" t="s">
        <v>6028</v>
      </c>
      <c r="G654" s="212">
        <v>41548</v>
      </c>
      <c r="H654" s="212">
        <v>42643</v>
      </c>
      <c r="I654" s="211">
        <v>24425</v>
      </c>
      <c r="J654" s="211" t="s">
        <v>432</v>
      </c>
      <c r="K654" s="211" t="s">
        <v>3790</v>
      </c>
      <c r="L654" s="211" t="s">
        <v>6029</v>
      </c>
      <c r="M654" s="211" t="s">
        <v>6030</v>
      </c>
      <c r="P654" s="28"/>
    </row>
    <row r="655" spans="1:16" ht="15" x14ac:dyDescent="0.25">
      <c r="A655" s="211" t="s">
        <v>6031</v>
      </c>
      <c r="B655" s="211" t="s">
        <v>6032</v>
      </c>
      <c r="C655" s="212">
        <v>42291</v>
      </c>
      <c r="D655" s="212">
        <v>43768</v>
      </c>
      <c r="E655" s="211" t="s">
        <v>6033</v>
      </c>
      <c r="F655" s="211" t="s">
        <v>6034</v>
      </c>
      <c r="G655" s="212">
        <v>42291</v>
      </c>
      <c r="H655" s="212">
        <v>43768</v>
      </c>
      <c r="I655" s="211">
        <v>2000000</v>
      </c>
      <c r="J655" s="211" t="s">
        <v>432</v>
      </c>
      <c r="K655" s="211" t="s">
        <v>3790</v>
      </c>
      <c r="L655" s="211" t="s">
        <v>4277</v>
      </c>
      <c r="M655" s="211" t="s">
        <v>4278</v>
      </c>
      <c r="P655" s="28"/>
    </row>
    <row r="656" spans="1:16" ht="15" x14ac:dyDescent="0.25">
      <c r="A656" s="211" t="s">
        <v>6035</v>
      </c>
      <c r="B656" s="211" t="s">
        <v>6036</v>
      </c>
      <c r="C656" s="212">
        <v>42047</v>
      </c>
      <c r="D656" s="212">
        <v>43769</v>
      </c>
      <c r="E656" s="211" t="s">
        <v>6037</v>
      </c>
      <c r="F656" s="211" t="s">
        <v>6038</v>
      </c>
      <c r="G656" s="212">
        <v>42047</v>
      </c>
      <c r="H656" s="212">
        <v>43769</v>
      </c>
      <c r="I656" s="211">
        <v>954739</v>
      </c>
      <c r="J656" s="211" t="s">
        <v>432</v>
      </c>
      <c r="K656" s="211" t="s">
        <v>3790</v>
      </c>
      <c r="L656" s="211" t="s">
        <v>6039</v>
      </c>
      <c r="M656" s="211" t="s">
        <v>6040</v>
      </c>
      <c r="P656" s="28"/>
    </row>
    <row r="657" spans="1:16" ht="15" x14ac:dyDescent="0.25">
      <c r="A657" s="211" t="s">
        <v>6041</v>
      </c>
      <c r="B657" s="211" t="s">
        <v>6042</v>
      </c>
      <c r="C657" s="212">
        <v>42278</v>
      </c>
      <c r="D657" s="212">
        <v>43373</v>
      </c>
      <c r="E657" s="211" t="s">
        <v>6043</v>
      </c>
      <c r="F657" s="211" t="s">
        <v>6044</v>
      </c>
      <c r="G657" s="212">
        <v>42272</v>
      </c>
      <c r="H657" s="212">
        <v>43373</v>
      </c>
      <c r="I657" s="211">
        <v>38836.589999999997</v>
      </c>
      <c r="J657" s="211" t="s">
        <v>432</v>
      </c>
      <c r="K657" s="211" t="s">
        <v>3790</v>
      </c>
      <c r="L657" s="211" t="s">
        <v>6045</v>
      </c>
      <c r="M657" s="211" t="s">
        <v>6046</v>
      </c>
      <c r="P657" s="28"/>
    </row>
    <row r="658" spans="1:16" ht="15" x14ac:dyDescent="0.25">
      <c r="A658" s="211" t="s">
        <v>6047</v>
      </c>
      <c r="B658" s="211" t="s">
        <v>6048</v>
      </c>
      <c r="C658" s="212">
        <v>42292</v>
      </c>
      <c r="D658" s="212">
        <v>42688</v>
      </c>
      <c r="E658" s="211" t="s">
        <v>6049</v>
      </c>
      <c r="F658" s="211" t="s">
        <v>6050</v>
      </c>
      <c r="G658" s="212">
        <v>42292</v>
      </c>
      <c r="H658" s="212">
        <v>42688</v>
      </c>
      <c r="I658" s="211">
        <v>16908.990000000002</v>
      </c>
      <c r="J658" s="211" t="s">
        <v>432</v>
      </c>
      <c r="K658" s="211" t="s">
        <v>3790</v>
      </c>
      <c r="L658" s="211" t="s">
        <v>3850</v>
      </c>
      <c r="M658" s="211" t="s">
        <v>3851</v>
      </c>
      <c r="P658" s="28"/>
    </row>
    <row r="659" spans="1:16" ht="15" x14ac:dyDescent="0.25">
      <c r="A659" s="211" t="s">
        <v>6051</v>
      </c>
      <c r="B659" s="211" t="s">
        <v>6052</v>
      </c>
      <c r="C659" s="212">
        <v>42104</v>
      </c>
      <c r="D659" s="212">
        <v>42704</v>
      </c>
      <c r="E659" s="211" t="s">
        <v>6053</v>
      </c>
      <c r="F659" s="211" t="s">
        <v>6054</v>
      </c>
      <c r="G659" s="212">
        <v>42104</v>
      </c>
      <c r="H659" s="212">
        <v>42704</v>
      </c>
      <c r="I659" s="211">
        <v>799000</v>
      </c>
      <c r="J659" s="211" t="s">
        <v>432</v>
      </c>
      <c r="K659" s="211" t="s">
        <v>3790</v>
      </c>
      <c r="L659" s="211" t="s">
        <v>4277</v>
      </c>
      <c r="M659" s="211" t="s">
        <v>4278</v>
      </c>
      <c r="P659" s="28"/>
    </row>
    <row r="660" spans="1:16" ht="15" x14ac:dyDescent="0.25">
      <c r="A660" s="211" t="s">
        <v>6055</v>
      </c>
      <c r="B660" s="211" t="s">
        <v>6056</v>
      </c>
      <c r="C660" s="212">
        <v>42644</v>
      </c>
      <c r="D660" s="212">
        <v>43373</v>
      </c>
      <c r="E660" s="211" t="s">
        <v>6057</v>
      </c>
      <c r="F660" s="211" t="s">
        <v>6058</v>
      </c>
      <c r="G660" s="212">
        <v>42644</v>
      </c>
      <c r="H660" s="212">
        <v>43373</v>
      </c>
      <c r="I660" s="211">
        <v>87508.75</v>
      </c>
      <c r="J660" s="211" t="s">
        <v>432</v>
      </c>
      <c r="K660" s="211" t="s">
        <v>3790</v>
      </c>
      <c r="L660" s="211" t="s">
        <v>6059</v>
      </c>
      <c r="M660" s="211" t="s">
        <v>6060</v>
      </c>
      <c r="P660" s="28"/>
    </row>
    <row r="661" spans="1:16" ht="15" x14ac:dyDescent="0.25">
      <c r="A661" s="211" t="s">
        <v>6061</v>
      </c>
      <c r="B661" s="211" t="s">
        <v>6062</v>
      </c>
      <c r="C661" s="212">
        <v>42461</v>
      </c>
      <c r="D661" s="212">
        <v>44196</v>
      </c>
      <c r="E661" s="211" t="s">
        <v>6063</v>
      </c>
      <c r="F661" s="211" t="s">
        <v>6064</v>
      </c>
      <c r="G661" s="212">
        <v>42461</v>
      </c>
      <c r="H661" s="212">
        <v>44196</v>
      </c>
      <c r="I661" s="211">
        <v>345069</v>
      </c>
      <c r="J661" s="211" t="s">
        <v>432</v>
      </c>
      <c r="K661" s="211" t="s">
        <v>3790</v>
      </c>
      <c r="L661" s="211" t="s">
        <v>6065</v>
      </c>
      <c r="M661" s="211" t="s">
        <v>6066</v>
      </c>
      <c r="P661" s="28"/>
    </row>
    <row r="662" spans="1:16" ht="15" x14ac:dyDescent="0.25">
      <c r="A662" s="211" t="s">
        <v>6067</v>
      </c>
      <c r="B662" s="211" t="s">
        <v>6068</v>
      </c>
      <c r="C662" s="212">
        <v>42522</v>
      </c>
      <c r="D662" s="212">
        <v>44165</v>
      </c>
      <c r="E662" s="211" t="s">
        <v>6069</v>
      </c>
      <c r="F662" s="211" t="s">
        <v>6070</v>
      </c>
      <c r="G662" s="212">
        <v>42522</v>
      </c>
      <c r="H662" s="212">
        <v>44165</v>
      </c>
      <c r="I662" s="211">
        <v>59738.53</v>
      </c>
      <c r="J662" s="211" t="s">
        <v>432</v>
      </c>
      <c r="K662" s="211" t="s">
        <v>3790</v>
      </c>
      <c r="L662" s="211" t="s">
        <v>6071</v>
      </c>
      <c r="M662" s="211" t="s">
        <v>6072</v>
      </c>
      <c r="P662" s="28"/>
    </row>
    <row r="663" spans="1:16" ht="15" x14ac:dyDescent="0.25">
      <c r="A663" s="211" t="s">
        <v>6073</v>
      </c>
      <c r="B663" s="211" t="s">
        <v>6074</v>
      </c>
      <c r="C663" s="212">
        <v>42269</v>
      </c>
      <c r="D663" s="212">
        <v>43189</v>
      </c>
      <c r="E663" s="211" t="s">
        <v>6075</v>
      </c>
      <c r="F663" s="211" t="s">
        <v>6076</v>
      </c>
      <c r="G663" s="212">
        <v>42269</v>
      </c>
      <c r="H663" s="212">
        <v>43189</v>
      </c>
      <c r="I663" s="211">
        <v>499600</v>
      </c>
      <c r="J663" s="211" t="s">
        <v>432</v>
      </c>
      <c r="K663" s="211" t="s">
        <v>3790</v>
      </c>
      <c r="L663" s="211" t="s">
        <v>3914</v>
      </c>
      <c r="M663" s="211" t="s">
        <v>3915</v>
      </c>
      <c r="P663" s="28"/>
    </row>
    <row r="664" spans="1:16" ht="15" x14ac:dyDescent="0.25">
      <c r="A664" s="211" t="s">
        <v>6077</v>
      </c>
      <c r="B664" s="211" t="s">
        <v>6078</v>
      </c>
      <c r="C664" s="212">
        <v>42005</v>
      </c>
      <c r="D664" s="212">
        <v>42735</v>
      </c>
      <c r="E664" s="211" t="s">
        <v>6079</v>
      </c>
      <c r="F664" s="211" t="s">
        <v>6080</v>
      </c>
      <c r="G664" s="212">
        <v>42005</v>
      </c>
      <c r="H664" s="212">
        <v>42735</v>
      </c>
      <c r="I664" s="211">
        <v>500000</v>
      </c>
      <c r="J664" s="211" t="s">
        <v>432</v>
      </c>
      <c r="K664" s="211" t="s">
        <v>3790</v>
      </c>
      <c r="L664" s="211" t="s">
        <v>4305</v>
      </c>
      <c r="M664" s="211" t="s">
        <v>4306</v>
      </c>
      <c r="P664" s="28"/>
    </row>
    <row r="665" spans="1:16" ht="15" x14ac:dyDescent="0.25">
      <c r="A665" s="211" t="s">
        <v>6081</v>
      </c>
      <c r="B665" s="211" t="s">
        <v>6082</v>
      </c>
      <c r="C665" s="212">
        <v>42125</v>
      </c>
      <c r="D665" s="212">
        <v>42490</v>
      </c>
      <c r="E665" s="211" t="s">
        <v>6083</v>
      </c>
      <c r="F665" s="211" t="s">
        <v>6084</v>
      </c>
      <c r="G665" s="212">
        <v>42125</v>
      </c>
      <c r="H665" s="212">
        <v>42490</v>
      </c>
      <c r="I665" s="211">
        <v>9864.08</v>
      </c>
      <c r="J665" s="211" t="s">
        <v>432</v>
      </c>
      <c r="K665" s="211" t="s">
        <v>3790</v>
      </c>
      <c r="L665" s="211" t="s">
        <v>6085</v>
      </c>
      <c r="M665" s="211" t="s">
        <v>6086</v>
      </c>
      <c r="P665" s="28"/>
    </row>
    <row r="666" spans="1:16" ht="15" x14ac:dyDescent="0.25">
      <c r="A666" s="211" t="s">
        <v>6087</v>
      </c>
      <c r="B666" s="211" t="s">
        <v>6088</v>
      </c>
      <c r="C666" s="212">
        <v>42552</v>
      </c>
      <c r="D666" s="212">
        <v>43465</v>
      </c>
      <c r="E666" s="211" t="s">
        <v>6089</v>
      </c>
      <c r="F666" s="211" t="s">
        <v>6090</v>
      </c>
      <c r="G666" s="212">
        <v>42552</v>
      </c>
      <c r="H666" s="212">
        <v>43465</v>
      </c>
      <c r="I666" s="211">
        <v>47478</v>
      </c>
      <c r="J666" s="211" t="s">
        <v>432</v>
      </c>
      <c r="K666" s="211" t="s">
        <v>3790</v>
      </c>
      <c r="L666" s="211" t="s">
        <v>5210</v>
      </c>
      <c r="M666" s="211" t="s">
        <v>5211</v>
      </c>
      <c r="P666" s="28"/>
    </row>
    <row r="667" spans="1:16" ht="15" x14ac:dyDescent="0.25">
      <c r="A667" s="211" t="s">
        <v>6091</v>
      </c>
      <c r="B667" s="211" t="s">
        <v>6092</v>
      </c>
      <c r="C667" s="212">
        <v>42536</v>
      </c>
      <c r="D667" s="212">
        <v>43251</v>
      </c>
      <c r="E667" s="211" t="s">
        <v>6093</v>
      </c>
      <c r="F667" s="211" t="s">
        <v>6094</v>
      </c>
      <c r="G667" s="212">
        <v>42536</v>
      </c>
      <c r="H667" s="212">
        <v>43251</v>
      </c>
      <c r="I667" s="211">
        <v>28757</v>
      </c>
      <c r="J667" s="211" t="s">
        <v>432</v>
      </c>
      <c r="K667" s="211" t="s">
        <v>3790</v>
      </c>
      <c r="L667" s="211" t="s">
        <v>6095</v>
      </c>
      <c r="M667" s="211" t="s">
        <v>6096</v>
      </c>
      <c r="P667" s="28"/>
    </row>
    <row r="668" spans="1:16" ht="15" x14ac:dyDescent="0.25">
      <c r="A668" s="211" t="s">
        <v>6097</v>
      </c>
      <c r="B668" s="211" t="s">
        <v>6098</v>
      </c>
      <c r="C668" s="212">
        <v>42522</v>
      </c>
      <c r="D668" s="212">
        <v>43190</v>
      </c>
      <c r="E668" s="211" t="s">
        <v>6099</v>
      </c>
      <c r="F668" s="211" t="s">
        <v>6100</v>
      </c>
      <c r="G668" s="212">
        <v>42522</v>
      </c>
      <c r="H668" s="212">
        <v>43190</v>
      </c>
      <c r="I668" s="211">
        <v>273022</v>
      </c>
      <c r="J668" s="211" t="s">
        <v>432</v>
      </c>
      <c r="K668" s="211" t="s">
        <v>3790</v>
      </c>
      <c r="L668" s="211" t="s">
        <v>6101</v>
      </c>
      <c r="M668" s="211" t="s">
        <v>6102</v>
      </c>
      <c r="P668" s="28"/>
    </row>
    <row r="669" spans="1:16" ht="15" x14ac:dyDescent="0.25">
      <c r="A669" s="211" t="s">
        <v>6103</v>
      </c>
      <c r="B669" s="211" t="s">
        <v>6104</v>
      </c>
      <c r="C669" s="212">
        <v>42505</v>
      </c>
      <c r="D669" s="212">
        <v>42855</v>
      </c>
      <c r="E669" s="211" t="s">
        <v>6105</v>
      </c>
      <c r="F669" s="211" t="s">
        <v>6106</v>
      </c>
      <c r="G669" s="212">
        <v>42505</v>
      </c>
      <c r="H669" s="212">
        <v>42855</v>
      </c>
      <c r="I669" s="211">
        <v>577532</v>
      </c>
      <c r="J669" s="211" t="s">
        <v>432</v>
      </c>
      <c r="K669" s="211" t="s">
        <v>3790</v>
      </c>
      <c r="L669" s="211" t="s">
        <v>6107</v>
      </c>
      <c r="M669" s="211" t="s">
        <v>6108</v>
      </c>
      <c r="P669" s="28"/>
    </row>
    <row r="670" spans="1:16" ht="15" x14ac:dyDescent="0.25">
      <c r="A670" s="211" t="s">
        <v>6109</v>
      </c>
      <c r="B670" s="211" t="s">
        <v>6110</v>
      </c>
      <c r="C670" s="212">
        <v>42644</v>
      </c>
      <c r="D670" s="212">
        <v>43708</v>
      </c>
      <c r="E670" s="211" t="s">
        <v>6111</v>
      </c>
      <c r="F670" s="211" t="s">
        <v>6112</v>
      </c>
      <c r="G670" s="212">
        <v>42644</v>
      </c>
      <c r="H670" s="212">
        <v>43708</v>
      </c>
      <c r="I670" s="211">
        <v>648702</v>
      </c>
      <c r="J670" s="211" t="s">
        <v>432</v>
      </c>
      <c r="K670" s="211" t="s">
        <v>3790</v>
      </c>
      <c r="L670" s="211" t="s">
        <v>294</v>
      </c>
      <c r="M670" s="211" t="s">
        <v>4242</v>
      </c>
      <c r="P670" s="28"/>
    </row>
    <row r="671" spans="1:16" ht="15" x14ac:dyDescent="0.25">
      <c r="A671" s="211" t="s">
        <v>6113</v>
      </c>
      <c r="B671" s="211" t="s">
        <v>6114</v>
      </c>
      <c r="C671" s="212">
        <v>42198</v>
      </c>
      <c r="D671" s="212">
        <v>42520</v>
      </c>
      <c r="E671" s="211" t="s">
        <v>6115</v>
      </c>
      <c r="F671" s="211" t="s">
        <v>6116</v>
      </c>
      <c r="G671" s="212">
        <v>42198</v>
      </c>
      <c r="H671" s="212">
        <v>42520</v>
      </c>
      <c r="I671" s="211">
        <v>42837.919999999998</v>
      </c>
      <c r="J671" s="211" t="s">
        <v>432</v>
      </c>
      <c r="K671" s="211" t="s">
        <v>3790</v>
      </c>
      <c r="L671" s="211" t="s">
        <v>6117</v>
      </c>
      <c r="M671" s="211" t="s">
        <v>6118</v>
      </c>
      <c r="P671" s="28"/>
    </row>
    <row r="672" spans="1:16" ht="15" x14ac:dyDescent="0.25">
      <c r="A672" s="211" t="s">
        <v>6113</v>
      </c>
      <c r="B672" s="211" t="s">
        <v>6114</v>
      </c>
      <c r="C672" s="212">
        <v>42198</v>
      </c>
      <c r="D672" s="212">
        <v>42520</v>
      </c>
      <c r="E672" s="211" t="s">
        <v>6119</v>
      </c>
      <c r="F672" s="211" t="s">
        <v>6120</v>
      </c>
      <c r="G672" s="212">
        <v>42251</v>
      </c>
      <c r="H672" s="212">
        <v>42493</v>
      </c>
      <c r="I672" s="211">
        <v>82433.95</v>
      </c>
      <c r="J672" s="211" t="s">
        <v>432</v>
      </c>
      <c r="K672" s="211" t="s">
        <v>3790</v>
      </c>
      <c r="L672" s="211" t="s">
        <v>6121</v>
      </c>
      <c r="M672" s="211" t="s">
        <v>6122</v>
      </c>
      <c r="P672" s="28"/>
    </row>
    <row r="673" spans="1:16" ht="15" x14ac:dyDescent="0.25">
      <c r="A673" s="211" t="s">
        <v>6123</v>
      </c>
      <c r="B673" s="211" t="s">
        <v>6124</v>
      </c>
      <c r="C673" s="212">
        <v>42614</v>
      </c>
      <c r="D673" s="212">
        <v>44074</v>
      </c>
      <c r="E673" s="211" t="s">
        <v>6125</v>
      </c>
      <c r="F673" s="211" t="s">
        <v>6126</v>
      </c>
      <c r="G673" s="212">
        <v>42614</v>
      </c>
      <c r="H673" s="212">
        <v>44074</v>
      </c>
      <c r="I673" s="211">
        <v>661418.61510000005</v>
      </c>
      <c r="J673" s="211" t="s">
        <v>432</v>
      </c>
      <c r="K673" s="211" t="s">
        <v>3790</v>
      </c>
      <c r="L673" s="211" t="s">
        <v>4045</v>
      </c>
      <c r="M673" s="211" t="s">
        <v>4046</v>
      </c>
      <c r="P673" s="28"/>
    </row>
    <row r="674" spans="1:16" ht="15" x14ac:dyDescent="0.25">
      <c r="A674" s="211" t="s">
        <v>6127</v>
      </c>
      <c r="B674" s="211" t="s">
        <v>6128</v>
      </c>
      <c r="C674" s="212">
        <v>42241</v>
      </c>
      <c r="D674" s="212">
        <v>42490</v>
      </c>
      <c r="E674" s="211" t="s">
        <v>6129</v>
      </c>
      <c r="F674" s="211" t="s">
        <v>6130</v>
      </c>
      <c r="G674" s="212">
        <v>42241</v>
      </c>
      <c r="H674" s="212">
        <v>42490</v>
      </c>
      <c r="I674" s="211">
        <v>100000.41</v>
      </c>
      <c r="J674" s="211" t="s">
        <v>432</v>
      </c>
      <c r="K674" s="211" t="s">
        <v>3790</v>
      </c>
      <c r="L674" s="211" t="s">
        <v>4955</v>
      </c>
      <c r="M674" s="211" t="s">
        <v>4956</v>
      </c>
      <c r="P674" s="28"/>
    </row>
    <row r="675" spans="1:16" ht="15" x14ac:dyDescent="0.25">
      <c r="A675" s="211" t="s">
        <v>6131</v>
      </c>
      <c r="B675" s="211" t="s">
        <v>6132</v>
      </c>
      <c r="C675" s="212">
        <v>42275</v>
      </c>
      <c r="D675" s="212">
        <v>44196</v>
      </c>
      <c r="E675" s="211" t="s">
        <v>6133</v>
      </c>
      <c r="F675" s="211" t="s">
        <v>6134</v>
      </c>
      <c r="G675" s="212">
        <v>42275</v>
      </c>
      <c r="H675" s="212">
        <v>44196</v>
      </c>
      <c r="I675" s="211">
        <v>14399187</v>
      </c>
      <c r="J675" s="211" t="s">
        <v>432</v>
      </c>
      <c r="K675" s="211" t="s">
        <v>3790</v>
      </c>
      <c r="L675" s="211" t="s">
        <v>4277</v>
      </c>
      <c r="M675" s="211" t="s">
        <v>4278</v>
      </c>
      <c r="P675" s="28"/>
    </row>
    <row r="676" spans="1:16" ht="15" x14ac:dyDescent="0.25">
      <c r="A676" s="211" t="s">
        <v>6135</v>
      </c>
      <c r="B676" s="211" t="s">
        <v>6136</v>
      </c>
      <c r="C676" s="212">
        <v>42370</v>
      </c>
      <c r="D676" s="212">
        <v>43100</v>
      </c>
      <c r="E676" s="211" t="s">
        <v>6137</v>
      </c>
      <c r="F676" s="211" t="s">
        <v>6138</v>
      </c>
      <c r="G676" s="212">
        <v>42370</v>
      </c>
      <c r="H676" s="212">
        <v>43100</v>
      </c>
      <c r="I676" s="211">
        <v>112392.65</v>
      </c>
      <c r="J676" s="211" t="s">
        <v>432</v>
      </c>
      <c r="K676" s="211" t="s">
        <v>3790</v>
      </c>
      <c r="L676" s="211" t="s">
        <v>3998</v>
      </c>
      <c r="M676" s="211" t="s">
        <v>3999</v>
      </c>
      <c r="P676" s="28"/>
    </row>
    <row r="677" spans="1:16" ht="15" x14ac:dyDescent="0.25">
      <c r="A677" s="211" t="s">
        <v>6139</v>
      </c>
      <c r="B677" s="211" t="s">
        <v>6140</v>
      </c>
      <c r="C677" s="212">
        <v>42461</v>
      </c>
      <c r="D677" s="212">
        <v>43921</v>
      </c>
      <c r="E677" s="211" t="s">
        <v>6141</v>
      </c>
      <c r="F677" s="211" t="s">
        <v>6142</v>
      </c>
      <c r="G677" s="212">
        <v>42461</v>
      </c>
      <c r="H677" s="212">
        <v>43921</v>
      </c>
      <c r="I677" s="211">
        <v>91253.28</v>
      </c>
      <c r="J677" s="211" t="s">
        <v>432</v>
      </c>
      <c r="K677" s="211" t="s">
        <v>3790</v>
      </c>
      <c r="L677" s="211" t="s">
        <v>4034</v>
      </c>
      <c r="M677" s="211" t="s">
        <v>1648</v>
      </c>
      <c r="P677" s="28"/>
    </row>
    <row r="678" spans="1:16" ht="15" x14ac:dyDescent="0.25">
      <c r="A678" s="211" t="s">
        <v>6143</v>
      </c>
      <c r="B678" s="211" t="s">
        <v>6144</v>
      </c>
      <c r="C678" s="212">
        <v>42313</v>
      </c>
      <c r="D678" s="212">
        <v>43799</v>
      </c>
      <c r="E678" s="211" t="s">
        <v>6145</v>
      </c>
      <c r="F678" s="211" t="s">
        <v>6146</v>
      </c>
      <c r="G678" s="212">
        <v>42313</v>
      </c>
      <c r="H678" s="212">
        <v>43799</v>
      </c>
      <c r="I678" s="211">
        <v>3201360</v>
      </c>
      <c r="J678" s="211" t="s">
        <v>432</v>
      </c>
      <c r="K678" s="211" t="s">
        <v>3790</v>
      </c>
      <c r="L678" s="211" t="s">
        <v>294</v>
      </c>
      <c r="M678" s="211" t="s">
        <v>4242</v>
      </c>
      <c r="P678" s="28"/>
    </row>
    <row r="679" spans="1:16" ht="15" x14ac:dyDescent="0.25">
      <c r="A679" s="211" t="s">
        <v>6147</v>
      </c>
      <c r="B679" s="211" t="s">
        <v>6148</v>
      </c>
      <c r="C679" s="212">
        <v>42217</v>
      </c>
      <c r="D679" s="212">
        <v>42947</v>
      </c>
      <c r="E679" s="211" t="s">
        <v>6149</v>
      </c>
      <c r="F679" s="211" t="s">
        <v>6150</v>
      </c>
      <c r="G679" s="212">
        <v>42217</v>
      </c>
      <c r="H679" s="212">
        <v>42947</v>
      </c>
      <c r="I679" s="211">
        <v>67098</v>
      </c>
      <c r="J679" s="211" t="s">
        <v>432</v>
      </c>
      <c r="K679" s="211" t="s">
        <v>3790</v>
      </c>
      <c r="L679" s="211" t="s">
        <v>6151</v>
      </c>
      <c r="M679" s="211" t="s">
        <v>6152</v>
      </c>
      <c r="P679" s="28"/>
    </row>
    <row r="680" spans="1:16" ht="15" x14ac:dyDescent="0.25">
      <c r="A680" s="211" t="s">
        <v>6153</v>
      </c>
      <c r="B680" s="211" t="s">
        <v>6154</v>
      </c>
      <c r="C680" s="212">
        <v>42613</v>
      </c>
      <c r="D680" s="212">
        <v>42977</v>
      </c>
      <c r="E680" s="211" t="s">
        <v>6155</v>
      </c>
      <c r="F680" s="211" t="s">
        <v>6156</v>
      </c>
      <c r="G680" s="212">
        <v>42613</v>
      </c>
      <c r="H680" s="212">
        <v>42977</v>
      </c>
      <c r="I680" s="211">
        <v>479194</v>
      </c>
      <c r="J680" s="211" t="s">
        <v>432</v>
      </c>
      <c r="K680" s="211" t="s">
        <v>3790</v>
      </c>
      <c r="L680" s="211" t="s">
        <v>5047</v>
      </c>
      <c r="M680" s="211" t="s">
        <v>5048</v>
      </c>
      <c r="P680" s="28"/>
    </row>
    <row r="681" spans="1:16" ht="15" x14ac:dyDescent="0.25">
      <c r="A681" s="211" t="s">
        <v>6157</v>
      </c>
      <c r="B681" s="211" t="s">
        <v>6158</v>
      </c>
      <c r="C681" s="212">
        <v>42339</v>
      </c>
      <c r="D681" s="212">
        <v>43069</v>
      </c>
      <c r="E681" s="211" t="s">
        <v>6159</v>
      </c>
      <c r="F681" s="211" t="s">
        <v>6160</v>
      </c>
      <c r="G681" s="212">
        <v>42339</v>
      </c>
      <c r="H681" s="212">
        <v>43069</v>
      </c>
      <c r="I681" s="211">
        <v>656109.22</v>
      </c>
      <c r="J681" s="211" t="s">
        <v>432</v>
      </c>
      <c r="K681" s="211" t="s">
        <v>3790</v>
      </c>
      <c r="L681" s="211" t="s">
        <v>3998</v>
      </c>
      <c r="M681" s="211" t="s">
        <v>3999</v>
      </c>
      <c r="P681" s="28"/>
    </row>
    <row r="682" spans="1:16" ht="15" x14ac:dyDescent="0.25">
      <c r="A682" s="211" t="s">
        <v>6161</v>
      </c>
      <c r="B682" s="211" t="s">
        <v>6162</v>
      </c>
      <c r="C682" s="212">
        <v>42340</v>
      </c>
      <c r="D682" s="212">
        <v>43100</v>
      </c>
      <c r="E682" s="211" t="s">
        <v>6163</v>
      </c>
      <c r="F682" s="211" t="s">
        <v>6164</v>
      </c>
      <c r="G682" s="212">
        <v>42340</v>
      </c>
      <c r="H682" s="212">
        <v>42887</v>
      </c>
      <c r="I682" s="211">
        <v>6000</v>
      </c>
      <c r="J682" s="211" t="s">
        <v>432</v>
      </c>
      <c r="K682" s="211" t="s">
        <v>3790</v>
      </c>
      <c r="L682" s="211" t="s">
        <v>6165</v>
      </c>
      <c r="M682" s="211" t="s">
        <v>6166</v>
      </c>
      <c r="P682" s="28"/>
    </row>
    <row r="683" spans="1:16" ht="15" x14ac:dyDescent="0.25">
      <c r="A683" s="211" t="s">
        <v>6167</v>
      </c>
      <c r="B683" s="211" t="s">
        <v>6168</v>
      </c>
      <c r="C683" s="212">
        <v>42370</v>
      </c>
      <c r="D683" s="212">
        <v>43008</v>
      </c>
      <c r="E683" s="211" t="s">
        <v>6169</v>
      </c>
      <c r="F683" s="211" t="s">
        <v>6170</v>
      </c>
      <c r="G683" s="212">
        <v>42370</v>
      </c>
      <c r="H683" s="212">
        <v>43008</v>
      </c>
      <c r="I683" s="211">
        <v>299732</v>
      </c>
      <c r="J683" s="211" t="s">
        <v>432</v>
      </c>
      <c r="K683" s="211" t="s">
        <v>3790</v>
      </c>
      <c r="L683" s="211" t="s">
        <v>284</v>
      </c>
      <c r="M683" s="211" t="s">
        <v>3801</v>
      </c>
      <c r="P683" s="28"/>
    </row>
    <row r="684" spans="1:16" ht="15" x14ac:dyDescent="0.25">
      <c r="A684" s="211" t="s">
        <v>6171</v>
      </c>
      <c r="B684" s="211" t="s">
        <v>6172</v>
      </c>
      <c r="C684" s="212">
        <v>42705</v>
      </c>
      <c r="D684" s="212">
        <v>43434</v>
      </c>
      <c r="E684" s="211" t="s">
        <v>6173</v>
      </c>
      <c r="F684" s="211" t="s">
        <v>6174</v>
      </c>
      <c r="G684" s="212">
        <v>42705</v>
      </c>
      <c r="H684" s="212">
        <v>43434</v>
      </c>
      <c r="I684" s="211">
        <v>15962</v>
      </c>
      <c r="J684" s="211" t="s">
        <v>432</v>
      </c>
      <c r="K684" s="211" t="s">
        <v>3790</v>
      </c>
      <c r="L684" s="211" t="s">
        <v>6175</v>
      </c>
      <c r="M684" s="211" t="s">
        <v>6176</v>
      </c>
      <c r="P684" s="28"/>
    </row>
    <row r="685" spans="1:16" ht="15" x14ac:dyDescent="0.25">
      <c r="A685" s="211" t="s">
        <v>6177</v>
      </c>
      <c r="B685" s="211" t="s">
        <v>6178</v>
      </c>
      <c r="C685" s="212">
        <v>42300</v>
      </c>
      <c r="D685" s="212">
        <v>43100</v>
      </c>
      <c r="E685" s="211" t="s">
        <v>6179</v>
      </c>
      <c r="F685" s="211" t="s">
        <v>6180</v>
      </c>
      <c r="G685" s="212">
        <v>42300</v>
      </c>
      <c r="H685" s="212">
        <v>43100</v>
      </c>
      <c r="I685" s="211">
        <v>41312</v>
      </c>
      <c r="J685" s="211" t="s">
        <v>432</v>
      </c>
      <c r="K685" s="211" t="s">
        <v>3790</v>
      </c>
      <c r="L685" s="211" t="s">
        <v>6181</v>
      </c>
      <c r="M685" s="211" t="s">
        <v>6182</v>
      </c>
      <c r="P685" s="28"/>
    </row>
    <row r="686" spans="1:16" ht="15" x14ac:dyDescent="0.25">
      <c r="A686" s="211" t="s">
        <v>6183</v>
      </c>
      <c r="B686" s="211" t="s">
        <v>6184</v>
      </c>
      <c r="C686" s="212">
        <v>42339</v>
      </c>
      <c r="D686" s="212">
        <v>43069</v>
      </c>
      <c r="E686" s="211" t="s">
        <v>6185</v>
      </c>
      <c r="F686" s="211" t="s">
        <v>6186</v>
      </c>
      <c r="G686" s="212">
        <v>42339</v>
      </c>
      <c r="H686" s="212">
        <v>43069</v>
      </c>
      <c r="I686" s="211">
        <v>1529808.01</v>
      </c>
      <c r="J686" s="211" t="s">
        <v>432</v>
      </c>
      <c r="K686" s="211" t="s">
        <v>3790</v>
      </c>
      <c r="L686" s="211" t="s">
        <v>3998</v>
      </c>
      <c r="M686" s="211" t="s">
        <v>3999</v>
      </c>
      <c r="P686" s="28"/>
    </row>
    <row r="687" spans="1:16" ht="15" x14ac:dyDescent="0.25">
      <c r="A687" s="211" t="s">
        <v>6187</v>
      </c>
      <c r="B687" s="211" t="s">
        <v>6188</v>
      </c>
      <c r="C687" s="212">
        <v>42005</v>
      </c>
      <c r="D687" s="212">
        <v>42643</v>
      </c>
      <c r="E687" s="211" t="s">
        <v>6189</v>
      </c>
      <c r="F687" s="211" t="s">
        <v>6190</v>
      </c>
      <c r="G687" s="212">
        <v>42005</v>
      </c>
      <c r="H687" s="212">
        <v>42643</v>
      </c>
      <c r="I687" s="211">
        <v>55618</v>
      </c>
      <c r="J687" s="211" t="s">
        <v>432</v>
      </c>
      <c r="K687" s="211" t="s">
        <v>3790</v>
      </c>
      <c r="L687" s="211" t="s">
        <v>4315</v>
      </c>
      <c r="M687" s="211" t="s">
        <v>4316</v>
      </c>
      <c r="P687" s="28"/>
    </row>
    <row r="688" spans="1:16" ht="15" x14ac:dyDescent="0.25">
      <c r="A688" s="211" t="s">
        <v>6191</v>
      </c>
      <c r="B688" s="211" t="s">
        <v>6192</v>
      </c>
      <c r="C688" s="212">
        <v>42278</v>
      </c>
      <c r="D688" s="212">
        <v>44104</v>
      </c>
      <c r="E688" s="211" t="s">
        <v>4625</v>
      </c>
      <c r="F688" s="211" t="s">
        <v>4626</v>
      </c>
      <c r="G688" s="212">
        <v>42278</v>
      </c>
      <c r="H688" s="212">
        <v>42643</v>
      </c>
      <c r="I688" s="211">
        <v>16767961</v>
      </c>
      <c r="J688" s="211" t="s">
        <v>432</v>
      </c>
      <c r="K688" s="211" t="s">
        <v>3790</v>
      </c>
      <c r="L688" s="211" t="s">
        <v>3834</v>
      </c>
      <c r="M688" s="211" t="s">
        <v>3835</v>
      </c>
      <c r="P688" s="28"/>
    </row>
    <row r="689" spans="1:16" ht="15" x14ac:dyDescent="0.25">
      <c r="A689" s="211" t="s">
        <v>6191</v>
      </c>
      <c r="B689" s="211" t="s">
        <v>6192</v>
      </c>
      <c r="C689" s="212">
        <v>42278</v>
      </c>
      <c r="D689" s="212">
        <v>44104</v>
      </c>
      <c r="E689" s="211" t="s">
        <v>4939</v>
      </c>
      <c r="F689" s="211" t="s">
        <v>4940</v>
      </c>
      <c r="G689" s="212">
        <v>42644</v>
      </c>
      <c r="H689" s="212">
        <v>43008</v>
      </c>
      <c r="I689" s="211">
        <v>7461387</v>
      </c>
      <c r="J689" s="211" t="s">
        <v>432</v>
      </c>
      <c r="K689" s="211" t="s">
        <v>3790</v>
      </c>
      <c r="L689" s="211" t="s">
        <v>3834</v>
      </c>
      <c r="M689" s="211" t="s">
        <v>3835</v>
      </c>
      <c r="P689" s="28"/>
    </row>
    <row r="690" spans="1:16" ht="15" x14ac:dyDescent="0.25">
      <c r="A690" s="211" t="s">
        <v>6191</v>
      </c>
      <c r="B690" s="211" t="s">
        <v>6192</v>
      </c>
      <c r="C690" s="212">
        <v>42278</v>
      </c>
      <c r="D690" s="212">
        <v>44104</v>
      </c>
      <c r="E690" s="211" t="s">
        <v>4627</v>
      </c>
      <c r="F690" s="211" t="s">
        <v>4628</v>
      </c>
      <c r="G690" s="212">
        <v>42644</v>
      </c>
      <c r="H690" s="212">
        <v>43008</v>
      </c>
      <c r="I690" s="211">
        <v>15723156.26</v>
      </c>
      <c r="J690" s="211" t="s">
        <v>432</v>
      </c>
      <c r="K690" s="211" t="s">
        <v>3790</v>
      </c>
      <c r="L690" s="211" t="s">
        <v>3834</v>
      </c>
      <c r="M690" s="211" t="s">
        <v>3835</v>
      </c>
      <c r="P690" s="28"/>
    </row>
    <row r="691" spans="1:16" ht="15" x14ac:dyDescent="0.25">
      <c r="A691" s="211" t="s">
        <v>6193</v>
      </c>
      <c r="B691" s="211" t="s">
        <v>6194</v>
      </c>
      <c r="C691" s="212">
        <v>42405</v>
      </c>
      <c r="D691" s="212">
        <v>42855</v>
      </c>
      <c r="E691" s="211" t="s">
        <v>6195</v>
      </c>
      <c r="F691" s="211" t="s">
        <v>6196</v>
      </c>
      <c r="G691" s="212">
        <v>42405</v>
      </c>
      <c r="H691" s="212">
        <v>42855</v>
      </c>
      <c r="I691" s="211">
        <v>97446.74</v>
      </c>
      <c r="J691" s="211" t="s">
        <v>432</v>
      </c>
      <c r="K691" s="211" t="s">
        <v>3790</v>
      </c>
      <c r="L691" s="211" t="s">
        <v>6197</v>
      </c>
      <c r="M691" s="211" t="s">
        <v>6198</v>
      </c>
      <c r="P691" s="28"/>
    </row>
    <row r="692" spans="1:16" ht="15" x14ac:dyDescent="0.25">
      <c r="A692" s="211" t="s">
        <v>6199</v>
      </c>
      <c r="B692" s="211" t="s">
        <v>6200</v>
      </c>
      <c r="C692" s="212">
        <v>42278</v>
      </c>
      <c r="D692" s="212">
        <v>43008</v>
      </c>
      <c r="E692" s="211" t="s">
        <v>4625</v>
      </c>
      <c r="F692" s="211" t="s">
        <v>4626</v>
      </c>
      <c r="G692" s="212">
        <v>42278</v>
      </c>
      <c r="H692" s="212">
        <v>42643</v>
      </c>
      <c r="I692" s="211">
        <v>16767961</v>
      </c>
      <c r="J692" s="211" t="s">
        <v>432</v>
      </c>
      <c r="K692" s="211" t="s">
        <v>3790</v>
      </c>
      <c r="L692" s="211" t="s">
        <v>3834</v>
      </c>
      <c r="M692" s="211" t="s">
        <v>3835</v>
      </c>
      <c r="P692" s="28"/>
    </row>
    <row r="693" spans="1:16" ht="15" x14ac:dyDescent="0.25">
      <c r="A693" s="211" t="s">
        <v>6199</v>
      </c>
      <c r="B693" s="211" t="s">
        <v>6200</v>
      </c>
      <c r="C693" s="212">
        <v>42278</v>
      </c>
      <c r="D693" s="212">
        <v>43008</v>
      </c>
      <c r="E693" s="211" t="s">
        <v>4627</v>
      </c>
      <c r="F693" s="211" t="s">
        <v>4628</v>
      </c>
      <c r="G693" s="212">
        <v>42644</v>
      </c>
      <c r="H693" s="212">
        <v>43008</v>
      </c>
      <c r="I693" s="211">
        <v>15723156.26</v>
      </c>
      <c r="J693" s="211" t="s">
        <v>432</v>
      </c>
      <c r="K693" s="211" t="s">
        <v>3790</v>
      </c>
      <c r="L693" s="211" t="s">
        <v>3834</v>
      </c>
      <c r="M693" s="211" t="s">
        <v>3835</v>
      </c>
      <c r="P693" s="28"/>
    </row>
    <row r="694" spans="1:16" ht="15" x14ac:dyDescent="0.25">
      <c r="A694" s="211" t="s">
        <v>6201</v>
      </c>
      <c r="B694" s="211" t="s">
        <v>6202</v>
      </c>
      <c r="C694" s="212">
        <v>42278</v>
      </c>
      <c r="D694" s="212">
        <v>43008</v>
      </c>
      <c r="E694" s="211" t="s">
        <v>4625</v>
      </c>
      <c r="F694" s="211" t="s">
        <v>4626</v>
      </c>
      <c r="G694" s="212">
        <v>42278</v>
      </c>
      <c r="H694" s="212">
        <v>42643</v>
      </c>
      <c r="I694" s="211">
        <v>16767961</v>
      </c>
      <c r="J694" s="211" t="s">
        <v>432</v>
      </c>
      <c r="K694" s="211" t="s">
        <v>3790</v>
      </c>
      <c r="L694" s="211" t="s">
        <v>3834</v>
      </c>
      <c r="M694" s="211" t="s">
        <v>3835</v>
      </c>
      <c r="P694" s="28"/>
    </row>
    <row r="695" spans="1:16" ht="15" x14ac:dyDescent="0.25">
      <c r="A695" s="211" t="s">
        <v>6201</v>
      </c>
      <c r="B695" s="211" t="s">
        <v>6202</v>
      </c>
      <c r="C695" s="212">
        <v>42278</v>
      </c>
      <c r="D695" s="212">
        <v>43008</v>
      </c>
      <c r="E695" s="211" t="s">
        <v>4627</v>
      </c>
      <c r="F695" s="211" t="s">
        <v>4628</v>
      </c>
      <c r="G695" s="212">
        <v>42644</v>
      </c>
      <c r="H695" s="212">
        <v>43008</v>
      </c>
      <c r="I695" s="211">
        <v>15723156.26</v>
      </c>
      <c r="J695" s="211" t="s">
        <v>432</v>
      </c>
      <c r="K695" s="211" t="s">
        <v>3790</v>
      </c>
      <c r="L695" s="211" t="s">
        <v>3834</v>
      </c>
      <c r="M695" s="211" t="s">
        <v>3835</v>
      </c>
      <c r="P695" s="28"/>
    </row>
    <row r="696" spans="1:16" ht="15" x14ac:dyDescent="0.25">
      <c r="A696" s="211" t="s">
        <v>6203</v>
      </c>
      <c r="B696" s="211" t="s">
        <v>6204</v>
      </c>
      <c r="C696" s="212">
        <v>42278</v>
      </c>
      <c r="D696" s="212">
        <v>43008</v>
      </c>
      <c r="E696" s="211" t="s">
        <v>4625</v>
      </c>
      <c r="F696" s="211" t="s">
        <v>4626</v>
      </c>
      <c r="G696" s="212">
        <v>42278</v>
      </c>
      <c r="H696" s="212">
        <v>42643</v>
      </c>
      <c r="I696" s="211">
        <v>16767961</v>
      </c>
      <c r="J696" s="211" t="s">
        <v>432</v>
      </c>
      <c r="K696" s="211" t="s">
        <v>3790</v>
      </c>
      <c r="L696" s="211" t="s">
        <v>3834</v>
      </c>
      <c r="M696" s="211" t="s">
        <v>3835</v>
      </c>
      <c r="P696" s="28"/>
    </row>
    <row r="697" spans="1:16" ht="15" x14ac:dyDescent="0.25">
      <c r="A697" s="211" t="s">
        <v>6203</v>
      </c>
      <c r="B697" s="211" t="s">
        <v>6204</v>
      </c>
      <c r="C697" s="212">
        <v>42278</v>
      </c>
      <c r="D697" s="212">
        <v>43008</v>
      </c>
      <c r="E697" s="211" t="s">
        <v>4627</v>
      </c>
      <c r="F697" s="211" t="s">
        <v>4628</v>
      </c>
      <c r="G697" s="212">
        <v>42644</v>
      </c>
      <c r="H697" s="212">
        <v>43008</v>
      </c>
      <c r="I697" s="211">
        <v>15723156.26</v>
      </c>
      <c r="J697" s="211" t="s">
        <v>432</v>
      </c>
      <c r="K697" s="211" t="s">
        <v>3790</v>
      </c>
      <c r="L697" s="211" t="s">
        <v>3834</v>
      </c>
      <c r="M697" s="211" t="s">
        <v>3835</v>
      </c>
      <c r="P697" s="28"/>
    </row>
    <row r="698" spans="1:16" ht="15" x14ac:dyDescent="0.25">
      <c r="A698" s="211" t="s">
        <v>6205</v>
      </c>
      <c r="B698" s="211" t="s">
        <v>6206</v>
      </c>
      <c r="C698" s="212">
        <v>42278</v>
      </c>
      <c r="D698" s="212">
        <v>43008</v>
      </c>
      <c r="E698" s="211" t="s">
        <v>4625</v>
      </c>
      <c r="F698" s="211" t="s">
        <v>4626</v>
      </c>
      <c r="G698" s="212">
        <v>42278</v>
      </c>
      <c r="H698" s="212">
        <v>42643</v>
      </c>
      <c r="I698" s="211">
        <v>16767961</v>
      </c>
      <c r="J698" s="211" t="s">
        <v>432</v>
      </c>
      <c r="K698" s="211" t="s">
        <v>3790</v>
      </c>
      <c r="L698" s="211" t="s">
        <v>3834</v>
      </c>
      <c r="M698" s="211" t="s">
        <v>3835</v>
      </c>
      <c r="P698" s="28"/>
    </row>
    <row r="699" spans="1:16" ht="15" x14ac:dyDescent="0.25">
      <c r="A699" s="211" t="s">
        <v>6205</v>
      </c>
      <c r="B699" s="211" t="s">
        <v>6206</v>
      </c>
      <c r="C699" s="212">
        <v>42278</v>
      </c>
      <c r="D699" s="212">
        <v>43008</v>
      </c>
      <c r="E699" s="211" t="s">
        <v>4627</v>
      </c>
      <c r="F699" s="211" t="s">
        <v>4628</v>
      </c>
      <c r="G699" s="212">
        <v>42644</v>
      </c>
      <c r="H699" s="212">
        <v>43008</v>
      </c>
      <c r="I699" s="211">
        <v>15723156.26</v>
      </c>
      <c r="J699" s="211" t="s">
        <v>432</v>
      </c>
      <c r="K699" s="211" t="s">
        <v>3790</v>
      </c>
      <c r="L699" s="211" t="s">
        <v>3834</v>
      </c>
      <c r="M699" s="211" t="s">
        <v>3835</v>
      </c>
      <c r="P699" s="28"/>
    </row>
    <row r="700" spans="1:16" ht="15" x14ac:dyDescent="0.25">
      <c r="A700" s="211" t="s">
        <v>6207</v>
      </c>
      <c r="B700" s="211" t="s">
        <v>6208</v>
      </c>
      <c r="C700" s="212">
        <v>42311</v>
      </c>
      <c r="D700" s="212">
        <v>44165</v>
      </c>
      <c r="E700" s="211" t="s">
        <v>6209</v>
      </c>
      <c r="F700" s="211" t="s">
        <v>6210</v>
      </c>
      <c r="G700" s="212">
        <v>42311</v>
      </c>
      <c r="H700" s="212">
        <v>44165</v>
      </c>
      <c r="I700" s="211">
        <v>10000000</v>
      </c>
      <c r="J700" s="211" t="s">
        <v>432</v>
      </c>
      <c r="K700" s="211" t="s">
        <v>3790</v>
      </c>
      <c r="L700" s="211" t="s">
        <v>4277</v>
      </c>
      <c r="M700" s="211" t="s">
        <v>4278</v>
      </c>
      <c r="P700" s="28"/>
    </row>
    <row r="701" spans="1:16" ht="15" x14ac:dyDescent="0.25">
      <c r="A701" s="211" t="s">
        <v>6207</v>
      </c>
      <c r="B701" s="211" t="s">
        <v>6208</v>
      </c>
      <c r="C701" s="212">
        <v>42311</v>
      </c>
      <c r="D701" s="212">
        <v>44165</v>
      </c>
      <c r="E701" s="211" t="s">
        <v>4935</v>
      </c>
      <c r="F701" s="211" t="s">
        <v>4936</v>
      </c>
      <c r="G701" s="212">
        <v>42278</v>
      </c>
      <c r="H701" s="212">
        <v>42643</v>
      </c>
      <c r="I701" s="211">
        <v>2352000</v>
      </c>
      <c r="J701" s="211" t="s">
        <v>432</v>
      </c>
      <c r="K701" s="211" t="s">
        <v>3790</v>
      </c>
      <c r="L701" s="211" t="s">
        <v>3834</v>
      </c>
      <c r="M701" s="211" t="s">
        <v>3835</v>
      </c>
      <c r="P701" s="28"/>
    </row>
    <row r="702" spans="1:16" ht="15" x14ac:dyDescent="0.25">
      <c r="A702" s="211" t="s">
        <v>6211</v>
      </c>
      <c r="B702" s="211" t="s">
        <v>6212</v>
      </c>
      <c r="C702" s="212">
        <v>42458</v>
      </c>
      <c r="D702" s="212">
        <v>43008</v>
      </c>
      <c r="E702" s="211" t="s">
        <v>6213</v>
      </c>
      <c r="F702" s="211" t="s">
        <v>6214</v>
      </c>
      <c r="G702" s="212">
        <v>42458</v>
      </c>
      <c r="H702" s="212">
        <v>43008</v>
      </c>
      <c r="I702" s="211">
        <v>245313</v>
      </c>
      <c r="J702" s="211" t="s">
        <v>432</v>
      </c>
      <c r="K702" s="211" t="s">
        <v>3790</v>
      </c>
      <c r="L702" s="211" t="s">
        <v>3846</v>
      </c>
      <c r="M702" s="211" t="s">
        <v>3847</v>
      </c>
      <c r="P702" s="28"/>
    </row>
    <row r="703" spans="1:16" ht="15" x14ac:dyDescent="0.25">
      <c r="A703" s="211" t="s">
        <v>6215</v>
      </c>
      <c r="B703" s="211" t="s">
        <v>6216</v>
      </c>
      <c r="C703" s="212">
        <v>42278</v>
      </c>
      <c r="D703" s="212">
        <v>42369</v>
      </c>
      <c r="E703" s="211" t="s">
        <v>6217</v>
      </c>
      <c r="F703" s="211" t="s">
        <v>6218</v>
      </c>
      <c r="G703" s="212">
        <v>42278</v>
      </c>
      <c r="H703" s="212">
        <v>42369</v>
      </c>
      <c r="I703" s="211">
        <v>91162</v>
      </c>
      <c r="J703" s="211" t="s">
        <v>432</v>
      </c>
      <c r="K703" s="211" t="s">
        <v>3790</v>
      </c>
      <c r="L703" s="211" t="s">
        <v>6219</v>
      </c>
      <c r="M703" s="211" t="s">
        <v>6220</v>
      </c>
      <c r="P703" s="28"/>
    </row>
    <row r="704" spans="1:16" ht="15" x14ac:dyDescent="0.25">
      <c r="A704" s="211" t="s">
        <v>6221</v>
      </c>
      <c r="B704" s="211" t="s">
        <v>6222</v>
      </c>
      <c r="C704" s="212">
        <v>42401</v>
      </c>
      <c r="D704" s="212">
        <v>43373</v>
      </c>
      <c r="E704" s="211" t="s">
        <v>6223</v>
      </c>
      <c r="F704" s="211" t="s">
        <v>6224</v>
      </c>
      <c r="G704" s="212">
        <v>42401</v>
      </c>
      <c r="H704" s="212">
        <v>43373</v>
      </c>
      <c r="I704" s="211">
        <v>431632</v>
      </c>
      <c r="J704" s="211" t="s">
        <v>432</v>
      </c>
      <c r="K704" s="211" t="s">
        <v>3790</v>
      </c>
      <c r="L704" s="211" t="s">
        <v>294</v>
      </c>
      <c r="M704" s="211" t="s">
        <v>4242</v>
      </c>
      <c r="P704" s="28"/>
    </row>
    <row r="705" spans="1:16" ht="15" x14ac:dyDescent="0.25">
      <c r="A705" s="211" t="s">
        <v>6225</v>
      </c>
      <c r="B705" s="211" t="s">
        <v>6226</v>
      </c>
      <c r="C705" s="212">
        <v>42461</v>
      </c>
      <c r="D705" s="212">
        <v>43555</v>
      </c>
      <c r="E705" s="211" t="s">
        <v>6227</v>
      </c>
      <c r="F705" s="211" t="s">
        <v>6228</v>
      </c>
      <c r="G705" s="212">
        <v>42461</v>
      </c>
      <c r="H705" s="212">
        <v>43555</v>
      </c>
      <c r="I705" s="211">
        <v>523426.68</v>
      </c>
      <c r="J705" s="211" t="s">
        <v>432</v>
      </c>
      <c r="K705" s="211" t="s">
        <v>3790</v>
      </c>
      <c r="L705" s="211" t="s">
        <v>6229</v>
      </c>
      <c r="M705" s="211" t="s">
        <v>6230</v>
      </c>
      <c r="P705" s="28"/>
    </row>
    <row r="706" spans="1:16" ht="15" x14ac:dyDescent="0.25">
      <c r="A706" s="211" t="s">
        <v>6231</v>
      </c>
      <c r="B706" s="211" t="s">
        <v>6232</v>
      </c>
      <c r="C706" s="212">
        <v>42491</v>
      </c>
      <c r="D706" s="212">
        <v>43465</v>
      </c>
      <c r="E706" s="211" t="s">
        <v>6233</v>
      </c>
      <c r="F706" s="211" t="s">
        <v>6234</v>
      </c>
      <c r="G706" s="212">
        <v>42491</v>
      </c>
      <c r="H706" s="212">
        <v>43465</v>
      </c>
      <c r="I706" s="211">
        <v>440048</v>
      </c>
      <c r="J706" s="211" t="s">
        <v>432</v>
      </c>
      <c r="K706" s="211" t="s">
        <v>3790</v>
      </c>
      <c r="L706" s="211" t="s">
        <v>4067</v>
      </c>
      <c r="M706" s="211" t="s">
        <v>4068</v>
      </c>
      <c r="P706" s="28"/>
    </row>
    <row r="707" spans="1:16" ht="15" x14ac:dyDescent="0.25">
      <c r="A707" s="211" t="s">
        <v>6235</v>
      </c>
      <c r="B707" s="211" t="s">
        <v>6236</v>
      </c>
      <c r="C707" s="212">
        <v>42405</v>
      </c>
      <c r="D707" s="212">
        <v>43251</v>
      </c>
      <c r="E707" s="211" t="s">
        <v>6237</v>
      </c>
      <c r="F707" s="211" t="s">
        <v>6238</v>
      </c>
      <c r="G707" s="212">
        <v>42405</v>
      </c>
      <c r="H707" s="212">
        <v>43251</v>
      </c>
      <c r="I707" s="211">
        <v>151845.46</v>
      </c>
      <c r="J707" s="211" t="s">
        <v>432</v>
      </c>
      <c r="K707" s="211" t="s">
        <v>3790</v>
      </c>
      <c r="L707" s="211" t="s">
        <v>6239</v>
      </c>
      <c r="M707" s="211" t="s">
        <v>6240</v>
      </c>
      <c r="P707" s="28"/>
    </row>
    <row r="708" spans="1:16" ht="15" x14ac:dyDescent="0.25">
      <c r="A708" s="211" t="s">
        <v>6241</v>
      </c>
      <c r="B708" s="211" t="s">
        <v>6242</v>
      </c>
      <c r="C708" s="212">
        <v>42648</v>
      </c>
      <c r="D708" s="212">
        <v>43830</v>
      </c>
      <c r="E708" s="211" t="s">
        <v>6243</v>
      </c>
      <c r="F708" s="211" t="s">
        <v>6244</v>
      </c>
      <c r="G708" s="212">
        <v>42648</v>
      </c>
      <c r="H708" s="212">
        <v>43830</v>
      </c>
      <c r="I708" s="211">
        <v>30550.51</v>
      </c>
      <c r="J708" s="211" t="s">
        <v>432</v>
      </c>
      <c r="K708" s="211" t="s">
        <v>3790</v>
      </c>
      <c r="L708" s="211" t="s">
        <v>6245</v>
      </c>
      <c r="M708" s="211" t="s">
        <v>6245</v>
      </c>
      <c r="P708" s="28"/>
    </row>
    <row r="709" spans="1:16" ht="15" x14ac:dyDescent="0.25">
      <c r="A709" s="211" t="s">
        <v>6246</v>
      </c>
      <c r="B709" s="211" t="s">
        <v>6247</v>
      </c>
      <c r="C709" s="212">
        <v>42491</v>
      </c>
      <c r="D709" s="212">
        <v>43921</v>
      </c>
      <c r="E709" s="211" t="s">
        <v>6248</v>
      </c>
      <c r="F709" s="211" t="s">
        <v>6249</v>
      </c>
      <c r="G709" s="212">
        <v>42491</v>
      </c>
      <c r="H709" s="212">
        <v>43921</v>
      </c>
      <c r="I709" s="211">
        <v>772014.65</v>
      </c>
      <c r="J709" s="211" t="s">
        <v>432</v>
      </c>
      <c r="K709" s="211" t="s">
        <v>3790</v>
      </c>
      <c r="L709" s="211" t="s">
        <v>6250</v>
      </c>
      <c r="M709" s="211" t="s">
        <v>6251</v>
      </c>
      <c r="P709" s="28"/>
    </row>
    <row r="710" spans="1:16" ht="15" x14ac:dyDescent="0.25">
      <c r="A710" s="211" t="s">
        <v>6252</v>
      </c>
      <c r="B710" s="211" t="s">
        <v>6253</v>
      </c>
      <c r="C710" s="212">
        <v>42474</v>
      </c>
      <c r="D710" s="212">
        <v>42794</v>
      </c>
      <c r="E710" s="211" t="s">
        <v>6254</v>
      </c>
      <c r="F710" s="211" t="s">
        <v>6255</v>
      </c>
      <c r="G710" s="212">
        <v>42474</v>
      </c>
      <c r="H710" s="212">
        <v>42794</v>
      </c>
      <c r="I710" s="211">
        <v>50079.28</v>
      </c>
      <c r="J710" s="211" t="s">
        <v>432</v>
      </c>
      <c r="K710" s="211" t="s">
        <v>3790</v>
      </c>
      <c r="L710" s="211" t="s">
        <v>6256</v>
      </c>
      <c r="M710" s="211" t="s">
        <v>6257</v>
      </c>
      <c r="P710" s="28"/>
    </row>
    <row r="711" spans="1:16" ht="15" x14ac:dyDescent="0.25">
      <c r="A711" s="211" t="s">
        <v>6258</v>
      </c>
      <c r="B711" s="211" t="s">
        <v>6259</v>
      </c>
      <c r="C711" s="212">
        <v>42522</v>
      </c>
      <c r="D711" s="212">
        <v>43251</v>
      </c>
      <c r="E711" s="211" t="s">
        <v>6260</v>
      </c>
      <c r="F711" s="211" t="s">
        <v>6261</v>
      </c>
      <c r="G711" s="212">
        <v>42522</v>
      </c>
      <c r="H711" s="212">
        <v>43251</v>
      </c>
      <c r="I711" s="211">
        <v>147865</v>
      </c>
      <c r="J711" s="211" t="s">
        <v>432</v>
      </c>
      <c r="K711" s="211" t="s">
        <v>3790</v>
      </c>
      <c r="L711" s="211" t="s">
        <v>6262</v>
      </c>
      <c r="M711" s="211" t="s">
        <v>6262</v>
      </c>
      <c r="P711" s="28"/>
    </row>
    <row r="712" spans="1:16" ht="15" x14ac:dyDescent="0.25">
      <c r="A712" s="211" t="s">
        <v>6263</v>
      </c>
      <c r="B712" s="211" t="s">
        <v>6264</v>
      </c>
      <c r="C712" s="212">
        <v>42367</v>
      </c>
      <c r="D712" s="212">
        <v>43100</v>
      </c>
      <c r="E712" s="211" t="s">
        <v>6265</v>
      </c>
      <c r="F712" s="211" t="s">
        <v>6266</v>
      </c>
      <c r="G712" s="212">
        <v>42367</v>
      </c>
      <c r="H712" s="212">
        <v>43100</v>
      </c>
      <c r="I712" s="211">
        <v>707543</v>
      </c>
      <c r="J712" s="211" t="s">
        <v>432</v>
      </c>
      <c r="K712" s="211" t="s">
        <v>3790</v>
      </c>
      <c r="L712" s="211" t="s">
        <v>6267</v>
      </c>
      <c r="M712" s="211" t="s">
        <v>6267</v>
      </c>
      <c r="P712" s="28"/>
    </row>
    <row r="713" spans="1:16" ht="15" x14ac:dyDescent="0.25">
      <c r="A713" s="211" t="s">
        <v>6268</v>
      </c>
      <c r="B713" s="211" t="s">
        <v>6269</v>
      </c>
      <c r="C713" s="212">
        <v>42578</v>
      </c>
      <c r="D713" s="212">
        <v>42875</v>
      </c>
      <c r="E713" s="211" t="s">
        <v>6270</v>
      </c>
      <c r="F713" s="211" t="s">
        <v>6271</v>
      </c>
      <c r="G713" s="212">
        <v>42578</v>
      </c>
      <c r="H713" s="212">
        <v>42875</v>
      </c>
      <c r="I713" s="211">
        <v>547680</v>
      </c>
      <c r="J713" s="211" t="s">
        <v>432</v>
      </c>
      <c r="K713" s="211" t="s">
        <v>3790</v>
      </c>
      <c r="L713" s="211" t="s">
        <v>6272</v>
      </c>
      <c r="M713" s="211" t="s">
        <v>6273</v>
      </c>
      <c r="P713" s="28"/>
    </row>
    <row r="714" spans="1:16" ht="15" x14ac:dyDescent="0.25">
      <c r="A714" s="211" t="s">
        <v>6274</v>
      </c>
      <c r="B714" s="211" t="s">
        <v>6275</v>
      </c>
      <c r="C714" s="212">
        <v>42522</v>
      </c>
      <c r="D714" s="212">
        <v>43616</v>
      </c>
      <c r="E714" s="211" t="s">
        <v>6276</v>
      </c>
      <c r="F714" s="211" t="s">
        <v>6277</v>
      </c>
      <c r="G714" s="212">
        <v>42522</v>
      </c>
      <c r="H714" s="212">
        <v>43616</v>
      </c>
      <c r="I714" s="211">
        <v>78240</v>
      </c>
      <c r="J714" s="211" t="s">
        <v>432</v>
      </c>
      <c r="K714" s="211" t="s">
        <v>3790</v>
      </c>
      <c r="L714" s="211" t="s">
        <v>6278</v>
      </c>
      <c r="M714" s="211" t="s">
        <v>6279</v>
      </c>
      <c r="P714" s="28"/>
    </row>
    <row r="715" spans="1:16" ht="15" x14ac:dyDescent="0.25">
      <c r="A715" s="211" t="s">
        <v>6280</v>
      </c>
      <c r="B715" s="211" t="s">
        <v>6281</v>
      </c>
      <c r="C715" s="212">
        <v>42520</v>
      </c>
      <c r="D715" s="212">
        <v>42901</v>
      </c>
      <c r="E715" s="211" t="s">
        <v>6282</v>
      </c>
      <c r="F715" s="211" t="s">
        <v>6283</v>
      </c>
      <c r="G715" s="212">
        <v>42520</v>
      </c>
      <c r="H715" s="212">
        <v>42901</v>
      </c>
      <c r="I715" s="211">
        <v>36000</v>
      </c>
      <c r="J715" s="211" t="s">
        <v>432</v>
      </c>
      <c r="K715" s="211" t="s">
        <v>3790</v>
      </c>
      <c r="L715" s="211" t="s">
        <v>288</v>
      </c>
      <c r="M715" s="211" t="s">
        <v>3825</v>
      </c>
      <c r="P715" s="28"/>
    </row>
    <row r="716" spans="1:16" ht="15" x14ac:dyDescent="0.25">
      <c r="A716" s="211" t="s">
        <v>6284</v>
      </c>
      <c r="B716" s="211" t="s">
        <v>6285</v>
      </c>
      <c r="C716" s="212">
        <v>42430</v>
      </c>
      <c r="D716" s="212">
        <v>42794</v>
      </c>
      <c r="E716" s="211" t="s">
        <v>6286</v>
      </c>
      <c r="F716" s="211" t="s">
        <v>6287</v>
      </c>
      <c r="G716" s="212">
        <v>42430</v>
      </c>
      <c r="H716" s="212">
        <v>42794</v>
      </c>
      <c r="I716" s="211">
        <v>107317</v>
      </c>
      <c r="J716" s="211" t="s">
        <v>432</v>
      </c>
      <c r="K716" s="211" t="s">
        <v>3790</v>
      </c>
      <c r="L716" s="211" t="s">
        <v>288</v>
      </c>
      <c r="M716" s="211" t="s">
        <v>3825</v>
      </c>
      <c r="P716" s="28"/>
    </row>
    <row r="717" spans="1:16" ht="15" x14ac:dyDescent="0.25">
      <c r="A717" s="211" t="s">
        <v>6288</v>
      </c>
      <c r="B717" s="211" t="s">
        <v>6289</v>
      </c>
      <c r="C717" s="212">
        <v>42538</v>
      </c>
      <c r="D717" s="212">
        <v>43638</v>
      </c>
      <c r="E717" s="211" t="s">
        <v>6290</v>
      </c>
      <c r="F717" s="211" t="s">
        <v>6291</v>
      </c>
      <c r="G717" s="212">
        <v>42538</v>
      </c>
      <c r="H717" s="212">
        <v>43638</v>
      </c>
      <c r="I717" s="211">
        <v>291453</v>
      </c>
      <c r="J717" s="211" t="s">
        <v>432</v>
      </c>
      <c r="K717" s="211" t="s">
        <v>3790</v>
      </c>
      <c r="L717" s="211" t="s">
        <v>292</v>
      </c>
      <c r="M717" s="211" t="s">
        <v>3991</v>
      </c>
      <c r="P717" s="28"/>
    </row>
    <row r="718" spans="1:16" ht="15" x14ac:dyDescent="0.25">
      <c r="A718" s="211" t="s">
        <v>6292</v>
      </c>
      <c r="B718" s="211" t="s">
        <v>6293</v>
      </c>
      <c r="C718" s="212">
        <v>42438</v>
      </c>
      <c r="D718" s="212">
        <v>43890</v>
      </c>
      <c r="E718" s="211" t="s">
        <v>6294</v>
      </c>
      <c r="F718" s="211" t="s">
        <v>6295</v>
      </c>
      <c r="G718" s="212">
        <v>42438</v>
      </c>
      <c r="H718" s="212">
        <v>43890</v>
      </c>
      <c r="I718" s="211">
        <v>7000000</v>
      </c>
      <c r="J718" s="211" t="s">
        <v>432</v>
      </c>
      <c r="K718" s="211" t="s">
        <v>3790</v>
      </c>
      <c r="L718" s="211" t="s">
        <v>292</v>
      </c>
      <c r="M718" s="211" t="s">
        <v>3991</v>
      </c>
      <c r="P718" s="28"/>
    </row>
    <row r="719" spans="1:16" ht="15" x14ac:dyDescent="0.25">
      <c r="A719" s="211" t="s">
        <v>6296</v>
      </c>
      <c r="B719" s="211" t="s">
        <v>6297</v>
      </c>
      <c r="C719" s="212">
        <v>42401</v>
      </c>
      <c r="D719" s="212">
        <v>42735</v>
      </c>
      <c r="E719" s="211" t="s">
        <v>6298</v>
      </c>
      <c r="F719" s="211" t="s">
        <v>6299</v>
      </c>
      <c r="G719" s="212">
        <v>42401</v>
      </c>
      <c r="H719" s="212">
        <v>42735</v>
      </c>
      <c r="I719" s="211">
        <v>35730</v>
      </c>
      <c r="J719" s="211" t="s">
        <v>432</v>
      </c>
      <c r="K719" s="211" t="s">
        <v>3790</v>
      </c>
      <c r="L719" s="211" t="s">
        <v>6300</v>
      </c>
      <c r="M719" s="211" t="s">
        <v>6301</v>
      </c>
      <c r="P719" s="28"/>
    </row>
    <row r="720" spans="1:16" ht="15" x14ac:dyDescent="0.25">
      <c r="A720" s="211" t="s">
        <v>6302</v>
      </c>
      <c r="B720" s="211" t="s">
        <v>6303</v>
      </c>
      <c r="C720" s="212">
        <v>42461</v>
      </c>
      <c r="D720" s="212">
        <v>42825</v>
      </c>
      <c r="E720" s="211" t="s">
        <v>5474</v>
      </c>
      <c r="F720" s="211" t="s">
        <v>5475</v>
      </c>
      <c r="G720" s="212">
        <v>42461</v>
      </c>
      <c r="H720" s="212">
        <v>42825</v>
      </c>
      <c r="I720" s="211">
        <v>457482</v>
      </c>
      <c r="J720" s="211" t="s">
        <v>432</v>
      </c>
      <c r="K720" s="211" t="s">
        <v>3790</v>
      </c>
      <c r="L720" s="211" t="s">
        <v>4366</v>
      </c>
      <c r="M720" s="211" t="s">
        <v>4367</v>
      </c>
      <c r="P720" s="28"/>
    </row>
    <row r="721" spans="1:16" ht="15" x14ac:dyDescent="0.25">
      <c r="A721" s="211" t="s">
        <v>6304</v>
      </c>
      <c r="B721" s="211" t="s">
        <v>6305</v>
      </c>
      <c r="C721" s="212">
        <v>42667</v>
      </c>
      <c r="D721" s="212">
        <v>42825</v>
      </c>
      <c r="E721" s="211" t="s">
        <v>6306</v>
      </c>
      <c r="F721" s="211" t="s">
        <v>6307</v>
      </c>
      <c r="G721" s="212">
        <v>42667</v>
      </c>
      <c r="H721" s="212">
        <v>42825</v>
      </c>
      <c r="I721" s="211">
        <v>31525</v>
      </c>
      <c r="J721" s="211" t="s">
        <v>432</v>
      </c>
      <c r="K721" s="211" t="s">
        <v>3790</v>
      </c>
      <c r="L721" s="211" t="s">
        <v>4109</v>
      </c>
      <c r="M721" s="211" t="s">
        <v>4110</v>
      </c>
      <c r="P721" s="28"/>
    </row>
    <row r="722" spans="1:16" ht="15" x14ac:dyDescent="0.25">
      <c r="A722" s="211" t="s">
        <v>6308</v>
      </c>
      <c r="B722" s="211" t="s">
        <v>6309</v>
      </c>
      <c r="C722" s="212">
        <v>42614</v>
      </c>
      <c r="D722" s="212">
        <v>42735</v>
      </c>
      <c r="E722" s="211" t="s">
        <v>6310</v>
      </c>
      <c r="F722" s="211" t="s">
        <v>6311</v>
      </c>
      <c r="G722" s="212">
        <v>42598</v>
      </c>
      <c r="H722" s="212">
        <v>42735</v>
      </c>
      <c r="I722" s="211">
        <v>125365.09</v>
      </c>
      <c r="J722" s="211" t="s">
        <v>432</v>
      </c>
      <c r="K722" s="211" t="s">
        <v>3790</v>
      </c>
      <c r="L722" s="211" t="s">
        <v>6312</v>
      </c>
      <c r="M722" s="211" t="s">
        <v>6313</v>
      </c>
      <c r="P722" s="28"/>
    </row>
    <row r="723" spans="1:16" ht="15" x14ac:dyDescent="0.25">
      <c r="A723" s="211" t="s">
        <v>6314</v>
      </c>
      <c r="B723" s="211" t="s">
        <v>6315</v>
      </c>
      <c r="C723" s="212">
        <v>42628</v>
      </c>
      <c r="D723" s="212">
        <v>43146</v>
      </c>
      <c r="E723" s="211" t="s">
        <v>6316</v>
      </c>
      <c r="F723" s="211" t="s">
        <v>6317</v>
      </c>
      <c r="G723" s="212">
        <v>42628</v>
      </c>
      <c r="H723" s="212">
        <v>43146</v>
      </c>
      <c r="I723" s="211">
        <v>144481</v>
      </c>
      <c r="J723" s="211" t="s">
        <v>432</v>
      </c>
      <c r="K723" s="211" t="s">
        <v>3790</v>
      </c>
      <c r="L723" s="211" t="s">
        <v>3846</v>
      </c>
      <c r="M723" s="211" t="s">
        <v>3847</v>
      </c>
      <c r="P723" s="28"/>
    </row>
    <row r="724" spans="1:16" ht="15" x14ac:dyDescent="0.25">
      <c r="A724" s="211" t="s">
        <v>6318</v>
      </c>
      <c r="B724" s="211" t="s">
        <v>6319</v>
      </c>
      <c r="C724" s="212">
        <v>42564</v>
      </c>
      <c r="D724" s="212">
        <v>43100</v>
      </c>
      <c r="E724" s="211" t="s">
        <v>6320</v>
      </c>
      <c r="F724" s="211" t="s">
        <v>6321</v>
      </c>
      <c r="G724" s="212">
        <v>42564</v>
      </c>
      <c r="H724" s="212">
        <v>43100</v>
      </c>
      <c r="I724" s="211">
        <v>45896</v>
      </c>
      <c r="J724" s="211" t="s">
        <v>432</v>
      </c>
      <c r="K724" s="211" t="s">
        <v>3790</v>
      </c>
      <c r="L724" s="211" t="s">
        <v>3846</v>
      </c>
      <c r="M724" s="211" t="s">
        <v>3847</v>
      </c>
      <c r="P724" s="28"/>
    </row>
    <row r="725" spans="1:16" ht="15" x14ac:dyDescent="0.25">
      <c r="A725" s="211" t="s">
        <v>6322</v>
      </c>
      <c r="B725" s="211" t="s">
        <v>6323</v>
      </c>
      <c r="C725" s="212">
        <v>42552</v>
      </c>
      <c r="D725" s="212">
        <v>43281</v>
      </c>
      <c r="E725" s="211" t="s">
        <v>6324</v>
      </c>
      <c r="F725" s="211" t="s">
        <v>6325</v>
      </c>
      <c r="G725" s="212">
        <v>42552</v>
      </c>
      <c r="H725" s="212">
        <v>43281</v>
      </c>
      <c r="I725" s="211">
        <v>183189.02</v>
      </c>
      <c r="J725" s="211" t="s">
        <v>432</v>
      </c>
      <c r="K725" s="211" t="s">
        <v>3790</v>
      </c>
      <c r="L725" s="211" t="s">
        <v>3998</v>
      </c>
      <c r="M725" s="211" t="s">
        <v>3999</v>
      </c>
      <c r="P725" s="28"/>
    </row>
    <row r="726" spans="1:16" ht="15" x14ac:dyDescent="0.25">
      <c r="A726" s="211" t="s">
        <v>6326</v>
      </c>
      <c r="B726" s="211" t="s">
        <v>6327</v>
      </c>
      <c r="C726" s="212">
        <v>42675</v>
      </c>
      <c r="D726" s="212">
        <v>44104</v>
      </c>
      <c r="E726" s="211" t="s">
        <v>4627</v>
      </c>
      <c r="F726" s="211" t="s">
        <v>4628</v>
      </c>
      <c r="G726" s="212">
        <v>42644</v>
      </c>
      <c r="H726" s="212">
        <v>43008</v>
      </c>
      <c r="I726" s="211">
        <v>15723156.26</v>
      </c>
      <c r="J726" s="211" t="s">
        <v>432</v>
      </c>
      <c r="K726" s="211" t="s">
        <v>3790</v>
      </c>
      <c r="L726" s="211" t="s">
        <v>3834</v>
      </c>
      <c r="M726" s="211" t="s">
        <v>3835</v>
      </c>
      <c r="P726" s="28"/>
    </row>
    <row r="727" spans="1:16" ht="15" x14ac:dyDescent="0.25">
      <c r="A727" s="211" t="s">
        <v>6328</v>
      </c>
      <c r="B727" s="211" t="s">
        <v>6329</v>
      </c>
      <c r="C727" s="212">
        <v>42644</v>
      </c>
      <c r="D727" s="212">
        <v>44043</v>
      </c>
      <c r="E727" s="211" t="s">
        <v>6330</v>
      </c>
      <c r="F727" s="211" t="s">
        <v>6331</v>
      </c>
      <c r="G727" s="212">
        <v>42644</v>
      </c>
      <c r="H727" s="212">
        <v>44043</v>
      </c>
      <c r="I727" s="211">
        <v>393475.11</v>
      </c>
      <c r="J727" s="211" t="s">
        <v>432</v>
      </c>
      <c r="K727" s="211" t="s">
        <v>3790</v>
      </c>
      <c r="L727" s="211" t="s">
        <v>5895</v>
      </c>
      <c r="M727" s="211" t="s">
        <v>5896</v>
      </c>
      <c r="P727" s="28"/>
    </row>
    <row r="728" spans="1:16" ht="15" x14ac:dyDescent="0.25">
      <c r="A728" s="211" t="s">
        <v>6332</v>
      </c>
      <c r="B728" s="211" t="s">
        <v>6333</v>
      </c>
      <c r="C728" s="212">
        <v>42562</v>
      </c>
      <c r="D728" s="212">
        <v>42825</v>
      </c>
      <c r="E728" s="211" t="s">
        <v>6334</v>
      </c>
      <c r="F728" s="211" t="s">
        <v>6335</v>
      </c>
      <c r="G728" s="212">
        <v>42562</v>
      </c>
      <c r="H728" s="212">
        <v>42825</v>
      </c>
      <c r="I728" s="211">
        <v>48704</v>
      </c>
      <c r="J728" s="211" t="s">
        <v>432</v>
      </c>
      <c r="K728" s="211" t="s">
        <v>3790</v>
      </c>
      <c r="L728" s="211" t="s">
        <v>3846</v>
      </c>
      <c r="M728" s="211" t="s">
        <v>3847</v>
      </c>
      <c r="P728" s="28"/>
    </row>
    <row r="729" spans="1:16" ht="15" x14ac:dyDescent="0.25">
      <c r="A729" s="211" t="s">
        <v>6336</v>
      </c>
      <c r="B729" s="211" t="s">
        <v>6337</v>
      </c>
      <c r="C729" s="212">
        <v>42682</v>
      </c>
      <c r="D729" s="212">
        <v>44561</v>
      </c>
      <c r="E729" s="211" t="s">
        <v>6338</v>
      </c>
      <c r="F729" s="211" t="s">
        <v>6339</v>
      </c>
      <c r="G729" s="212">
        <v>42682</v>
      </c>
      <c r="H729" s="212">
        <v>44561</v>
      </c>
      <c r="I729" s="211">
        <v>11980812</v>
      </c>
      <c r="J729" s="211" t="s">
        <v>432</v>
      </c>
      <c r="K729" s="211" t="s">
        <v>3790</v>
      </c>
      <c r="L729" s="211" t="s">
        <v>4277</v>
      </c>
      <c r="M729" s="211" t="s">
        <v>4278</v>
      </c>
      <c r="P729" s="28"/>
    </row>
    <row r="730" spans="1:16" ht="15" x14ac:dyDescent="0.25">
      <c r="A730" s="211" t="s">
        <v>6340</v>
      </c>
      <c r="B730" s="211" t="s">
        <v>6341</v>
      </c>
      <c r="C730" s="212">
        <v>42711</v>
      </c>
      <c r="D730" s="212">
        <v>43008</v>
      </c>
      <c r="E730" s="211" t="s">
        <v>6342</v>
      </c>
      <c r="F730" s="211" t="s">
        <v>6343</v>
      </c>
      <c r="G730" s="212">
        <v>42711</v>
      </c>
      <c r="H730" s="212">
        <v>43008</v>
      </c>
      <c r="I730" s="211">
        <v>40657.49</v>
      </c>
      <c r="J730" s="211" t="s">
        <v>432</v>
      </c>
      <c r="K730" s="211" t="s">
        <v>3790</v>
      </c>
      <c r="L730" s="211" t="s">
        <v>6344</v>
      </c>
      <c r="M730" s="211" t="s">
        <v>6345</v>
      </c>
      <c r="P730" s="28"/>
    </row>
    <row r="731" spans="1:16" ht="15" x14ac:dyDescent="0.25">
      <c r="A731" s="211" t="s">
        <v>6346</v>
      </c>
      <c r="B731" s="211" t="s">
        <v>6347</v>
      </c>
      <c r="C731" s="212">
        <v>42583</v>
      </c>
      <c r="D731" s="212">
        <v>43281</v>
      </c>
      <c r="E731" s="211" t="s">
        <v>6348</v>
      </c>
      <c r="F731" s="211" t="s">
        <v>6349</v>
      </c>
      <c r="G731" s="212">
        <v>42583</v>
      </c>
      <c r="H731" s="212">
        <v>43281</v>
      </c>
      <c r="I731" s="211">
        <v>142500</v>
      </c>
      <c r="J731" s="211" t="s">
        <v>432</v>
      </c>
      <c r="K731" s="211" t="s">
        <v>3790</v>
      </c>
      <c r="L731" s="211" t="s">
        <v>6350</v>
      </c>
      <c r="M731" s="211" t="s">
        <v>6351</v>
      </c>
      <c r="P731" s="28"/>
    </row>
    <row r="732" spans="1:16" ht="15" x14ac:dyDescent="0.25">
      <c r="A732" s="211" t="s">
        <v>6352</v>
      </c>
      <c r="B732" s="211" t="s">
        <v>6353</v>
      </c>
      <c r="C732" s="212">
        <v>42370</v>
      </c>
      <c r="D732" s="212">
        <v>43100</v>
      </c>
      <c r="E732" s="211" t="s">
        <v>6354</v>
      </c>
      <c r="F732" s="211" t="s">
        <v>6355</v>
      </c>
      <c r="G732" s="212">
        <v>42370</v>
      </c>
      <c r="H732" s="212">
        <v>43100</v>
      </c>
      <c r="I732" s="211">
        <v>36000</v>
      </c>
      <c r="J732" s="211" t="s">
        <v>432</v>
      </c>
      <c r="K732" s="211" t="s">
        <v>3790</v>
      </c>
      <c r="L732" s="211" t="s">
        <v>292</v>
      </c>
      <c r="M732" s="211" t="s">
        <v>3991</v>
      </c>
      <c r="P732" s="28"/>
    </row>
    <row r="733" spans="1:16" ht="15" x14ac:dyDescent="0.25">
      <c r="A733" s="211" t="s">
        <v>6356</v>
      </c>
      <c r="B733" s="211" t="s">
        <v>6357</v>
      </c>
      <c r="C733" s="212">
        <v>42654</v>
      </c>
      <c r="D733" s="212">
        <v>42865</v>
      </c>
      <c r="E733" s="211" t="s">
        <v>6358</v>
      </c>
      <c r="F733" s="211" t="s">
        <v>6359</v>
      </c>
      <c r="G733" s="212">
        <v>42654</v>
      </c>
      <c r="H733" s="212">
        <v>42865</v>
      </c>
      <c r="I733" s="211">
        <v>21303.23</v>
      </c>
      <c r="J733" s="211" t="s">
        <v>432</v>
      </c>
      <c r="K733" s="211" t="s">
        <v>3790</v>
      </c>
      <c r="L733" s="211" t="s">
        <v>3850</v>
      </c>
      <c r="M733" s="211" t="s">
        <v>3851</v>
      </c>
      <c r="P733" s="28"/>
    </row>
    <row r="734" spans="1:16" ht="15" x14ac:dyDescent="0.25">
      <c r="A734" s="211" t="s">
        <v>6360</v>
      </c>
      <c r="B734" s="211" t="s">
        <v>6361</v>
      </c>
      <c r="C734" s="212">
        <v>42644</v>
      </c>
      <c r="D734" s="212">
        <v>42734</v>
      </c>
      <c r="E734" s="211" t="s">
        <v>6362</v>
      </c>
      <c r="F734" s="211" t="s">
        <v>6363</v>
      </c>
      <c r="G734" s="212">
        <v>42644</v>
      </c>
      <c r="H734" s="212">
        <v>42734</v>
      </c>
      <c r="I734" s="211">
        <v>20693</v>
      </c>
      <c r="J734" s="211" t="s">
        <v>432</v>
      </c>
      <c r="K734" s="211" t="s">
        <v>3790</v>
      </c>
      <c r="L734" s="211" t="s">
        <v>294</v>
      </c>
      <c r="M734" s="211" t="s">
        <v>4242</v>
      </c>
      <c r="P734" s="28"/>
    </row>
    <row r="735" spans="1:16" ht="15" x14ac:dyDescent="0.25">
      <c r="A735" s="211" t="s">
        <v>6364</v>
      </c>
      <c r="B735" s="211" t="s">
        <v>6365</v>
      </c>
      <c r="C735" s="212">
        <v>42628</v>
      </c>
      <c r="D735" s="212">
        <v>42978</v>
      </c>
      <c r="E735" s="211" t="s">
        <v>6366</v>
      </c>
      <c r="F735" s="211" t="s">
        <v>6367</v>
      </c>
      <c r="G735" s="212">
        <v>42628</v>
      </c>
      <c r="H735" s="212">
        <v>42978</v>
      </c>
      <c r="I735" s="211">
        <v>63792.33</v>
      </c>
      <c r="J735" s="211" t="s">
        <v>432</v>
      </c>
      <c r="K735" s="211" t="s">
        <v>3790</v>
      </c>
      <c r="L735" s="211" t="s">
        <v>6368</v>
      </c>
      <c r="M735" s="211" t="s">
        <v>6369</v>
      </c>
      <c r="P735" s="28"/>
    </row>
    <row r="736" spans="1:16" ht="15" x14ac:dyDescent="0.25">
      <c r="A736" s="211" t="s">
        <v>6370</v>
      </c>
      <c r="B736" s="211" t="s">
        <v>6371</v>
      </c>
      <c r="C736" s="212">
        <v>42644</v>
      </c>
      <c r="D736" s="212">
        <v>44408</v>
      </c>
      <c r="E736" s="211" t="s">
        <v>6372</v>
      </c>
      <c r="F736" s="211" t="s">
        <v>6373</v>
      </c>
      <c r="G736" s="212">
        <v>42644</v>
      </c>
      <c r="H736" s="212">
        <v>44408</v>
      </c>
      <c r="I736" s="211">
        <v>1582467</v>
      </c>
      <c r="J736" s="211" t="s">
        <v>432</v>
      </c>
      <c r="K736" s="211" t="s">
        <v>3790</v>
      </c>
      <c r="L736" s="211" t="s">
        <v>5184</v>
      </c>
      <c r="M736" s="211" t="s">
        <v>5185</v>
      </c>
      <c r="P736" s="28"/>
    </row>
    <row r="737" spans="1:16" ht="15" x14ac:dyDescent="0.25">
      <c r="A737" s="211" t="s">
        <v>6374</v>
      </c>
      <c r="B737" s="211" t="s">
        <v>6375</v>
      </c>
      <c r="C737" s="212">
        <v>42643</v>
      </c>
      <c r="D737" s="212">
        <v>43373</v>
      </c>
      <c r="E737" s="211" t="s">
        <v>6376</v>
      </c>
      <c r="F737" s="211" t="s">
        <v>6377</v>
      </c>
      <c r="G737" s="212">
        <v>42643</v>
      </c>
      <c r="H737" s="212">
        <v>43373</v>
      </c>
      <c r="I737" s="211">
        <v>80185</v>
      </c>
      <c r="J737" s="211" t="s">
        <v>432</v>
      </c>
      <c r="K737" s="211" t="s">
        <v>3790</v>
      </c>
      <c r="L737" s="211" t="s">
        <v>4119</v>
      </c>
      <c r="M737" s="211" t="s">
        <v>4120</v>
      </c>
      <c r="P737" s="28"/>
    </row>
    <row r="738" spans="1:16" ht="15" x14ac:dyDescent="0.25">
      <c r="A738" s="211" t="s">
        <v>6378</v>
      </c>
      <c r="B738" s="211" t="s">
        <v>6379</v>
      </c>
      <c r="C738" s="212">
        <v>42675</v>
      </c>
      <c r="D738" s="212">
        <v>43585</v>
      </c>
      <c r="E738" s="211" t="s">
        <v>6380</v>
      </c>
      <c r="F738" s="211" t="s">
        <v>6381</v>
      </c>
      <c r="G738" s="212">
        <v>42675</v>
      </c>
      <c r="H738" s="212">
        <v>43585</v>
      </c>
      <c r="I738" s="211">
        <v>80000</v>
      </c>
      <c r="J738" s="211" t="s">
        <v>432</v>
      </c>
      <c r="K738" s="211" t="s">
        <v>3790</v>
      </c>
      <c r="L738" s="211" t="s">
        <v>6382</v>
      </c>
      <c r="M738" s="211" t="s">
        <v>6383</v>
      </c>
      <c r="P738" s="28"/>
    </row>
    <row r="739" spans="1:16" ht="15" x14ac:dyDescent="0.25">
      <c r="A739" s="211" t="s">
        <v>6384</v>
      </c>
      <c r="B739" s="211" t="s">
        <v>6385</v>
      </c>
      <c r="C739" s="212">
        <v>42676</v>
      </c>
      <c r="D739" s="212">
        <v>42766</v>
      </c>
      <c r="E739" s="211" t="s">
        <v>6386</v>
      </c>
      <c r="F739" s="211" t="s">
        <v>6387</v>
      </c>
      <c r="G739" s="212">
        <v>42676</v>
      </c>
      <c r="H739" s="212">
        <v>42766</v>
      </c>
      <c r="I739" s="211">
        <v>12000</v>
      </c>
      <c r="J739" s="211" t="s">
        <v>432</v>
      </c>
      <c r="K739" s="211" t="s">
        <v>3790</v>
      </c>
      <c r="L739" s="211" t="s">
        <v>3846</v>
      </c>
      <c r="M739" s="211" t="s">
        <v>3847</v>
      </c>
      <c r="P739" s="28"/>
    </row>
    <row r="740" spans="1:16" ht="15" x14ac:dyDescent="0.25">
      <c r="A740" s="211" t="s">
        <v>6388</v>
      </c>
      <c r="B740" s="211" t="s">
        <v>6389</v>
      </c>
      <c r="C740" s="212">
        <v>42705</v>
      </c>
      <c r="D740" s="212">
        <v>43434</v>
      </c>
      <c r="E740" s="211" t="s">
        <v>6390</v>
      </c>
      <c r="F740" s="211" t="s">
        <v>6391</v>
      </c>
      <c r="G740" s="212">
        <v>42699</v>
      </c>
      <c r="H740" s="212">
        <v>43428</v>
      </c>
      <c r="I740" s="211">
        <v>131613.54999999999</v>
      </c>
      <c r="J740" s="211" t="s">
        <v>432</v>
      </c>
      <c r="K740" s="211" t="s">
        <v>3790</v>
      </c>
      <c r="L740" s="211" t="s">
        <v>6392</v>
      </c>
      <c r="M740" s="211" t="s">
        <v>6393</v>
      </c>
      <c r="P740" s="28"/>
    </row>
    <row r="741" spans="1:16" ht="15" x14ac:dyDescent="0.25">
      <c r="A741" s="211" t="s">
        <v>6394</v>
      </c>
      <c r="B741" s="211" t="s">
        <v>6395</v>
      </c>
      <c r="C741" s="212">
        <v>42644</v>
      </c>
      <c r="D741" s="212">
        <v>42948</v>
      </c>
      <c r="E741" s="211" t="s">
        <v>6396</v>
      </c>
      <c r="F741" s="211" t="s">
        <v>6397</v>
      </c>
      <c r="G741" s="212">
        <v>42644</v>
      </c>
      <c r="H741" s="212">
        <v>42948</v>
      </c>
      <c r="I741" s="211">
        <v>32020.49</v>
      </c>
      <c r="J741" s="211" t="s">
        <v>432</v>
      </c>
      <c r="K741" s="211" t="s">
        <v>3790</v>
      </c>
      <c r="L741" s="211" t="s">
        <v>6398</v>
      </c>
      <c r="M741" s="211" t="s">
        <v>6399</v>
      </c>
      <c r="P741" s="28"/>
    </row>
    <row r="742" spans="1:16" ht="15" x14ac:dyDescent="0.25">
      <c r="A742" s="211" t="s">
        <v>6400</v>
      </c>
      <c r="B742" s="211" t="s">
        <v>6401</v>
      </c>
      <c r="C742" s="212">
        <v>42675</v>
      </c>
      <c r="D742" s="212">
        <v>44286</v>
      </c>
      <c r="E742" s="211" t="s">
        <v>6402</v>
      </c>
      <c r="F742" s="211" t="s">
        <v>6403</v>
      </c>
      <c r="G742" s="212">
        <v>42675</v>
      </c>
      <c r="H742" s="212">
        <v>44286</v>
      </c>
      <c r="J742" s="211" t="s">
        <v>432</v>
      </c>
      <c r="K742" s="211" t="s">
        <v>3790</v>
      </c>
      <c r="L742" s="211" t="s">
        <v>3791</v>
      </c>
      <c r="M742" s="211" t="s">
        <v>3792</v>
      </c>
      <c r="P742" s="28"/>
    </row>
    <row r="743" spans="1:16" ht="15" x14ac:dyDescent="0.25">
      <c r="A743" s="211" t="s">
        <v>6404</v>
      </c>
      <c r="B743" s="211" t="s">
        <v>6405</v>
      </c>
      <c r="C743" s="212">
        <v>42689</v>
      </c>
      <c r="D743" s="212">
        <v>42776</v>
      </c>
      <c r="E743" s="211" t="s">
        <v>6406</v>
      </c>
      <c r="F743" s="211" t="s">
        <v>6407</v>
      </c>
      <c r="G743" s="212">
        <v>42689</v>
      </c>
      <c r="H743" s="212">
        <v>42776</v>
      </c>
      <c r="I743" s="211">
        <v>9214</v>
      </c>
      <c r="J743" s="211" t="s">
        <v>432</v>
      </c>
      <c r="K743" s="211" t="s">
        <v>3790</v>
      </c>
      <c r="L743" s="211" t="s">
        <v>6408</v>
      </c>
      <c r="M743" s="211" t="s">
        <v>6409</v>
      </c>
      <c r="P743" s="28"/>
    </row>
    <row r="744" spans="1:16" ht="15" x14ac:dyDescent="0.25">
      <c r="A744" s="211" t="s">
        <v>6410</v>
      </c>
      <c r="B744" s="211" t="s">
        <v>6411</v>
      </c>
      <c r="C744" s="212">
        <v>41395</v>
      </c>
      <c r="D744" s="212">
        <v>42947</v>
      </c>
      <c r="E744" s="211" t="s">
        <v>6412</v>
      </c>
      <c r="F744" s="211" t="s">
        <v>6413</v>
      </c>
      <c r="G744" s="212">
        <v>41395</v>
      </c>
      <c r="H744" s="212">
        <v>42947</v>
      </c>
      <c r="I744" s="211">
        <v>541755.72</v>
      </c>
      <c r="J744" s="211" t="s">
        <v>432</v>
      </c>
      <c r="K744" s="211" t="s">
        <v>3790</v>
      </c>
      <c r="L744" s="211" t="s">
        <v>6414</v>
      </c>
      <c r="M744" s="211" t="s">
        <v>6414</v>
      </c>
      <c r="P744" s="28"/>
    </row>
    <row r="745" spans="1:16" ht="15" x14ac:dyDescent="0.25">
      <c r="A745" s="211" t="s">
        <v>6415</v>
      </c>
      <c r="B745" s="211" t="s">
        <v>6416</v>
      </c>
      <c r="C745" s="212">
        <v>42154</v>
      </c>
      <c r="D745" s="212">
        <v>42369</v>
      </c>
      <c r="E745" s="211" t="s">
        <v>6417</v>
      </c>
      <c r="F745" s="211" t="s">
        <v>6418</v>
      </c>
      <c r="G745" s="212">
        <v>42154</v>
      </c>
      <c r="H745" s="212">
        <v>42369</v>
      </c>
      <c r="I745" s="211">
        <v>60000</v>
      </c>
      <c r="J745" s="211" t="s">
        <v>432</v>
      </c>
      <c r="K745" s="211" t="s">
        <v>3790</v>
      </c>
      <c r="L745" s="211" t="s">
        <v>5178</v>
      </c>
      <c r="M745" s="211" t="s">
        <v>5179</v>
      </c>
      <c r="P745" s="28"/>
    </row>
    <row r="746" spans="1:16" ht="15" x14ac:dyDescent="0.25">
      <c r="A746" s="211" t="s">
        <v>6419</v>
      </c>
      <c r="B746" s="211" t="s">
        <v>6420</v>
      </c>
      <c r="C746" s="212">
        <v>42270</v>
      </c>
      <c r="D746" s="212">
        <v>42966</v>
      </c>
      <c r="E746" s="211" t="s">
        <v>6421</v>
      </c>
      <c r="F746" s="211" t="s">
        <v>6422</v>
      </c>
      <c r="G746" s="212">
        <v>42270</v>
      </c>
      <c r="H746" s="212">
        <v>42766</v>
      </c>
      <c r="I746" s="211">
        <v>8244.64</v>
      </c>
      <c r="J746" s="211" t="s">
        <v>432</v>
      </c>
      <c r="K746" s="211" t="s">
        <v>3790</v>
      </c>
      <c r="L746" s="211" t="s">
        <v>3846</v>
      </c>
      <c r="M746" s="211" t="s">
        <v>3847</v>
      </c>
      <c r="P746" s="28"/>
    </row>
    <row r="747" spans="1:16" ht="15" x14ac:dyDescent="0.25">
      <c r="A747" s="211" t="s">
        <v>6419</v>
      </c>
      <c r="B747" s="211" t="s">
        <v>6420</v>
      </c>
      <c r="C747" s="212">
        <v>42270</v>
      </c>
      <c r="D747" s="212">
        <v>42966</v>
      </c>
      <c r="E747" s="211" t="s">
        <v>6423</v>
      </c>
      <c r="F747" s="211" t="s">
        <v>6424</v>
      </c>
      <c r="G747" s="212">
        <v>42543</v>
      </c>
      <c r="H747" s="212">
        <v>42916</v>
      </c>
      <c r="I747" s="211">
        <v>35557.410000000003</v>
      </c>
      <c r="J747" s="211" t="s">
        <v>432</v>
      </c>
      <c r="K747" s="211" t="s">
        <v>3790</v>
      </c>
      <c r="L747" s="211" t="s">
        <v>3846</v>
      </c>
      <c r="M747" s="211" t="s">
        <v>3847</v>
      </c>
      <c r="P747" s="28"/>
    </row>
    <row r="748" spans="1:16" ht="15" x14ac:dyDescent="0.25">
      <c r="A748" s="211" t="s">
        <v>6425</v>
      </c>
      <c r="B748" s="211" t="s">
        <v>6426</v>
      </c>
      <c r="C748" s="212">
        <v>41791</v>
      </c>
      <c r="D748" s="212">
        <v>43100</v>
      </c>
      <c r="E748" s="211" t="s">
        <v>6427</v>
      </c>
      <c r="F748" s="211" t="s">
        <v>6428</v>
      </c>
      <c r="G748" s="212">
        <v>41791</v>
      </c>
      <c r="H748" s="212">
        <v>43100</v>
      </c>
      <c r="I748" s="211">
        <v>331500</v>
      </c>
      <c r="J748" s="211" t="s">
        <v>432</v>
      </c>
      <c r="K748" s="211" t="s">
        <v>3790</v>
      </c>
      <c r="L748" s="211" t="s">
        <v>292</v>
      </c>
      <c r="M748" s="211" t="s">
        <v>3991</v>
      </c>
      <c r="P748" s="28"/>
    </row>
    <row r="749" spans="1:16" ht="15" x14ac:dyDescent="0.25">
      <c r="A749" s="211" t="s">
        <v>6425</v>
      </c>
      <c r="B749" s="211" t="s">
        <v>6426</v>
      </c>
      <c r="C749" s="212">
        <v>41791</v>
      </c>
      <c r="D749" s="212">
        <v>43100</v>
      </c>
      <c r="E749" s="211" t="s">
        <v>6427</v>
      </c>
      <c r="F749" s="211" t="s">
        <v>6428</v>
      </c>
      <c r="G749" s="212">
        <v>41791</v>
      </c>
      <c r="H749" s="212">
        <v>43100</v>
      </c>
      <c r="I749" s="211">
        <v>331500</v>
      </c>
      <c r="J749" s="211" t="s">
        <v>432</v>
      </c>
      <c r="K749" s="211" t="s">
        <v>3790</v>
      </c>
      <c r="L749" s="211" t="s">
        <v>4283</v>
      </c>
      <c r="M749" s="211" t="s">
        <v>4284</v>
      </c>
      <c r="P749" s="28"/>
    </row>
    <row r="750" spans="1:16" ht="15" x14ac:dyDescent="0.25">
      <c r="A750" s="211" t="s">
        <v>6429</v>
      </c>
      <c r="B750" s="211" t="s">
        <v>6430</v>
      </c>
      <c r="C750" s="212">
        <v>42411</v>
      </c>
      <c r="D750" s="212">
        <v>42465</v>
      </c>
      <c r="E750" s="211" t="s">
        <v>6431</v>
      </c>
      <c r="F750" s="211" t="s">
        <v>6432</v>
      </c>
      <c r="G750" s="212">
        <v>42411</v>
      </c>
      <c r="H750" s="212">
        <v>42465</v>
      </c>
      <c r="I750" s="211">
        <v>22691.63</v>
      </c>
      <c r="J750" s="211" t="s">
        <v>432</v>
      </c>
      <c r="K750" s="211" t="s">
        <v>3790</v>
      </c>
      <c r="L750" s="211" t="s">
        <v>6433</v>
      </c>
      <c r="M750" s="211" t="s">
        <v>6434</v>
      </c>
      <c r="P750" s="28"/>
    </row>
    <row r="751" spans="1:16" ht="15" x14ac:dyDescent="0.25">
      <c r="A751" s="211" t="s">
        <v>6435</v>
      </c>
      <c r="B751" s="211" t="s">
        <v>6436</v>
      </c>
      <c r="C751" s="212">
        <v>42506</v>
      </c>
      <c r="D751" s="212">
        <v>42766</v>
      </c>
      <c r="E751" s="211" t="s">
        <v>6437</v>
      </c>
      <c r="F751" s="211" t="s">
        <v>6438</v>
      </c>
      <c r="G751" s="212">
        <v>42506</v>
      </c>
      <c r="H751" s="212">
        <v>42674</v>
      </c>
      <c r="I751" s="211">
        <v>126005</v>
      </c>
      <c r="J751" s="211" t="s">
        <v>432</v>
      </c>
      <c r="K751" s="211" t="s">
        <v>3790</v>
      </c>
      <c r="L751" s="211" t="s">
        <v>6439</v>
      </c>
      <c r="M751" s="211" t="s">
        <v>6440</v>
      </c>
      <c r="P751" s="28"/>
    </row>
    <row r="752" spans="1:16" ht="15" x14ac:dyDescent="0.25">
      <c r="A752" s="211" t="s">
        <v>6441</v>
      </c>
      <c r="B752" s="211" t="s">
        <v>6442</v>
      </c>
      <c r="C752" s="212">
        <v>42370</v>
      </c>
      <c r="D752" s="212">
        <v>43190</v>
      </c>
      <c r="E752" s="211" t="s">
        <v>6443</v>
      </c>
      <c r="F752" s="211" t="s">
        <v>6444</v>
      </c>
      <c r="G752" s="212">
        <v>42370</v>
      </c>
      <c r="H752" s="212">
        <v>43190</v>
      </c>
      <c r="I752" s="211">
        <v>108100</v>
      </c>
      <c r="J752" s="211" t="s">
        <v>432</v>
      </c>
      <c r="K752" s="211" t="s">
        <v>3790</v>
      </c>
      <c r="L752" s="211" t="s">
        <v>3819</v>
      </c>
      <c r="M752" s="211" t="s">
        <v>3820</v>
      </c>
      <c r="P752" s="28"/>
    </row>
    <row r="753" spans="1:16" ht="15" x14ac:dyDescent="0.25">
      <c r="A753" s="211" t="s">
        <v>6445</v>
      </c>
      <c r="B753" s="211" t="s">
        <v>6446</v>
      </c>
      <c r="C753" s="212">
        <v>42491</v>
      </c>
      <c r="D753" s="212">
        <v>42885</v>
      </c>
      <c r="E753" s="211" t="s">
        <v>6447</v>
      </c>
      <c r="F753" s="211" t="s">
        <v>6448</v>
      </c>
      <c r="G753" s="212">
        <v>42491</v>
      </c>
      <c r="H753" s="212">
        <v>42885</v>
      </c>
      <c r="I753" s="211">
        <v>38164</v>
      </c>
      <c r="J753" s="211" t="s">
        <v>432</v>
      </c>
      <c r="K753" s="211" t="s">
        <v>3790</v>
      </c>
      <c r="L753" s="211" t="s">
        <v>4651</v>
      </c>
      <c r="M753" s="211" t="s">
        <v>4652</v>
      </c>
      <c r="P753" s="28"/>
    </row>
    <row r="754" spans="1:16" ht="15" x14ac:dyDescent="0.25">
      <c r="A754" s="211" t="s">
        <v>6449</v>
      </c>
      <c r="B754" s="211" t="s">
        <v>6450</v>
      </c>
      <c r="C754" s="212">
        <v>42564</v>
      </c>
      <c r="D754" s="212">
        <v>42704</v>
      </c>
      <c r="E754" s="211" t="s">
        <v>6451</v>
      </c>
      <c r="F754" s="211" t="s">
        <v>6452</v>
      </c>
      <c r="G754" s="212">
        <v>42564</v>
      </c>
      <c r="H754" s="212">
        <v>42704</v>
      </c>
      <c r="I754" s="211">
        <v>9700</v>
      </c>
      <c r="J754" s="211" t="s">
        <v>432</v>
      </c>
      <c r="K754" s="211" t="s">
        <v>3790</v>
      </c>
      <c r="L754" s="211" t="s">
        <v>3864</v>
      </c>
      <c r="M754" s="211" t="s">
        <v>3865</v>
      </c>
      <c r="P754" s="28"/>
    </row>
    <row r="755" spans="1:16" ht="15" x14ac:dyDescent="0.25">
      <c r="A755" s="211" t="s">
        <v>6453</v>
      </c>
      <c r="B755" s="211" t="s">
        <v>6454</v>
      </c>
      <c r="C755" s="212">
        <v>42608</v>
      </c>
      <c r="D755" s="212">
        <v>42705</v>
      </c>
      <c r="E755" s="211" t="s">
        <v>6455</v>
      </c>
      <c r="F755" s="211" t="s">
        <v>6456</v>
      </c>
      <c r="G755" s="212">
        <v>42608</v>
      </c>
      <c r="H755" s="212">
        <v>42705</v>
      </c>
      <c r="I755" s="211">
        <v>30000</v>
      </c>
      <c r="J755" s="211" t="s">
        <v>432</v>
      </c>
      <c r="K755" s="211" t="s">
        <v>3790</v>
      </c>
      <c r="L755" s="211" t="s">
        <v>284</v>
      </c>
      <c r="M755" s="211" t="s">
        <v>3801</v>
      </c>
      <c r="P755" s="28"/>
    </row>
    <row r="756" spans="1:16" ht="15" x14ac:dyDescent="0.25">
      <c r="A756" s="211" t="s">
        <v>6457</v>
      </c>
      <c r="B756" s="211" t="s">
        <v>6458</v>
      </c>
      <c r="C756" s="212">
        <v>42601</v>
      </c>
      <c r="D756" s="212">
        <v>42704</v>
      </c>
      <c r="E756" s="211" t="s">
        <v>6459</v>
      </c>
      <c r="F756" s="211" t="s">
        <v>6460</v>
      </c>
      <c r="G756" s="212">
        <v>42601</v>
      </c>
      <c r="H756" s="212">
        <v>42704</v>
      </c>
      <c r="I756" s="211">
        <v>53428</v>
      </c>
      <c r="J756" s="211" t="s">
        <v>432</v>
      </c>
      <c r="K756" s="211" t="s">
        <v>3790</v>
      </c>
      <c r="L756" s="211" t="s">
        <v>4067</v>
      </c>
      <c r="M756" s="211" t="s">
        <v>4068</v>
      </c>
      <c r="P756" s="28"/>
    </row>
    <row r="757" spans="1:16" ht="15" x14ac:dyDescent="0.25">
      <c r="A757" s="211" t="s">
        <v>6461</v>
      </c>
      <c r="B757" s="211" t="s">
        <v>6462</v>
      </c>
      <c r="C757" s="212">
        <v>42583</v>
      </c>
      <c r="D757" s="212">
        <v>42704</v>
      </c>
      <c r="E757" s="211" t="s">
        <v>6463</v>
      </c>
      <c r="F757" s="211" t="s">
        <v>6464</v>
      </c>
      <c r="G757" s="212">
        <v>42583</v>
      </c>
      <c r="H757" s="212">
        <v>42704</v>
      </c>
      <c r="I757" s="211">
        <v>7100</v>
      </c>
      <c r="J757" s="211" t="s">
        <v>432</v>
      </c>
      <c r="K757" s="211" t="s">
        <v>3790</v>
      </c>
      <c r="L757" s="211" t="s">
        <v>4039</v>
      </c>
      <c r="M757" s="211" t="s">
        <v>4040</v>
      </c>
      <c r="P757" s="28"/>
    </row>
  </sheetData>
  <autoFilter ref="A1:M757"/>
  <pageMargins left="0.75" right="0.75" top="1" bottom="1" header="0.5" footer="0.5"/>
  <pageSetup orientation="portrait" horizontalDpi="300" verticalDpi="30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78"/>
  <sheetViews>
    <sheetView workbookViewId="0">
      <pane ySplit="1" topLeftCell="A2" activePane="bottomLeft" state="frozen"/>
      <selection pane="bottomLeft" activeCell="U1" sqref="U1"/>
    </sheetView>
  </sheetViews>
  <sheetFormatPr defaultRowHeight="12.75" x14ac:dyDescent="0.2"/>
  <cols>
    <col min="1" max="1" width="10.28515625" style="211" bestFit="1" customWidth="1"/>
    <col min="2" max="2" width="46.28515625" style="211" customWidth="1"/>
    <col min="3" max="256" width="9.140625" style="211"/>
    <col min="257" max="257" width="10.28515625" style="211" bestFit="1" customWidth="1"/>
    <col min="258" max="258" width="46.28515625" style="211" customWidth="1"/>
    <col min="259" max="512" width="9.140625" style="211"/>
    <col min="513" max="513" width="10.28515625" style="211" bestFit="1" customWidth="1"/>
    <col min="514" max="514" width="46.28515625" style="211" customWidth="1"/>
    <col min="515" max="768" width="9.140625" style="211"/>
    <col min="769" max="769" width="10.28515625" style="211" bestFit="1" customWidth="1"/>
    <col min="770" max="770" width="46.28515625" style="211" customWidth="1"/>
    <col min="771" max="1024" width="9.140625" style="211"/>
    <col min="1025" max="1025" width="10.28515625" style="211" bestFit="1" customWidth="1"/>
    <col min="1026" max="1026" width="46.28515625" style="211" customWidth="1"/>
    <col min="1027" max="1280" width="9.140625" style="211"/>
    <col min="1281" max="1281" width="10.28515625" style="211" bestFit="1" customWidth="1"/>
    <col min="1282" max="1282" width="46.28515625" style="211" customWidth="1"/>
    <col min="1283" max="1536" width="9.140625" style="211"/>
    <col min="1537" max="1537" width="10.28515625" style="211" bestFit="1" customWidth="1"/>
    <col min="1538" max="1538" width="46.28515625" style="211" customWidth="1"/>
    <col min="1539" max="1792" width="9.140625" style="211"/>
    <col min="1793" max="1793" width="10.28515625" style="211" bestFit="1" customWidth="1"/>
    <col min="1794" max="1794" width="46.28515625" style="211" customWidth="1"/>
    <col min="1795" max="2048" width="9.140625" style="211"/>
    <col min="2049" max="2049" width="10.28515625" style="211" bestFit="1" customWidth="1"/>
    <col min="2050" max="2050" width="46.28515625" style="211" customWidth="1"/>
    <col min="2051" max="2304" width="9.140625" style="211"/>
    <col min="2305" max="2305" width="10.28515625" style="211" bestFit="1" customWidth="1"/>
    <col min="2306" max="2306" width="46.28515625" style="211" customWidth="1"/>
    <col min="2307" max="2560" width="9.140625" style="211"/>
    <col min="2561" max="2561" width="10.28515625" style="211" bestFit="1" customWidth="1"/>
    <col min="2562" max="2562" width="46.28515625" style="211" customWidth="1"/>
    <col min="2563" max="2816" width="9.140625" style="211"/>
    <col min="2817" max="2817" width="10.28515625" style="211" bestFit="1" customWidth="1"/>
    <col min="2818" max="2818" width="46.28515625" style="211" customWidth="1"/>
    <col min="2819" max="3072" width="9.140625" style="211"/>
    <col min="3073" max="3073" width="10.28515625" style="211" bestFit="1" customWidth="1"/>
    <col min="3074" max="3074" width="46.28515625" style="211" customWidth="1"/>
    <col min="3075" max="3328" width="9.140625" style="211"/>
    <col min="3329" max="3329" width="10.28515625" style="211" bestFit="1" customWidth="1"/>
    <col min="3330" max="3330" width="46.28515625" style="211" customWidth="1"/>
    <col min="3331" max="3584" width="9.140625" style="211"/>
    <col min="3585" max="3585" width="10.28515625" style="211" bestFit="1" customWidth="1"/>
    <col min="3586" max="3586" width="46.28515625" style="211" customWidth="1"/>
    <col min="3587" max="3840" width="9.140625" style="211"/>
    <col min="3841" max="3841" width="10.28515625" style="211" bestFit="1" customWidth="1"/>
    <col min="3842" max="3842" width="46.28515625" style="211" customWidth="1"/>
    <col min="3843" max="4096" width="9.140625" style="211"/>
    <col min="4097" max="4097" width="10.28515625" style="211" bestFit="1" customWidth="1"/>
    <col min="4098" max="4098" width="46.28515625" style="211" customWidth="1"/>
    <col min="4099" max="4352" width="9.140625" style="211"/>
    <col min="4353" max="4353" width="10.28515625" style="211" bestFit="1" customWidth="1"/>
    <col min="4354" max="4354" width="46.28515625" style="211" customWidth="1"/>
    <col min="4355" max="4608" width="9.140625" style="211"/>
    <col min="4609" max="4609" width="10.28515625" style="211" bestFit="1" customWidth="1"/>
    <col min="4610" max="4610" width="46.28515625" style="211" customWidth="1"/>
    <col min="4611" max="4864" width="9.140625" style="211"/>
    <col min="4865" max="4865" width="10.28515625" style="211" bestFit="1" customWidth="1"/>
    <col min="4866" max="4866" width="46.28515625" style="211" customWidth="1"/>
    <col min="4867" max="5120" width="9.140625" style="211"/>
    <col min="5121" max="5121" width="10.28515625" style="211" bestFit="1" customWidth="1"/>
    <col min="5122" max="5122" width="46.28515625" style="211" customWidth="1"/>
    <col min="5123" max="5376" width="9.140625" style="211"/>
    <col min="5377" max="5377" width="10.28515625" style="211" bestFit="1" customWidth="1"/>
    <col min="5378" max="5378" width="46.28515625" style="211" customWidth="1"/>
    <col min="5379" max="5632" width="9.140625" style="211"/>
    <col min="5633" max="5633" width="10.28515625" style="211" bestFit="1" customWidth="1"/>
    <col min="5634" max="5634" width="46.28515625" style="211" customWidth="1"/>
    <col min="5635" max="5888" width="9.140625" style="211"/>
    <col min="5889" max="5889" width="10.28515625" style="211" bestFit="1" customWidth="1"/>
    <col min="5890" max="5890" width="46.28515625" style="211" customWidth="1"/>
    <col min="5891" max="6144" width="9.140625" style="211"/>
    <col min="6145" max="6145" width="10.28515625" style="211" bestFit="1" customWidth="1"/>
    <col min="6146" max="6146" width="46.28515625" style="211" customWidth="1"/>
    <col min="6147" max="6400" width="9.140625" style="211"/>
    <col min="6401" max="6401" width="10.28515625" style="211" bestFit="1" customWidth="1"/>
    <col min="6402" max="6402" width="46.28515625" style="211" customWidth="1"/>
    <col min="6403" max="6656" width="9.140625" style="211"/>
    <col min="6657" max="6657" width="10.28515625" style="211" bestFit="1" customWidth="1"/>
    <col min="6658" max="6658" width="46.28515625" style="211" customWidth="1"/>
    <col min="6659" max="6912" width="9.140625" style="211"/>
    <col min="6913" max="6913" width="10.28515625" style="211" bestFit="1" customWidth="1"/>
    <col min="6914" max="6914" width="46.28515625" style="211" customWidth="1"/>
    <col min="6915" max="7168" width="9.140625" style="211"/>
    <col min="7169" max="7169" width="10.28515625" style="211" bestFit="1" customWidth="1"/>
    <col min="7170" max="7170" width="46.28515625" style="211" customWidth="1"/>
    <col min="7171" max="7424" width="9.140625" style="211"/>
    <col min="7425" max="7425" width="10.28515625" style="211" bestFit="1" customWidth="1"/>
    <col min="7426" max="7426" width="46.28515625" style="211" customWidth="1"/>
    <col min="7427" max="7680" width="9.140625" style="211"/>
    <col min="7681" max="7681" width="10.28515625" style="211" bestFit="1" customWidth="1"/>
    <col min="7682" max="7682" width="46.28515625" style="211" customWidth="1"/>
    <col min="7683" max="7936" width="9.140625" style="211"/>
    <col min="7937" max="7937" width="10.28515625" style="211" bestFit="1" customWidth="1"/>
    <col min="7938" max="7938" width="46.28515625" style="211" customWidth="1"/>
    <col min="7939" max="8192" width="9.140625" style="211"/>
    <col min="8193" max="8193" width="10.28515625" style="211" bestFit="1" customWidth="1"/>
    <col min="8194" max="8194" width="46.28515625" style="211" customWidth="1"/>
    <col min="8195" max="8448" width="9.140625" style="211"/>
    <col min="8449" max="8449" width="10.28515625" style="211" bestFit="1" customWidth="1"/>
    <col min="8450" max="8450" width="46.28515625" style="211" customWidth="1"/>
    <col min="8451" max="8704" width="9.140625" style="211"/>
    <col min="8705" max="8705" width="10.28515625" style="211" bestFit="1" customWidth="1"/>
    <col min="8706" max="8706" width="46.28515625" style="211" customWidth="1"/>
    <col min="8707" max="8960" width="9.140625" style="211"/>
    <col min="8961" max="8961" width="10.28515625" style="211" bestFit="1" customWidth="1"/>
    <col min="8962" max="8962" width="46.28515625" style="211" customWidth="1"/>
    <col min="8963" max="9216" width="9.140625" style="211"/>
    <col min="9217" max="9217" width="10.28515625" style="211" bestFit="1" customWidth="1"/>
    <col min="9218" max="9218" width="46.28515625" style="211" customWidth="1"/>
    <col min="9219" max="9472" width="9.140625" style="211"/>
    <col min="9473" max="9473" width="10.28515625" style="211" bestFit="1" customWidth="1"/>
    <col min="9474" max="9474" width="46.28515625" style="211" customWidth="1"/>
    <col min="9475" max="9728" width="9.140625" style="211"/>
    <col min="9729" max="9729" width="10.28515625" style="211" bestFit="1" customWidth="1"/>
    <col min="9730" max="9730" width="46.28515625" style="211" customWidth="1"/>
    <col min="9731" max="9984" width="9.140625" style="211"/>
    <col min="9985" max="9985" width="10.28515625" style="211" bestFit="1" customWidth="1"/>
    <col min="9986" max="9986" width="46.28515625" style="211" customWidth="1"/>
    <col min="9987" max="10240" width="9.140625" style="211"/>
    <col min="10241" max="10241" width="10.28515625" style="211" bestFit="1" customWidth="1"/>
    <col min="10242" max="10242" width="46.28515625" style="211" customWidth="1"/>
    <col min="10243" max="10496" width="9.140625" style="211"/>
    <col min="10497" max="10497" width="10.28515625" style="211" bestFit="1" customWidth="1"/>
    <col min="10498" max="10498" width="46.28515625" style="211" customWidth="1"/>
    <col min="10499" max="10752" width="9.140625" style="211"/>
    <col min="10753" max="10753" width="10.28515625" style="211" bestFit="1" customWidth="1"/>
    <col min="10754" max="10754" width="46.28515625" style="211" customWidth="1"/>
    <col min="10755" max="11008" width="9.140625" style="211"/>
    <col min="11009" max="11009" width="10.28515625" style="211" bestFit="1" customWidth="1"/>
    <col min="11010" max="11010" width="46.28515625" style="211" customWidth="1"/>
    <col min="11011" max="11264" width="9.140625" style="211"/>
    <col min="11265" max="11265" width="10.28515625" style="211" bestFit="1" customWidth="1"/>
    <col min="11266" max="11266" width="46.28515625" style="211" customWidth="1"/>
    <col min="11267" max="11520" width="9.140625" style="211"/>
    <col min="11521" max="11521" width="10.28515625" style="211" bestFit="1" customWidth="1"/>
    <col min="11522" max="11522" width="46.28515625" style="211" customWidth="1"/>
    <col min="11523" max="11776" width="9.140625" style="211"/>
    <col min="11777" max="11777" width="10.28515625" style="211" bestFit="1" customWidth="1"/>
    <col min="11778" max="11778" width="46.28515625" style="211" customWidth="1"/>
    <col min="11779" max="12032" width="9.140625" style="211"/>
    <col min="12033" max="12033" width="10.28515625" style="211" bestFit="1" customWidth="1"/>
    <col min="12034" max="12034" width="46.28515625" style="211" customWidth="1"/>
    <col min="12035" max="12288" width="9.140625" style="211"/>
    <col min="12289" max="12289" width="10.28515625" style="211" bestFit="1" customWidth="1"/>
    <col min="12290" max="12290" width="46.28515625" style="211" customWidth="1"/>
    <col min="12291" max="12544" width="9.140625" style="211"/>
    <col min="12545" max="12545" width="10.28515625" style="211" bestFit="1" customWidth="1"/>
    <col min="12546" max="12546" width="46.28515625" style="211" customWidth="1"/>
    <col min="12547" max="12800" width="9.140625" style="211"/>
    <col min="12801" max="12801" width="10.28515625" style="211" bestFit="1" customWidth="1"/>
    <col min="12802" max="12802" width="46.28515625" style="211" customWidth="1"/>
    <col min="12803" max="13056" width="9.140625" style="211"/>
    <col min="13057" max="13057" width="10.28515625" style="211" bestFit="1" customWidth="1"/>
    <col min="13058" max="13058" width="46.28515625" style="211" customWidth="1"/>
    <col min="13059" max="13312" width="9.140625" style="211"/>
    <col min="13313" max="13313" width="10.28515625" style="211" bestFit="1" customWidth="1"/>
    <col min="13314" max="13314" width="46.28515625" style="211" customWidth="1"/>
    <col min="13315" max="13568" width="9.140625" style="211"/>
    <col min="13569" max="13569" width="10.28515625" style="211" bestFit="1" customWidth="1"/>
    <col min="13570" max="13570" width="46.28515625" style="211" customWidth="1"/>
    <col min="13571" max="13824" width="9.140625" style="211"/>
    <col min="13825" max="13825" width="10.28515625" style="211" bestFit="1" customWidth="1"/>
    <col min="13826" max="13826" width="46.28515625" style="211" customWidth="1"/>
    <col min="13827" max="14080" width="9.140625" style="211"/>
    <col min="14081" max="14081" width="10.28515625" style="211" bestFit="1" customWidth="1"/>
    <col min="14082" max="14082" width="46.28515625" style="211" customWidth="1"/>
    <col min="14083" max="14336" width="9.140625" style="211"/>
    <col min="14337" max="14337" width="10.28515625" style="211" bestFit="1" customWidth="1"/>
    <col min="14338" max="14338" width="46.28515625" style="211" customWidth="1"/>
    <col min="14339" max="14592" width="9.140625" style="211"/>
    <col min="14593" max="14593" width="10.28515625" style="211" bestFit="1" customWidth="1"/>
    <col min="14594" max="14594" width="46.28515625" style="211" customWidth="1"/>
    <col min="14595" max="14848" width="9.140625" style="211"/>
    <col min="14849" max="14849" width="10.28515625" style="211" bestFit="1" customWidth="1"/>
    <col min="14850" max="14850" width="46.28515625" style="211" customWidth="1"/>
    <col min="14851" max="15104" width="9.140625" style="211"/>
    <col min="15105" max="15105" width="10.28515625" style="211" bestFit="1" customWidth="1"/>
    <col min="15106" max="15106" width="46.28515625" style="211" customWidth="1"/>
    <col min="15107" max="15360" width="9.140625" style="211"/>
    <col min="15361" max="15361" width="10.28515625" style="211" bestFit="1" customWidth="1"/>
    <col min="15362" max="15362" width="46.28515625" style="211" customWidth="1"/>
    <col min="15363" max="15616" width="9.140625" style="211"/>
    <col min="15617" max="15617" width="10.28515625" style="211" bestFit="1" customWidth="1"/>
    <col min="15618" max="15618" width="46.28515625" style="211" customWidth="1"/>
    <col min="15619" max="15872" width="9.140625" style="211"/>
    <col min="15873" max="15873" width="10.28515625" style="211" bestFit="1" customWidth="1"/>
    <col min="15874" max="15874" width="46.28515625" style="211" customWidth="1"/>
    <col min="15875" max="16128" width="9.140625" style="211"/>
    <col min="16129" max="16129" width="10.28515625" style="211" bestFit="1" customWidth="1"/>
    <col min="16130" max="16130" width="46.28515625" style="211" customWidth="1"/>
    <col min="16131" max="16384" width="9.140625" style="211"/>
  </cols>
  <sheetData>
    <row r="1" spans="1:29" x14ac:dyDescent="0.2">
      <c r="A1" s="213" t="s">
        <v>6465</v>
      </c>
      <c r="B1" s="210" t="s">
        <v>7920</v>
      </c>
      <c r="C1" s="211" t="s">
        <v>6466</v>
      </c>
      <c r="D1" s="211" t="s">
        <v>6467</v>
      </c>
      <c r="E1" s="211" t="s">
        <v>6468</v>
      </c>
      <c r="F1" s="211" t="s">
        <v>6469</v>
      </c>
      <c r="G1" s="211" t="s">
        <v>6470</v>
      </c>
      <c r="H1" s="211" t="s">
        <v>6471</v>
      </c>
      <c r="I1" s="211" t="s">
        <v>6472</v>
      </c>
      <c r="J1" s="211" t="s">
        <v>6473</v>
      </c>
      <c r="K1" s="211" t="s">
        <v>7921</v>
      </c>
      <c r="L1" s="211" t="s">
        <v>7922</v>
      </c>
      <c r="M1" s="211" t="s">
        <v>7923</v>
      </c>
      <c r="N1" s="211" t="s">
        <v>7924</v>
      </c>
      <c r="O1" s="211" t="s">
        <v>7925</v>
      </c>
      <c r="P1" s="211" t="s">
        <v>7926</v>
      </c>
      <c r="Q1" s="211" t="s">
        <v>7927</v>
      </c>
      <c r="R1" s="211" t="s">
        <v>7928</v>
      </c>
      <c r="S1" s="211" t="s">
        <v>7929</v>
      </c>
      <c r="T1" s="211" t="s">
        <v>7930</v>
      </c>
      <c r="U1" s="211" t="s">
        <v>1619</v>
      </c>
      <c r="V1" s="211" t="s">
        <v>6474</v>
      </c>
      <c r="W1" s="211" t="s">
        <v>6475</v>
      </c>
      <c r="X1" s="211" t="s">
        <v>1621</v>
      </c>
      <c r="Y1" s="211" t="s">
        <v>1764</v>
      </c>
      <c r="Z1" s="211" t="s">
        <v>1800</v>
      </c>
      <c r="AA1" s="211" t="s">
        <v>7931</v>
      </c>
      <c r="AB1" s="211" t="s">
        <v>7932</v>
      </c>
      <c r="AC1" s="211" t="s">
        <v>6476</v>
      </c>
    </row>
    <row r="2" spans="1:29" x14ac:dyDescent="0.2">
      <c r="A2" s="213" t="s">
        <v>3815</v>
      </c>
      <c r="B2" s="213" t="s">
        <v>3816</v>
      </c>
      <c r="C2" s="211" t="s">
        <v>6478</v>
      </c>
      <c r="D2" s="211" t="s">
        <v>6479</v>
      </c>
      <c r="F2" s="211" t="s">
        <v>6481</v>
      </c>
      <c r="G2" s="211" t="s">
        <v>6482</v>
      </c>
      <c r="H2" s="211" t="s">
        <v>6483</v>
      </c>
      <c r="I2" s="211" t="s">
        <v>6484</v>
      </c>
      <c r="J2" s="211" t="s">
        <v>6485</v>
      </c>
      <c r="K2" s="211" t="s">
        <v>2787</v>
      </c>
      <c r="L2" s="211" t="s">
        <v>2787</v>
      </c>
      <c r="M2" s="211" t="s">
        <v>2787</v>
      </c>
      <c r="N2" s="211" t="s">
        <v>2787</v>
      </c>
      <c r="O2" s="211" t="s">
        <v>2787</v>
      </c>
      <c r="P2" s="211" t="s">
        <v>2787</v>
      </c>
      <c r="Q2" s="211" t="s">
        <v>2787</v>
      </c>
      <c r="R2" s="211" t="s">
        <v>2787</v>
      </c>
      <c r="S2" s="211" t="s">
        <v>2787</v>
      </c>
      <c r="T2" s="211" t="s">
        <v>6486</v>
      </c>
      <c r="U2" s="211" t="s">
        <v>2787</v>
      </c>
      <c r="V2" s="211" t="s">
        <v>6486</v>
      </c>
      <c r="W2" s="211" t="s">
        <v>2787</v>
      </c>
      <c r="X2" s="211" t="s">
        <v>2787</v>
      </c>
      <c r="Y2" s="211" t="s">
        <v>2787</v>
      </c>
      <c r="Z2" s="211" t="s">
        <v>2787</v>
      </c>
      <c r="AA2" s="211" t="s">
        <v>6486</v>
      </c>
      <c r="AB2" s="211" t="s">
        <v>2787</v>
      </c>
      <c r="AC2" s="211" t="s">
        <v>6487</v>
      </c>
    </row>
    <row r="3" spans="1:29" x14ac:dyDescent="0.2">
      <c r="A3" s="213" t="s">
        <v>4243</v>
      </c>
      <c r="B3" s="213" t="s">
        <v>4244</v>
      </c>
      <c r="C3" s="211" t="s">
        <v>6489</v>
      </c>
      <c r="D3" s="211" t="s">
        <v>6479</v>
      </c>
      <c r="F3" s="211" t="s">
        <v>6491</v>
      </c>
      <c r="G3" s="211" t="s">
        <v>6492</v>
      </c>
      <c r="H3" s="211" t="s">
        <v>6493</v>
      </c>
      <c r="I3" s="211" t="s">
        <v>6484</v>
      </c>
      <c r="J3" s="211" t="s">
        <v>6494</v>
      </c>
      <c r="K3" s="211" t="s">
        <v>2787</v>
      </c>
      <c r="L3" s="211" t="s">
        <v>2787</v>
      </c>
      <c r="M3" s="211" t="s">
        <v>2787</v>
      </c>
      <c r="N3" s="211" t="s">
        <v>2787</v>
      </c>
      <c r="O3" s="211" t="s">
        <v>2787</v>
      </c>
      <c r="P3" s="211" t="s">
        <v>6486</v>
      </c>
      <c r="Q3" s="211" t="s">
        <v>2787</v>
      </c>
      <c r="R3" s="211" t="s">
        <v>2787</v>
      </c>
      <c r="S3" s="211" t="s">
        <v>2787</v>
      </c>
      <c r="T3" s="211" t="s">
        <v>2787</v>
      </c>
      <c r="U3" s="211" t="s">
        <v>6495</v>
      </c>
      <c r="V3" s="211" t="s">
        <v>6495</v>
      </c>
      <c r="W3" s="211" t="s">
        <v>2787</v>
      </c>
      <c r="X3" s="211" t="s">
        <v>2787</v>
      </c>
      <c r="Y3" s="211" t="s">
        <v>2787</v>
      </c>
      <c r="Z3" s="211" t="s">
        <v>6486</v>
      </c>
      <c r="AA3" s="211" t="s">
        <v>2787</v>
      </c>
      <c r="AB3" s="211" t="s">
        <v>2787</v>
      </c>
      <c r="AC3" s="211" t="s">
        <v>6487</v>
      </c>
    </row>
    <row r="4" spans="1:29" x14ac:dyDescent="0.2">
      <c r="A4" s="213" t="s">
        <v>4255</v>
      </c>
      <c r="B4" s="213" t="s">
        <v>4256</v>
      </c>
      <c r="C4" s="211" t="s">
        <v>6489</v>
      </c>
      <c r="D4" s="211" t="s">
        <v>6479</v>
      </c>
      <c r="F4" s="211" t="s">
        <v>6491</v>
      </c>
      <c r="G4" s="211" t="s">
        <v>6499</v>
      </c>
      <c r="H4" s="211" t="s">
        <v>6500</v>
      </c>
      <c r="I4" s="211" t="s">
        <v>6484</v>
      </c>
      <c r="J4" s="211" t="s">
        <v>6501</v>
      </c>
      <c r="K4" s="211" t="s">
        <v>2787</v>
      </c>
      <c r="L4" s="211" t="s">
        <v>2787</v>
      </c>
      <c r="M4" s="211" t="s">
        <v>2787</v>
      </c>
      <c r="N4" s="211" t="s">
        <v>2787</v>
      </c>
      <c r="O4" s="211" t="s">
        <v>2787</v>
      </c>
      <c r="P4" s="211" t="s">
        <v>6486</v>
      </c>
      <c r="Q4" s="211" t="s">
        <v>2787</v>
      </c>
      <c r="R4" s="211" t="s">
        <v>2787</v>
      </c>
      <c r="S4" s="211" t="s">
        <v>2787</v>
      </c>
      <c r="T4" s="211" t="s">
        <v>2787</v>
      </c>
      <c r="U4" s="211" t="s">
        <v>2787</v>
      </c>
      <c r="V4" s="211" t="s">
        <v>6486</v>
      </c>
      <c r="W4" s="211" t="s">
        <v>2787</v>
      </c>
      <c r="X4" s="211" t="s">
        <v>2787</v>
      </c>
      <c r="Y4" s="211" t="s">
        <v>2787</v>
      </c>
      <c r="Z4" s="211" t="s">
        <v>6486</v>
      </c>
      <c r="AA4" s="211" t="s">
        <v>2787</v>
      </c>
      <c r="AB4" s="211" t="s">
        <v>2787</v>
      </c>
      <c r="AC4" s="211" t="s">
        <v>6487</v>
      </c>
    </row>
    <row r="5" spans="1:29" x14ac:dyDescent="0.2">
      <c r="A5" s="213" t="s">
        <v>4437</v>
      </c>
      <c r="B5" s="213" t="s">
        <v>4438</v>
      </c>
      <c r="C5" s="211" t="s">
        <v>6518</v>
      </c>
      <c r="D5" s="211" t="s">
        <v>6519</v>
      </c>
      <c r="F5" s="211" t="s">
        <v>6521</v>
      </c>
      <c r="G5" s="211" t="s">
        <v>6522</v>
      </c>
      <c r="H5" s="211" t="s">
        <v>6523</v>
      </c>
      <c r="I5" s="211" t="s">
        <v>6524</v>
      </c>
      <c r="J5" s="211" t="s">
        <v>6525</v>
      </c>
      <c r="K5" s="211" t="s">
        <v>2787</v>
      </c>
      <c r="L5" s="211" t="s">
        <v>2787</v>
      </c>
      <c r="M5" s="211" t="s">
        <v>6486</v>
      </c>
      <c r="N5" s="211" t="s">
        <v>2787</v>
      </c>
      <c r="O5" s="211" t="s">
        <v>2787</v>
      </c>
      <c r="P5" s="211" t="s">
        <v>2787</v>
      </c>
      <c r="Q5" s="211" t="s">
        <v>2787</v>
      </c>
      <c r="R5" s="211" t="s">
        <v>2787</v>
      </c>
      <c r="S5" s="211" t="s">
        <v>2787</v>
      </c>
      <c r="T5" s="211" t="s">
        <v>2787</v>
      </c>
      <c r="U5" s="211" t="s">
        <v>2787</v>
      </c>
      <c r="V5" s="211" t="s">
        <v>6486</v>
      </c>
      <c r="W5" s="211" t="s">
        <v>2787</v>
      </c>
      <c r="X5" s="211" t="s">
        <v>2787</v>
      </c>
      <c r="Y5" s="211" t="s">
        <v>2787</v>
      </c>
      <c r="Z5" s="211" t="s">
        <v>6486</v>
      </c>
      <c r="AA5" s="211" t="s">
        <v>2787</v>
      </c>
      <c r="AB5" s="211" t="s">
        <v>2787</v>
      </c>
      <c r="AC5" s="211" t="s">
        <v>6526</v>
      </c>
    </row>
    <row r="6" spans="1:29" x14ac:dyDescent="0.2">
      <c r="A6" s="213" t="s">
        <v>4480</v>
      </c>
      <c r="B6" s="213" t="s">
        <v>4481</v>
      </c>
      <c r="C6" s="211" t="s">
        <v>6547</v>
      </c>
      <c r="D6" s="211" t="s">
        <v>7934</v>
      </c>
      <c r="F6" s="211" t="s">
        <v>284</v>
      </c>
      <c r="G6" s="211" t="s">
        <v>6549</v>
      </c>
      <c r="H6" s="211" t="s">
        <v>6550</v>
      </c>
      <c r="I6" s="211" t="s">
        <v>6544</v>
      </c>
      <c r="J6" s="211" t="s">
        <v>6551</v>
      </c>
      <c r="K6" s="211" t="s">
        <v>2787</v>
      </c>
      <c r="L6" s="211" t="s">
        <v>2787</v>
      </c>
      <c r="M6" s="211" t="s">
        <v>2787</v>
      </c>
      <c r="N6" s="211" t="s">
        <v>2787</v>
      </c>
      <c r="O6" s="211" t="s">
        <v>2787</v>
      </c>
      <c r="P6" s="211" t="s">
        <v>2787</v>
      </c>
      <c r="Q6" s="211" t="s">
        <v>2787</v>
      </c>
      <c r="R6" s="211" t="s">
        <v>6486</v>
      </c>
      <c r="S6" s="211" t="s">
        <v>2787</v>
      </c>
      <c r="T6" s="211" t="s">
        <v>2787</v>
      </c>
      <c r="U6" s="211" t="s">
        <v>6534</v>
      </c>
      <c r="V6" s="211" t="s">
        <v>6534</v>
      </c>
      <c r="W6" s="211" t="s">
        <v>6534</v>
      </c>
      <c r="X6" s="211" t="s">
        <v>6534</v>
      </c>
      <c r="Y6" s="211" t="s">
        <v>6719</v>
      </c>
      <c r="Z6" s="211" t="s">
        <v>2787</v>
      </c>
      <c r="AA6" s="211" t="s">
        <v>6751</v>
      </c>
      <c r="AB6" s="211" t="s">
        <v>6719</v>
      </c>
      <c r="AC6" s="211" t="s">
        <v>2787</v>
      </c>
    </row>
    <row r="7" spans="1:29" x14ac:dyDescent="0.2">
      <c r="A7" s="213" t="s">
        <v>4619</v>
      </c>
      <c r="B7" s="213" t="s">
        <v>4620</v>
      </c>
      <c r="C7" s="211" t="s">
        <v>6588</v>
      </c>
      <c r="D7" s="211" t="s">
        <v>6589</v>
      </c>
      <c r="F7" s="211" t="s">
        <v>3834</v>
      </c>
      <c r="G7" s="211" t="s">
        <v>6591</v>
      </c>
      <c r="H7" s="211" t="s">
        <v>6592</v>
      </c>
      <c r="I7" s="211" t="s">
        <v>6507</v>
      </c>
      <c r="J7" s="211" t="s">
        <v>7933</v>
      </c>
      <c r="K7" s="211" t="s">
        <v>2787</v>
      </c>
      <c r="L7" s="211" t="s">
        <v>2787</v>
      </c>
      <c r="M7" s="211" t="s">
        <v>2787</v>
      </c>
      <c r="N7" s="211" t="s">
        <v>6486</v>
      </c>
      <c r="O7" s="211" t="s">
        <v>2787</v>
      </c>
      <c r="P7" s="211" t="s">
        <v>2787</v>
      </c>
      <c r="Q7" s="211" t="s">
        <v>2787</v>
      </c>
      <c r="R7" s="211" t="s">
        <v>2787</v>
      </c>
      <c r="S7" s="211" t="s">
        <v>2787</v>
      </c>
      <c r="T7" s="211" t="s">
        <v>2787</v>
      </c>
      <c r="U7" s="211" t="s">
        <v>2787</v>
      </c>
      <c r="V7" s="211" t="s">
        <v>2787</v>
      </c>
      <c r="W7" s="211" t="s">
        <v>6486</v>
      </c>
      <c r="X7" s="211" t="s">
        <v>2787</v>
      </c>
      <c r="Y7" s="211" t="s">
        <v>2787</v>
      </c>
      <c r="Z7" s="211" t="s">
        <v>6486</v>
      </c>
      <c r="AA7" s="211" t="s">
        <v>2787</v>
      </c>
      <c r="AB7" s="211" t="s">
        <v>2787</v>
      </c>
      <c r="AC7" s="211" t="s">
        <v>6594</v>
      </c>
    </row>
    <row r="8" spans="1:29" x14ac:dyDescent="0.2">
      <c r="A8" s="213" t="s">
        <v>4629</v>
      </c>
      <c r="B8" s="213" t="s">
        <v>4630</v>
      </c>
      <c r="C8" s="211" t="s">
        <v>6596</v>
      </c>
      <c r="D8" s="211" t="s">
        <v>6479</v>
      </c>
      <c r="F8" s="211" t="s">
        <v>6598</v>
      </c>
      <c r="G8" s="211" t="s">
        <v>6599</v>
      </c>
      <c r="H8" s="211" t="s">
        <v>6600</v>
      </c>
      <c r="I8" s="211" t="s">
        <v>6601</v>
      </c>
      <c r="J8" s="211" t="s">
        <v>6602</v>
      </c>
      <c r="K8" s="211" t="s">
        <v>2787</v>
      </c>
      <c r="L8" s="211" t="s">
        <v>2787</v>
      </c>
      <c r="M8" s="211" t="s">
        <v>6495</v>
      </c>
      <c r="N8" s="211" t="s">
        <v>6495</v>
      </c>
      <c r="O8" s="211" t="s">
        <v>2787</v>
      </c>
      <c r="P8" s="211" t="s">
        <v>2787</v>
      </c>
      <c r="Q8" s="211" t="s">
        <v>2787</v>
      </c>
      <c r="R8" s="211" t="s">
        <v>2787</v>
      </c>
      <c r="S8" s="211" t="s">
        <v>2787</v>
      </c>
      <c r="T8" s="211" t="s">
        <v>2787</v>
      </c>
      <c r="U8" s="211" t="s">
        <v>6534</v>
      </c>
      <c r="V8" s="211" t="s">
        <v>6534</v>
      </c>
      <c r="W8" s="211" t="s">
        <v>6534</v>
      </c>
      <c r="X8" s="211" t="s">
        <v>6534</v>
      </c>
      <c r="Y8" s="211" t="s">
        <v>6534</v>
      </c>
      <c r="Z8" s="211" t="s">
        <v>6534</v>
      </c>
      <c r="AA8" s="211" t="s">
        <v>6534</v>
      </c>
      <c r="AB8" s="211" t="s">
        <v>6534</v>
      </c>
      <c r="AC8" s="211" t="s">
        <v>6603</v>
      </c>
    </row>
    <row r="9" spans="1:29" x14ac:dyDescent="0.2">
      <c r="A9" s="213" t="s">
        <v>4717</v>
      </c>
      <c r="B9" s="213" t="s">
        <v>4718</v>
      </c>
      <c r="C9" s="211" t="s">
        <v>6605</v>
      </c>
      <c r="D9" s="211" t="s">
        <v>6606</v>
      </c>
      <c r="F9" s="211" t="s">
        <v>6608</v>
      </c>
      <c r="G9" s="211" t="s">
        <v>6609</v>
      </c>
      <c r="H9" s="211" t="s">
        <v>6610</v>
      </c>
      <c r="I9" s="211" t="s">
        <v>6484</v>
      </c>
      <c r="J9" s="211" t="s">
        <v>6611</v>
      </c>
      <c r="K9" s="211" t="s">
        <v>2787</v>
      </c>
      <c r="L9" s="211" t="s">
        <v>2787</v>
      </c>
      <c r="M9" s="211" t="s">
        <v>2787</v>
      </c>
      <c r="N9" s="211" t="s">
        <v>2787</v>
      </c>
      <c r="O9" s="211" t="s">
        <v>2787</v>
      </c>
      <c r="P9" s="211" t="s">
        <v>2787</v>
      </c>
      <c r="Q9" s="211" t="s">
        <v>2787</v>
      </c>
      <c r="R9" s="211" t="s">
        <v>2787</v>
      </c>
      <c r="S9" s="211" t="s">
        <v>2787</v>
      </c>
      <c r="T9" s="211" t="s">
        <v>6486</v>
      </c>
      <c r="U9" s="211" t="s">
        <v>2787</v>
      </c>
      <c r="V9" s="211" t="s">
        <v>6486</v>
      </c>
      <c r="W9" s="211" t="s">
        <v>2787</v>
      </c>
      <c r="X9" s="211" t="s">
        <v>2787</v>
      </c>
      <c r="Y9" s="211" t="s">
        <v>2787</v>
      </c>
      <c r="Z9" s="211" t="s">
        <v>2787</v>
      </c>
      <c r="AA9" s="211" t="s">
        <v>6486</v>
      </c>
      <c r="AB9" s="211" t="s">
        <v>2787</v>
      </c>
      <c r="AC9" s="211" t="s">
        <v>6612</v>
      </c>
    </row>
    <row r="10" spans="1:29" x14ac:dyDescent="0.2">
      <c r="A10" s="213" t="s">
        <v>4781</v>
      </c>
      <c r="B10" s="213" t="s">
        <v>4782</v>
      </c>
      <c r="C10" s="211" t="s">
        <v>6554</v>
      </c>
      <c r="D10" s="211" t="s">
        <v>6589</v>
      </c>
      <c r="F10" s="211" t="s">
        <v>4119</v>
      </c>
      <c r="G10" s="211" t="s">
        <v>6615</v>
      </c>
      <c r="H10" s="211" t="s">
        <v>6616</v>
      </c>
      <c r="I10" s="211" t="s">
        <v>6572</v>
      </c>
      <c r="J10" s="211" t="s">
        <v>6617</v>
      </c>
      <c r="K10" s="211" t="s">
        <v>2787</v>
      </c>
      <c r="L10" s="211" t="s">
        <v>2787</v>
      </c>
      <c r="M10" s="211" t="s">
        <v>2787</v>
      </c>
      <c r="N10" s="211" t="s">
        <v>2787</v>
      </c>
      <c r="O10" s="211" t="s">
        <v>2787</v>
      </c>
      <c r="P10" s="211" t="s">
        <v>2787</v>
      </c>
      <c r="Q10" s="211" t="s">
        <v>2787</v>
      </c>
      <c r="R10" s="211" t="s">
        <v>2787</v>
      </c>
      <c r="S10" s="211" t="s">
        <v>2787</v>
      </c>
      <c r="T10" s="211" t="s">
        <v>6486</v>
      </c>
      <c r="U10" s="211" t="s">
        <v>2787</v>
      </c>
      <c r="V10" s="211" t="s">
        <v>6486</v>
      </c>
      <c r="W10" s="211" t="s">
        <v>2787</v>
      </c>
      <c r="X10" s="211" t="s">
        <v>2787</v>
      </c>
      <c r="Y10" s="211" t="s">
        <v>2787</v>
      </c>
      <c r="Z10" s="211" t="s">
        <v>2787</v>
      </c>
      <c r="AA10" s="211" t="s">
        <v>2787</v>
      </c>
      <c r="AB10" s="211" t="s">
        <v>6486</v>
      </c>
      <c r="AC10" s="211" t="s">
        <v>6526</v>
      </c>
    </row>
    <row r="11" spans="1:29" x14ac:dyDescent="0.2">
      <c r="A11" s="213" t="s">
        <v>4897</v>
      </c>
      <c r="B11" s="213" t="s">
        <v>4898</v>
      </c>
      <c r="C11" s="211" t="s">
        <v>6656</v>
      </c>
      <c r="D11" s="211" t="s">
        <v>6657</v>
      </c>
      <c r="F11" s="211" t="s">
        <v>4881</v>
      </c>
      <c r="G11" s="211" t="s">
        <v>6659</v>
      </c>
      <c r="H11" s="211" t="s">
        <v>6660</v>
      </c>
      <c r="I11" s="211" t="s">
        <v>6572</v>
      </c>
      <c r="J11" s="211" t="s">
        <v>6661</v>
      </c>
      <c r="K11" s="211" t="s">
        <v>2787</v>
      </c>
      <c r="L11" s="211" t="s">
        <v>2787</v>
      </c>
      <c r="M11" s="211" t="s">
        <v>2787</v>
      </c>
      <c r="N11" s="211" t="s">
        <v>6486</v>
      </c>
      <c r="O11" s="211" t="s">
        <v>2787</v>
      </c>
      <c r="P11" s="211" t="s">
        <v>2787</v>
      </c>
      <c r="Q11" s="211" t="s">
        <v>2787</v>
      </c>
      <c r="R11" s="211" t="s">
        <v>2787</v>
      </c>
      <c r="S11" s="211" t="s">
        <v>2787</v>
      </c>
      <c r="T11" s="211" t="s">
        <v>2787</v>
      </c>
      <c r="U11" s="211" t="s">
        <v>2787</v>
      </c>
      <c r="V11" s="211" t="s">
        <v>6486</v>
      </c>
      <c r="W11" s="211" t="s">
        <v>2787</v>
      </c>
      <c r="X11" s="211" t="s">
        <v>2787</v>
      </c>
      <c r="Y11" s="211" t="s">
        <v>2787</v>
      </c>
      <c r="Z11" s="211" t="s">
        <v>2787</v>
      </c>
      <c r="AA11" s="211" t="s">
        <v>6495</v>
      </c>
      <c r="AB11" s="211" t="s">
        <v>6495</v>
      </c>
      <c r="AC11" s="211" t="s">
        <v>6662</v>
      </c>
    </row>
    <row r="12" spans="1:29" x14ac:dyDescent="0.2">
      <c r="A12" s="213" t="s">
        <v>4929</v>
      </c>
      <c r="B12" s="213" t="s">
        <v>4930</v>
      </c>
      <c r="C12" s="211" t="s">
        <v>6619</v>
      </c>
      <c r="D12" s="211" t="s">
        <v>6589</v>
      </c>
      <c r="F12" s="211" t="s">
        <v>3834</v>
      </c>
      <c r="G12" s="211" t="s">
        <v>6672</v>
      </c>
      <c r="H12" s="211" t="s">
        <v>6673</v>
      </c>
      <c r="I12" s="211" t="s">
        <v>6559</v>
      </c>
      <c r="J12" s="211" t="s">
        <v>6674</v>
      </c>
      <c r="K12" s="211" t="s">
        <v>2787</v>
      </c>
      <c r="L12" s="211" t="s">
        <v>2787</v>
      </c>
      <c r="M12" s="211" t="s">
        <v>6486</v>
      </c>
      <c r="N12" s="211" t="s">
        <v>2787</v>
      </c>
      <c r="O12" s="211" t="s">
        <v>2787</v>
      </c>
      <c r="P12" s="211" t="s">
        <v>2787</v>
      </c>
      <c r="Q12" s="211" t="s">
        <v>2787</v>
      </c>
      <c r="R12" s="211" t="s">
        <v>2787</v>
      </c>
      <c r="S12" s="211" t="s">
        <v>2787</v>
      </c>
      <c r="T12" s="211" t="s">
        <v>2787</v>
      </c>
      <c r="U12" s="211" t="s">
        <v>2787</v>
      </c>
      <c r="V12" s="211" t="s">
        <v>6486</v>
      </c>
      <c r="W12" s="211" t="s">
        <v>2787</v>
      </c>
      <c r="X12" s="211" t="s">
        <v>2787</v>
      </c>
      <c r="Y12" s="211" t="s">
        <v>6751</v>
      </c>
      <c r="Z12" s="211" t="s">
        <v>2787</v>
      </c>
      <c r="AA12" s="211" t="s">
        <v>7174</v>
      </c>
      <c r="AB12" s="211" t="s">
        <v>6751</v>
      </c>
      <c r="AC12" s="211" t="s">
        <v>6675</v>
      </c>
    </row>
    <row r="13" spans="1:29" x14ac:dyDescent="0.2">
      <c r="A13" s="213" t="s">
        <v>4933</v>
      </c>
      <c r="B13" s="213" t="s">
        <v>4934</v>
      </c>
      <c r="C13" s="211" t="s">
        <v>6619</v>
      </c>
      <c r="D13" s="211" t="s">
        <v>6589</v>
      </c>
      <c r="F13" s="211" t="s">
        <v>3834</v>
      </c>
      <c r="G13" s="211" t="s">
        <v>6672</v>
      </c>
      <c r="H13" s="211" t="s">
        <v>6673</v>
      </c>
      <c r="I13" s="211" t="s">
        <v>6668</v>
      </c>
      <c r="J13" s="211" t="s">
        <v>6678</v>
      </c>
      <c r="K13" s="211" t="s">
        <v>2787</v>
      </c>
      <c r="L13" s="211" t="s">
        <v>2787</v>
      </c>
      <c r="M13" s="211" t="s">
        <v>6486</v>
      </c>
      <c r="N13" s="211" t="s">
        <v>2787</v>
      </c>
      <c r="O13" s="211" t="s">
        <v>2787</v>
      </c>
      <c r="P13" s="211" t="s">
        <v>2787</v>
      </c>
      <c r="Q13" s="211" t="s">
        <v>2787</v>
      </c>
      <c r="R13" s="211" t="s">
        <v>2787</v>
      </c>
      <c r="S13" s="211" t="s">
        <v>2787</v>
      </c>
      <c r="T13" s="211" t="s">
        <v>2787</v>
      </c>
      <c r="U13" s="211" t="s">
        <v>2787</v>
      </c>
      <c r="V13" s="211" t="s">
        <v>2787</v>
      </c>
      <c r="W13" s="211" t="s">
        <v>6495</v>
      </c>
      <c r="X13" s="211" t="s">
        <v>6495</v>
      </c>
      <c r="Y13" s="211" t="s">
        <v>6751</v>
      </c>
      <c r="Z13" s="211" t="s">
        <v>2787</v>
      </c>
      <c r="AA13" s="211" t="s">
        <v>7174</v>
      </c>
      <c r="AB13" s="211" t="s">
        <v>6751</v>
      </c>
      <c r="AC13" s="211" t="s">
        <v>6679</v>
      </c>
    </row>
    <row r="14" spans="1:29" x14ac:dyDescent="0.2">
      <c r="A14" s="213" t="s">
        <v>5001</v>
      </c>
      <c r="B14" s="213" t="s">
        <v>5002</v>
      </c>
      <c r="C14" s="211" t="s">
        <v>6528</v>
      </c>
      <c r="D14" s="211" t="s">
        <v>7934</v>
      </c>
      <c r="F14" s="211" t="s">
        <v>294</v>
      </c>
      <c r="G14" s="211" t="s">
        <v>6698</v>
      </c>
      <c r="H14" s="211" t="s">
        <v>6699</v>
      </c>
      <c r="I14" s="211" t="s">
        <v>6515</v>
      </c>
      <c r="J14" s="211" t="s">
        <v>7935</v>
      </c>
      <c r="K14" s="211" t="s">
        <v>2787</v>
      </c>
      <c r="L14" s="211" t="s">
        <v>2787</v>
      </c>
      <c r="M14" s="211" t="s">
        <v>2787</v>
      </c>
      <c r="N14" s="211" t="s">
        <v>6486</v>
      </c>
      <c r="O14" s="211" t="s">
        <v>2787</v>
      </c>
      <c r="P14" s="211" t="s">
        <v>2787</v>
      </c>
      <c r="Q14" s="211" t="s">
        <v>2787</v>
      </c>
      <c r="R14" s="211" t="s">
        <v>2787</v>
      </c>
      <c r="S14" s="211" t="s">
        <v>2787</v>
      </c>
      <c r="T14" s="211" t="s">
        <v>2787</v>
      </c>
      <c r="U14" s="211" t="s">
        <v>6534</v>
      </c>
      <c r="V14" s="211" t="s">
        <v>6534</v>
      </c>
      <c r="W14" s="211" t="s">
        <v>6534</v>
      </c>
      <c r="X14" s="211" t="s">
        <v>6534</v>
      </c>
      <c r="Y14" s="211" t="s">
        <v>7467</v>
      </c>
      <c r="Z14" s="211" t="s">
        <v>6495</v>
      </c>
      <c r="AA14" s="211" t="s">
        <v>7467</v>
      </c>
      <c r="AB14" s="211" t="s">
        <v>6719</v>
      </c>
      <c r="AC14" s="211" t="s">
        <v>2787</v>
      </c>
    </row>
    <row r="15" spans="1:29" x14ac:dyDescent="0.2">
      <c r="A15" s="213" t="s">
        <v>5029</v>
      </c>
      <c r="B15" s="213" t="s">
        <v>5030</v>
      </c>
      <c r="C15" s="211" t="s">
        <v>6715</v>
      </c>
      <c r="D15" s="211" t="s">
        <v>6589</v>
      </c>
      <c r="F15" s="211" t="s">
        <v>4651</v>
      </c>
      <c r="G15" s="211" t="s">
        <v>6717</v>
      </c>
      <c r="H15" s="211" t="s">
        <v>6500</v>
      </c>
      <c r="I15" s="211" t="s">
        <v>6484</v>
      </c>
      <c r="J15" s="211" t="s">
        <v>6718</v>
      </c>
      <c r="K15" s="211" t="s">
        <v>2787</v>
      </c>
      <c r="L15" s="211" t="s">
        <v>2787</v>
      </c>
      <c r="M15" s="211" t="s">
        <v>2787</v>
      </c>
      <c r="N15" s="211" t="s">
        <v>6486</v>
      </c>
      <c r="O15" s="211" t="s">
        <v>2787</v>
      </c>
      <c r="P15" s="211" t="s">
        <v>2787</v>
      </c>
      <c r="Q15" s="211" t="s">
        <v>2787</v>
      </c>
      <c r="R15" s="211" t="s">
        <v>2787</v>
      </c>
      <c r="S15" s="211" t="s">
        <v>2787</v>
      </c>
      <c r="T15" s="211" t="s">
        <v>2787</v>
      </c>
      <c r="U15" s="211" t="s">
        <v>2787</v>
      </c>
      <c r="V15" s="211" t="s">
        <v>6719</v>
      </c>
      <c r="W15" s="211" t="s">
        <v>6720</v>
      </c>
      <c r="X15" s="211" t="s">
        <v>2787</v>
      </c>
      <c r="Y15" s="211" t="s">
        <v>2787</v>
      </c>
      <c r="Z15" s="211" t="s">
        <v>6486</v>
      </c>
      <c r="AA15" s="211" t="s">
        <v>2787</v>
      </c>
      <c r="AB15" s="211" t="s">
        <v>2787</v>
      </c>
      <c r="AC15" s="211" t="s">
        <v>6721</v>
      </c>
    </row>
    <row r="16" spans="1:29" x14ac:dyDescent="0.2">
      <c r="A16" s="213" t="s">
        <v>5056</v>
      </c>
      <c r="B16" s="213" t="s">
        <v>6729</v>
      </c>
      <c r="C16" s="211" t="s">
        <v>6730</v>
      </c>
      <c r="D16" s="211" t="s">
        <v>6731</v>
      </c>
      <c r="F16" s="211" t="s">
        <v>4420</v>
      </c>
      <c r="G16" s="211" t="s">
        <v>6733</v>
      </c>
      <c r="H16" s="211" t="s">
        <v>6734</v>
      </c>
      <c r="I16" s="211" t="s">
        <v>6735</v>
      </c>
      <c r="J16" s="211" t="s">
        <v>6736</v>
      </c>
      <c r="K16" s="211" t="s">
        <v>2787</v>
      </c>
      <c r="L16" s="211" t="s">
        <v>2787</v>
      </c>
      <c r="M16" s="211" t="s">
        <v>6751</v>
      </c>
      <c r="N16" s="211" t="s">
        <v>6719</v>
      </c>
      <c r="O16" s="211" t="s">
        <v>6719</v>
      </c>
      <c r="P16" s="211" t="s">
        <v>2787</v>
      </c>
      <c r="Q16" s="211" t="s">
        <v>2787</v>
      </c>
      <c r="R16" s="211" t="s">
        <v>2787</v>
      </c>
      <c r="S16" s="211" t="s">
        <v>2787</v>
      </c>
      <c r="T16" s="211" t="s">
        <v>2787</v>
      </c>
      <c r="U16" s="211" t="s">
        <v>2787</v>
      </c>
      <c r="V16" s="211" t="s">
        <v>6486</v>
      </c>
      <c r="W16" s="211" t="s">
        <v>2787</v>
      </c>
      <c r="X16" s="211" t="s">
        <v>2787</v>
      </c>
      <c r="Y16" s="211" t="s">
        <v>7467</v>
      </c>
      <c r="Z16" s="211" t="s">
        <v>7174</v>
      </c>
      <c r="AA16" s="211" t="s">
        <v>7936</v>
      </c>
      <c r="AB16" s="211" t="s">
        <v>7936</v>
      </c>
      <c r="AC16" s="211" t="s">
        <v>6487</v>
      </c>
    </row>
    <row r="17" spans="1:29" x14ac:dyDescent="0.2">
      <c r="A17" s="213" t="s">
        <v>5126</v>
      </c>
      <c r="B17" s="213" t="s">
        <v>5127</v>
      </c>
      <c r="C17" s="211" t="s">
        <v>6746</v>
      </c>
      <c r="D17" s="211" t="s">
        <v>6479</v>
      </c>
      <c r="F17" s="211" t="s">
        <v>3998</v>
      </c>
      <c r="G17" s="211" t="s">
        <v>6748</v>
      </c>
      <c r="H17" s="211" t="s">
        <v>6749</v>
      </c>
      <c r="I17" s="211" t="s">
        <v>6668</v>
      </c>
      <c r="J17" s="211" t="s">
        <v>6750</v>
      </c>
      <c r="K17" s="211" t="s">
        <v>2787</v>
      </c>
      <c r="L17" s="211" t="s">
        <v>2787</v>
      </c>
      <c r="M17" s="211" t="s">
        <v>2787</v>
      </c>
      <c r="N17" s="211" t="s">
        <v>2787</v>
      </c>
      <c r="O17" s="211" t="s">
        <v>2787</v>
      </c>
      <c r="P17" s="211" t="s">
        <v>2787</v>
      </c>
      <c r="Q17" s="211" t="s">
        <v>2787</v>
      </c>
      <c r="R17" s="211" t="s">
        <v>6486</v>
      </c>
      <c r="S17" s="211" t="s">
        <v>2787</v>
      </c>
      <c r="T17" s="211" t="s">
        <v>2787</v>
      </c>
      <c r="U17" s="211" t="s">
        <v>2787</v>
      </c>
      <c r="V17" s="211" t="s">
        <v>6751</v>
      </c>
      <c r="W17" s="211" t="s">
        <v>6752</v>
      </c>
      <c r="X17" s="211" t="s">
        <v>2787</v>
      </c>
      <c r="Y17" s="211" t="s">
        <v>6752</v>
      </c>
      <c r="Z17" s="211" t="s">
        <v>2787</v>
      </c>
      <c r="AA17" s="211" t="s">
        <v>7174</v>
      </c>
      <c r="AB17" s="211" t="s">
        <v>7174</v>
      </c>
      <c r="AC17" s="211" t="s">
        <v>6753</v>
      </c>
    </row>
    <row r="18" spans="1:29" x14ac:dyDescent="0.2">
      <c r="A18" s="213" t="s">
        <v>5260</v>
      </c>
      <c r="B18" s="213" t="s">
        <v>5261</v>
      </c>
      <c r="C18" s="211" t="s">
        <v>6820</v>
      </c>
      <c r="D18" s="211" t="s">
        <v>6479</v>
      </c>
      <c r="F18" s="211" t="s">
        <v>5264</v>
      </c>
      <c r="G18" s="211" t="s">
        <v>6822</v>
      </c>
      <c r="H18" s="211" t="s">
        <v>6823</v>
      </c>
      <c r="I18" s="211" t="s">
        <v>6668</v>
      </c>
      <c r="J18" s="211" t="s">
        <v>6824</v>
      </c>
      <c r="K18" s="211" t="s">
        <v>2787</v>
      </c>
      <c r="L18" s="211" t="s">
        <v>2787</v>
      </c>
      <c r="M18" s="211" t="s">
        <v>2787</v>
      </c>
      <c r="N18" s="211" t="s">
        <v>2787</v>
      </c>
      <c r="O18" s="211" t="s">
        <v>2787</v>
      </c>
      <c r="P18" s="211" t="s">
        <v>2787</v>
      </c>
      <c r="Q18" s="211" t="s">
        <v>2787</v>
      </c>
      <c r="R18" s="211" t="s">
        <v>6495</v>
      </c>
      <c r="S18" s="211" t="s">
        <v>2787</v>
      </c>
      <c r="T18" s="211" t="s">
        <v>6495</v>
      </c>
      <c r="U18" s="211" t="s">
        <v>2787</v>
      </c>
      <c r="V18" s="211" t="s">
        <v>2787</v>
      </c>
      <c r="W18" s="211" t="s">
        <v>6486</v>
      </c>
      <c r="X18" s="211" t="s">
        <v>2787</v>
      </c>
      <c r="Y18" s="211" t="s">
        <v>2787</v>
      </c>
      <c r="Z18" s="211" t="s">
        <v>2787</v>
      </c>
      <c r="AA18" s="211" t="s">
        <v>6486</v>
      </c>
      <c r="AB18" s="211" t="s">
        <v>2787</v>
      </c>
      <c r="AC18" s="211" t="s">
        <v>6825</v>
      </c>
    </row>
    <row r="19" spans="1:29" x14ac:dyDescent="0.2">
      <c r="A19" s="213" t="s">
        <v>5278</v>
      </c>
      <c r="B19" s="213" t="s">
        <v>5279</v>
      </c>
      <c r="C19" s="211" t="s">
        <v>6827</v>
      </c>
      <c r="D19" s="211" t="s">
        <v>6828</v>
      </c>
      <c r="F19" s="211" t="s">
        <v>5282</v>
      </c>
      <c r="G19" s="211" t="s">
        <v>6830</v>
      </c>
      <c r="H19" s="211" t="s">
        <v>6831</v>
      </c>
      <c r="I19" s="211" t="s">
        <v>6832</v>
      </c>
      <c r="J19" s="211" t="s">
        <v>6833</v>
      </c>
      <c r="K19" s="211" t="s">
        <v>2787</v>
      </c>
      <c r="L19" s="211" t="s">
        <v>2787</v>
      </c>
      <c r="M19" s="211" t="s">
        <v>2787</v>
      </c>
      <c r="N19" s="211" t="s">
        <v>2787</v>
      </c>
      <c r="O19" s="211" t="s">
        <v>2787</v>
      </c>
      <c r="P19" s="211" t="s">
        <v>2787</v>
      </c>
      <c r="Q19" s="211" t="s">
        <v>2787</v>
      </c>
      <c r="R19" s="211" t="s">
        <v>6486</v>
      </c>
      <c r="S19" s="211" t="s">
        <v>2787</v>
      </c>
      <c r="T19" s="211" t="s">
        <v>2787</v>
      </c>
      <c r="U19" s="211" t="s">
        <v>6486</v>
      </c>
      <c r="V19" s="211" t="s">
        <v>2787</v>
      </c>
      <c r="W19" s="211" t="s">
        <v>2787</v>
      </c>
      <c r="X19" s="211" t="s">
        <v>2787</v>
      </c>
      <c r="Y19" s="211" t="s">
        <v>6495</v>
      </c>
      <c r="Z19" s="211" t="s">
        <v>6495</v>
      </c>
      <c r="AA19" s="211" t="s">
        <v>2787</v>
      </c>
      <c r="AB19" s="211" t="s">
        <v>2787</v>
      </c>
      <c r="AC19" s="211" t="s">
        <v>6594</v>
      </c>
    </row>
    <row r="20" spans="1:29" x14ac:dyDescent="0.2">
      <c r="A20" s="213" t="s">
        <v>5288</v>
      </c>
      <c r="B20" s="213" t="s">
        <v>5289</v>
      </c>
      <c r="C20" s="211" t="s">
        <v>6835</v>
      </c>
      <c r="D20" s="211" t="s">
        <v>6589</v>
      </c>
      <c r="F20" s="211" t="s">
        <v>4024</v>
      </c>
      <c r="G20" s="211" t="s">
        <v>6837</v>
      </c>
      <c r="H20" s="211" t="s">
        <v>6493</v>
      </c>
      <c r="I20" s="211" t="s">
        <v>6484</v>
      </c>
      <c r="J20" s="211" t="s">
        <v>6838</v>
      </c>
      <c r="K20" s="211" t="s">
        <v>2787</v>
      </c>
      <c r="L20" s="211" t="s">
        <v>2787</v>
      </c>
      <c r="M20" s="211" t="s">
        <v>6486</v>
      </c>
      <c r="N20" s="211" t="s">
        <v>2787</v>
      </c>
      <c r="O20" s="211" t="s">
        <v>2787</v>
      </c>
      <c r="P20" s="211" t="s">
        <v>2787</v>
      </c>
      <c r="Q20" s="211" t="s">
        <v>2787</v>
      </c>
      <c r="R20" s="211" t="s">
        <v>2787</v>
      </c>
      <c r="S20" s="211" t="s">
        <v>2787</v>
      </c>
      <c r="T20" s="211" t="s">
        <v>2787</v>
      </c>
      <c r="U20" s="211" t="s">
        <v>2787</v>
      </c>
      <c r="V20" s="211" t="s">
        <v>6486</v>
      </c>
      <c r="W20" s="211" t="s">
        <v>2787</v>
      </c>
      <c r="X20" s="211" t="s">
        <v>2787</v>
      </c>
      <c r="Y20" s="211" t="s">
        <v>2787</v>
      </c>
      <c r="Z20" s="211" t="s">
        <v>6486</v>
      </c>
      <c r="AA20" s="211" t="s">
        <v>2787</v>
      </c>
      <c r="AB20" s="211" t="s">
        <v>2787</v>
      </c>
      <c r="AC20" s="211" t="s">
        <v>6839</v>
      </c>
    </row>
    <row r="21" spans="1:29" x14ac:dyDescent="0.2">
      <c r="A21" s="213" t="s">
        <v>5324</v>
      </c>
      <c r="B21" s="213" t="s">
        <v>5325</v>
      </c>
      <c r="C21" s="211" t="s">
        <v>6841</v>
      </c>
      <c r="D21" s="211" t="s">
        <v>6842</v>
      </c>
      <c r="F21" s="211" t="s">
        <v>5328</v>
      </c>
      <c r="G21" s="211" t="s">
        <v>6844</v>
      </c>
      <c r="H21" s="211" t="s">
        <v>6845</v>
      </c>
      <c r="I21" s="211" t="s">
        <v>6846</v>
      </c>
      <c r="J21" s="211" t="s">
        <v>6847</v>
      </c>
      <c r="K21" s="211" t="s">
        <v>2787</v>
      </c>
      <c r="L21" s="211" t="s">
        <v>2787</v>
      </c>
      <c r="M21" s="211" t="s">
        <v>2787</v>
      </c>
      <c r="N21" s="211" t="s">
        <v>6486</v>
      </c>
      <c r="O21" s="211" t="s">
        <v>2787</v>
      </c>
      <c r="P21" s="211" t="s">
        <v>2787</v>
      </c>
      <c r="Q21" s="211" t="s">
        <v>2787</v>
      </c>
      <c r="R21" s="211" t="s">
        <v>2787</v>
      </c>
      <c r="S21" s="211" t="s">
        <v>2787</v>
      </c>
      <c r="T21" s="211" t="s">
        <v>2787</v>
      </c>
      <c r="U21" s="211" t="s">
        <v>2787</v>
      </c>
      <c r="V21" s="211" t="s">
        <v>2787</v>
      </c>
      <c r="W21" s="211" t="s">
        <v>2787</v>
      </c>
      <c r="X21" s="211" t="s">
        <v>6486</v>
      </c>
      <c r="Y21" s="211" t="s">
        <v>2787</v>
      </c>
      <c r="Z21" s="211" t="s">
        <v>2787</v>
      </c>
      <c r="AA21" s="211" t="s">
        <v>6495</v>
      </c>
      <c r="AB21" s="211" t="s">
        <v>6495</v>
      </c>
      <c r="AC21" s="211" t="s">
        <v>6848</v>
      </c>
    </row>
    <row r="22" spans="1:29" x14ac:dyDescent="0.2">
      <c r="A22" s="213" t="s">
        <v>5358</v>
      </c>
      <c r="B22" s="213" t="s">
        <v>5359</v>
      </c>
      <c r="C22" s="211" t="s">
        <v>6855</v>
      </c>
      <c r="D22" s="211" t="s">
        <v>6589</v>
      </c>
      <c r="F22" s="211" t="s">
        <v>4161</v>
      </c>
      <c r="G22" s="211" t="s">
        <v>6857</v>
      </c>
      <c r="H22" s="211" t="s">
        <v>6858</v>
      </c>
      <c r="I22" s="211" t="s">
        <v>6846</v>
      </c>
      <c r="J22" s="211" t="s">
        <v>6859</v>
      </c>
      <c r="K22" s="211" t="s">
        <v>2787</v>
      </c>
      <c r="L22" s="211" t="s">
        <v>2787</v>
      </c>
      <c r="M22" s="211" t="s">
        <v>2787</v>
      </c>
      <c r="N22" s="211" t="s">
        <v>2787</v>
      </c>
      <c r="O22" s="211" t="s">
        <v>6486</v>
      </c>
      <c r="P22" s="211" t="s">
        <v>2787</v>
      </c>
      <c r="Q22" s="211" t="s">
        <v>2787</v>
      </c>
      <c r="R22" s="211" t="s">
        <v>2787</v>
      </c>
      <c r="S22" s="211" t="s">
        <v>2787</v>
      </c>
      <c r="T22" s="211" t="s">
        <v>2787</v>
      </c>
      <c r="U22" s="211" t="s">
        <v>2787</v>
      </c>
      <c r="V22" s="211" t="s">
        <v>2787</v>
      </c>
      <c r="W22" s="211" t="s">
        <v>2787</v>
      </c>
      <c r="X22" s="211" t="s">
        <v>6486</v>
      </c>
      <c r="Y22" s="211" t="s">
        <v>7939</v>
      </c>
      <c r="Z22" s="211" t="s">
        <v>6981</v>
      </c>
      <c r="AA22" s="211" t="s">
        <v>7939</v>
      </c>
      <c r="AB22" s="211" t="s">
        <v>7317</v>
      </c>
      <c r="AC22" s="211" t="s">
        <v>6860</v>
      </c>
    </row>
    <row r="23" spans="1:29" x14ac:dyDescent="0.2">
      <c r="A23" s="213" t="s">
        <v>5374</v>
      </c>
      <c r="B23" s="213" t="s">
        <v>5375</v>
      </c>
      <c r="C23" s="211" t="s">
        <v>6867</v>
      </c>
      <c r="D23" s="211" t="s">
        <v>6868</v>
      </c>
      <c r="F23" s="211" t="s">
        <v>6870</v>
      </c>
      <c r="G23" s="211" t="s">
        <v>6871</v>
      </c>
      <c r="H23" s="211" t="s">
        <v>6872</v>
      </c>
      <c r="I23" s="211" t="s">
        <v>6873</v>
      </c>
      <c r="J23" s="211" t="s">
        <v>6874</v>
      </c>
      <c r="K23" s="211" t="s">
        <v>2787</v>
      </c>
      <c r="L23" s="211" t="s">
        <v>2787</v>
      </c>
      <c r="M23" s="211" t="s">
        <v>2787</v>
      </c>
      <c r="N23" s="211" t="s">
        <v>2787</v>
      </c>
      <c r="O23" s="211" t="s">
        <v>2787</v>
      </c>
      <c r="P23" s="211" t="s">
        <v>6486</v>
      </c>
      <c r="Q23" s="211" t="s">
        <v>2787</v>
      </c>
      <c r="R23" s="211" t="s">
        <v>2787</v>
      </c>
      <c r="S23" s="211" t="s">
        <v>2787</v>
      </c>
      <c r="T23" s="211" t="s">
        <v>2787</v>
      </c>
      <c r="U23" s="211" t="s">
        <v>2787</v>
      </c>
      <c r="V23" s="211" t="s">
        <v>2787</v>
      </c>
      <c r="W23" s="211" t="s">
        <v>2787</v>
      </c>
      <c r="X23" s="211" t="s">
        <v>6486</v>
      </c>
      <c r="Y23" s="211" t="s">
        <v>2787</v>
      </c>
      <c r="Z23" s="211" t="s">
        <v>2787</v>
      </c>
      <c r="AA23" s="211" t="s">
        <v>2787</v>
      </c>
      <c r="AB23" s="211" t="s">
        <v>6486</v>
      </c>
      <c r="AC23" s="211" t="s">
        <v>6875</v>
      </c>
    </row>
    <row r="24" spans="1:29" x14ac:dyDescent="0.2">
      <c r="A24" s="213" t="s">
        <v>5379</v>
      </c>
      <c r="B24" s="213" t="s">
        <v>5380</v>
      </c>
      <c r="C24" s="211" t="s">
        <v>6877</v>
      </c>
      <c r="D24" s="211" t="s">
        <v>6878</v>
      </c>
      <c r="F24" s="211" t="s">
        <v>4528</v>
      </c>
      <c r="G24" s="211" t="s">
        <v>6880</v>
      </c>
      <c r="H24" s="211" t="s">
        <v>6881</v>
      </c>
      <c r="I24" s="211" t="s">
        <v>6572</v>
      </c>
      <c r="J24" s="211" t="s">
        <v>6882</v>
      </c>
      <c r="K24" s="211" t="s">
        <v>2787</v>
      </c>
      <c r="L24" s="211" t="s">
        <v>2787</v>
      </c>
      <c r="M24" s="211" t="s">
        <v>2787</v>
      </c>
      <c r="N24" s="211" t="s">
        <v>2787</v>
      </c>
      <c r="O24" s="211" t="s">
        <v>6981</v>
      </c>
      <c r="P24" s="211" t="s">
        <v>2787</v>
      </c>
      <c r="Q24" s="211" t="s">
        <v>2787</v>
      </c>
      <c r="R24" s="211" t="s">
        <v>6534</v>
      </c>
      <c r="S24" s="211" t="s">
        <v>2787</v>
      </c>
      <c r="T24" s="211" t="s">
        <v>2787</v>
      </c>
      <c r="U24" s="211" t="s">
        <v>2787</v>
      </c>
      <c r="V24" s="211" t="s">
        <v>6486</v>
      </c>
      <c r="W24" s="211" t="s">
        <v>2787</v>
      </c>
      <c r="X24" s="211" t="s">
        <v>2787</v>
      </c>
      <c r="Y24" s="211" t="s">
        <v>2787</v>
      </c>
      <c r="Z24" s="211" t="s">
        <v>6486</v>
      </c>
      <c r="AA24" s="211" t="s">
        <v>2787</v>
      </c>
      <c r="AB24" s="211" t="s">
        <v>2787</v>
      </c>
      <c r="AC24" s="211" t="s">
        <v>6883</v>
      </c>
    </row>
    <row r="25" spans="1:29" x14ac:dyDescent="0.2">
      <c r="A25" s="213" t="s">
        <v>5412</v>
      </c>
      <c r="B25" s="213" t="s">
        <v>5413</v>
      </c>
      <c r="C25" s="211" t="s">
        <v>6899</v>
      </c>
      <c r="D25" s="211" t="s">
        <v>6479</v>
      </c>
      <c r="F25" s="211" t="s">
        <v>5416</v>
      </c>
      <c r="G25" s="211" t="s">
        <v>6901</v>
      </c>
      <c r="H25" s="211" t="s">
        <v>6831</v>
      </c>
      <c r="I25" s="211" t="s">
        <v>6687</v>
      </c>
      <c r="J25" s="211" t="s">
        <v>6902</v>
      </c>
      <c r="K25" s="211" t="s">
        <v>2787</v>
      </c>
      <c r="L25" s="211" t="s">
        <v>2787</v>
      </c>
      <c r="M25" s="211" t="s">
        <v>2787</v>
      </c>
      <c r="N25" s="211" t="s">
        <v>2787</v>
      </c>
      <c r="O25" s="211" t="s">
        <v>2787</v>
      </c>
      <c r="P25" s="211" t="s">
        <v>2787</v>
      </c>
      <c r="Q25" s="211" t="s">
        <v>2787</v>
      </c>
      <c r="R25" s="211" t="s">
        <v>2787</v>
      </c>
      <c r="S25" s="211" t="s">
        <v>2787</v>
      </c>
      <c r="T25" s="211" t="s">
        <v>6486</v>
      </c>
      <c r="U25" s="211" t="s">
        <v>6486</v>
      </c>
      <c r="V25" s="211" t="s">
        <v>2787</v>
      </c>
      <c r="W25" s="211" t="s">
        <v>2787</v>
      </c>
      <c r="X25" s="211" t="s">
        <v>2787</v>
      </c>
      <c r="Y25" s="211" t="s">
        <v>6534</v>
      </c>
      <c r="Z25" s="211" t="s">
        <v>6534</v>
      </c>
      <c r="AA25" s="211" t="s">
        <v>6534</v>
      </c>
      <c r="AB25" s="211" t="s">
        <v>6534</v>
      </c>
      <c r="AC25" s="211" t="s">
        <v>6594</v>
      </c>
    </row>
    <row r="26" spans="1:29" x14ac:dyDescent="0.2">
      <c r="A26" s="213" t="s">
        <v>5418</v>
      </c>
      <c r="B26" s="213" t="s">
        <v>5419</v>
      </c>
      <c r="C26" s="211" t="s">
        <v>6904</v>
      </c>
      <c r="D26" s="211" t="s">
        <v>6905</v>
      </c>
      <c r="F26" s="211" t="s">
        <v>4277</v>
      </c>
      <c r="G26" s="211" t="s">
        <v>6505</v>
      </c>
      <c r="H26" s="211" t="s">
        <v>6592</v>
      </c>
      <c r="I26" s="211" t="s">
        <v>6507</v>
      </c>
      <c r="J26" s="211" t="s">
        <v>6907</v>
      </c>
      <c r="K26" s="211" t="s">
        <v>2787</v>
      </c>
      <c r="L26" s="211" t="s">
        <v>2787</v>
      </c>
      <c r="M26" s="211" t="s">
        <v>2787</v>
      </c>
      <c r="N26" s="211" t="s">
        <v>6486</v>
      </c>
      <c r="O26" s="211" t="s">
        <v>2787</v>
      </c>
      <c r="P26" s="211" t="s">
        <v>2787</v>
      </c>
      <c r="Q26" s="211" t="s">
        <v>2787</v>
      </c>
      <c r="R26" s="211" t="s">
        <v>2787</v>
      </c>
      <c r="S26" s="211" t="s">
        <v>2787</v>
      </c>
      <c r="T26" s="211" t="s">
        <v>2787</v>
      </c>
      <c r="U26" s="211" t="s">
        <v>2787</v>
      </c>
      <c r="V26" s="211" t="s">
        <v>2787</v>
      </c>
      <c r="W26" s="211" t="s">
        <v>6486</v>
      </c>
      <c r="X26" s="211" t="s">
        <v>2787</v>
      </c>
      <c r="Y26" s="211" t="s">
        <v>2787</v>
      </c>
      <c r="Z26" s="211" t="s">
        <v>6486</v>
      </c>
      <c r="AA26" s="211" t="s">
        <v>2787</v>
      </c>
      <c r="AB26" s="211" t="s">
        <v>2787</v>
      </c>
      <c r="AC26" s="211" t="s">
        <v>6908</v>
      </c>
    </row>
    <row r="27" spans="1:29" x14ac:dyDescent="0.2">
      <c r="A27" s="213" t="s">
        <v>5422</v>
      </c>
      <c r="B27" s="213" t="s">
        <v>5423</v>
      </c>
      <c r="C27" s="211" t="s">
        <v>6910</v>
      </c>
      <c r="D27" s="211" t="s">
        <v>6479</v>
      </c>
      <c r="F27" s="211" t="s">
        <v>3998</v>
      </c>
      <c r="G27" s="211" t="s">
        <v>6748</v>
      </c>
      <c r="H27" s="211" t="s">
        <v>6911</v>
      </c>
      <c r="I27" s="211" t="s">
        <v>6687</v>
      </c>
      <c r="J27" s="211" t="s">
        <v>6912</v>
      </c>
      <c r="K27" s="211" t="s">
        <v>2787</v>
      </c>
      <c r="L27" s="211" t="s">
        <v>2787</v>
      </c>
      <c r="M27" s="211" t="s">
        <v>2787</v>
      </c>
      <c r="N27" s="211" t="s">
        <v>2787</v>
      </c>
      <c r="O27" s="211" t="s">
        <v>6486</v>
      </c>
      <c r="P27" s="211" t="s">
        <v>2787</v>
      </c>
      <c r="Q27" s="211" t="s">
        <v>2787</v>
      </c>
      <c r="R27" s="211" t="s">
        <v>2787</v>
      </c>
      <c r="S27" s="211" t="s">
        <v>2787</v>
      </c>
      <c r="T27" s="211" t="s">
        <v>2787</v>
      </c>
      <c r="U27" s="211" t="s">
        <v>6495</v>
      </c>
      <c r="V27" s="211" t="s">
        <v>2787</v>
      </c>
      <c r="W27" s="211" t="s">
        <v>6495</v>
      </c>
      <c r="X27" s="211" t="s">
        <v>2787</v>
      </c>
      <c r="Y27" s="211" t="s">
        <v>6981</v>
      </c>
      <c r="Z27" s="211" t="s">
        <v>2787</v>
      </c>
      <c r="AA27" s="211" t="s">
        <v>6534</v>
      </c>
      <c r="AB27" s="211" t="s">
        <v>2787</v>
      </c>
      <c r="AC27" s="211" t="s">
        <v>6913</v>
      </c>
    </row>
    <row r="28" spans="1:29" x14ac:dyDescent="0.2">
      <c r="A28" s="213" t="s">
        <v>5426</v>
      </c>
      <c r="B28" s="213" t="s">
        <v>6915</v>
      </c>
      <c r="C28" s="211" t="s">
        <v>6916</v>
      </c>
      <c r="D28" s="211" t="s">
        <v>6917</v>
      </c>
      <c r="F28" s="211" t="s">
        <v>4277</v>
      </c>
      <c r="G28" s="211" t="s">
        <v>6505</v>
      </c>
      <c r="H28" s="211" t="s">
        <v>6919</v>
      </c>
      <c r="I28" s="211" t="s">
        <v>6920</v>
      </c>
      <c r="J28" s="211" t="s">
        <v>6921</v>
      </c>
      <c r="K28" s="211" t="s">
        <v>2787</v>
      </c>
      <c r="L28" s="211" t="s">
        <v>2787</v>
      </c>
      <c r="M28" s="211" t="s">
        <v>2787</v>
      </c>
      <c r="N28" s="211" t="s">
        <v>6486</v>
      </c>
      <c r="O28" s="211" t="s">
        <v>2787</v>
      </c>
      <c r="P28" s="211" t="s">
        <v>2787</v>
      </c>
      <c r="Q28" s="211" t="s">
        <v>2787</v>
      </c>
      <c r="R28" s="211" t="s">
        <v>2787</v>
      </c>
      <c r="S28" s="211" t="s">
        <v>2787</v>
      </c>
      <c r="T28" s="211" t="s">
        <v>2787</v>
      </c>
      <c r="U28" s="211" t="s">
        <v>2787</v>
      </c>
      <c r="V28" s="211" t="s">
        <v>6486</v>
      </c>
      <c r="W28" s="211" t="s">
        <v>2787</v>
      </c>
      <c r="X28" s="211" t="s">
        <v>2787</v>
      </c>
      <c r="Y28" s="211" t="s">
        <v>7467</v>
      </c>
      <c r="Z28" s="211" t="s">
        <v>2787</v>
      </c>
      <c r="AA28" s="211" t="s">
        <v>7174</v>
      </c>
      <c r="AB28" s="211" t="s">
        <v>6720</v>
      </c>
      <c r="AC28" s="211" t="s">
        <v>6487</v>
      </c>
    </row>
    <row r="29" spans="1:29" x14ac:dyDescent="0.2">
      <c r="A29" s="213" t="s">
        <v>5430</v>
      </c>
      <c r="B29" s="213" t="s">
        <v>5431</v>
      </c>
      <c r="C29" s="211" t="s">
        <v>6923</v>
      </c>
      <c r="D29" s="211" t="s">
        <v>6924</v>
      </c>
      <c r="F29" s="211" t="s">
        <v>5434</v>
      </c>
      <c r="G29" s="211" t="s">
        <v>6926</v>
      </c>
      <c r="H29" s="211" t="s">
        <v>6927</v>
      </c>
      <c r="I29" s="211" t="s">
        <v>6772</v>
      </c>
      <c r="J29" s="211" t="s">
        <v>6928</v>
      </c>
      <c r="K29" s="211" t="s">
        <v>2787</v>
      </c>
      <c r="L29" s="211" t="s">
        <v>2787</v>
      </c>
      <c r="M29" s="211" t="s">
        <v>2787</v>
      </c>
      <c r="N29" s="211" t="s">
        <v>6486</v>
      </c>
      <c r="O29" s="211" t="s">
        <v>2787</v>
      </c>
      <c r="P29" s="211" t="s">
        <v>2787</v>
      </c>
      <c r="Q29" s="211" t="s">
        <v>2787</v>
      </c>
      <c r="R29" s="211" t="s">
        <v>2787</v>
      </c>
      <c r="S29" s="211" t="s">
        <v>2787</v>
      </c>
      <c r="T29" s="211" t="s">
        <v>2787</v>
      </c>
      <c r="U29" s="211" t="s">
        <v>2787</v>
      </c>
      <c r="V29" s="211" t="s">
        <v>2787</v>
      </c>
      <c r="W29" s="211" t="s">
        <v>6486</v>
      </c>
      <c r="X29" s="211" t="s">
        <v>2787</v>
      </c>
      <c r="Y29" s="211" t="s">
        <v>2787</v>
      </c>
      <c r="Z29" s="211" t="s">
        <v>2787</v>
      </c>
      <c r="AA29" s="211" t="s">
        <v>6654</v>
      </c>
      <c r="AB29" s="211" t="s">
        <v>7937</v>
      </c>
      <c r="AC29" s="211" t="s">
        <v>6929</v>
      </c>
    </row>
    <row r="30" spans="1:29" x14ac:dyDescent="0.2">
      <c r="A30" s="213" t="s">
        <v>5436</v>
      </c>
      <c r="B30" s="213" t="s">
        <v>5437</v>
      </c>
      <c r="C30" s="211" t="s">
        <v>6820</v>
      </c>
      <c r="D30" s="211" t="s">
        <v>6931</v>
      </c>
      <c r="F30" s="211" t="s">
        <v>5440</v>
      </c>
      <c r="G30" s="211" t="s">
        <v>6933</v>
      </c>
      <c r="H30" s="211" t="s">
        <v>6934</v>
      </c>
      <c r="I30" s="211" t="s">
        <v>6935</v>
      </c>
      <c r="J30" s="211" t="s">
        <v>6936</v>
      </c>
      <c r="K30" s="211" t="s">
        <v>2787</v>
      </c>
      <c r="L30" s="211" t="s">
        <v>2787</v>
      </c>
      <c r="M30" s="211" t="s">
        <v>2787</v>
      </c>
      <c r="N30" s="211" t="s">
        <v>2787</v>
      </c>
      <c r="O30" s="211" t="s">
        <v>2787</v>
      </c>
      <c r="P30" s="211" t="s">
        <v>6486</v>
      </c>
      <c r="Q30" s="211" t="s">
        <v>2787</v>
      </c>
      <c r="R30" s="211" t="s">
        <v>2787</v>
      </c>
      <c r="S30" s="211" t="s">
        <v>2787</v>
      </c>
      <c r="T30" s="211" t="s">
        <v>2787</v>
      </c>
      <c r="U30" s="211" t="s">
        <v>2787</v>
      </c>
      <c r="V30" s="211" t="s">
        <v>6486</v>
      </c>
      <c r="W30" s="211" t="s">
        <v>2787</v>
      </c>
      <c r="X30" s="211" t="s">
        <v>2787</v>
      </c>
      <c r="Y30" s="211" t="s">
        <v>2787</v>
      </c>
      <c r="Z30" s="211" t="s">
        <v>2787</v>
      </c>
      <c r="AA30" s="211" t="s">
        <v>6495</v>
      </c>
      <c r="AB30" s="211" t="s">
        <v>6495</v>
      </c>
      <c r="AC30" s="211" t="s">
        <v>6487</v>
      </c>
    </row>
    <row r="31" spans="1:29" x14ac:dyDescent="0.2">
      <c r="A31" s="213" t="s">
        <v>5458</v>
      </c>
      <c r="B31" s="213" t="s">
        <v>5459</v>
      </c>
      <c r="C31" s="211" t="s">
        <v>6820</v>
      </c>
      <c r="D31" s="211" t="s">
        <v>7938</v>
      </c>
      <c r="F31" s="211" t="s">
        <v>4161</v>
      </c>
      <c r="G31" s="211" t="s">
        <v>6857</v>
      </c>
      <c r="H31" s="211" t="s">
        <v>6704</v>
      </c>
      <c r="I31" s="211" t="s">
        <v>6572</v>
      </c>
      <c r="J31" s="211" t="s">
        <v>6952</v>
      </c>
      <c r="K31" s="211" t="s">
        <v>2787</v>
      </c>
      <c r="L31" s="211" t="s">
        <v>2787</v>
      </c>
      <c r="M31" s="211" t="s">
        <v>2787</v>
      </c>
      <c r="N31" s="211" t="s">
        <v>2787</v>
      </c>
      <c r="O31" s="211" t="s">
        <v>6486</v>
      </c>
      <c r="P31" s="211" t="s">
        <v>2787</v>
      </c>
      <c r="Q31" s="211" t="s">
        <v>2787</v>
      </c>
      <c r="R31" s="211" t="s">
        <v>2787</v>
      </c>
      <c r="S31" s="211" t="s">
        <v>2787</v>
      </c>
      <c r="T31" s="211" t="s">
        <v>2787</v>
      </c>
      <c r="U31" s="211" t="s">
        <v>2787</v>
      </c>
      <c r="V31" s="211" t="s">
        <v>6486</v>
      </c>
      <c r="W31" s="211" t="s">
        <v>2787</v>
      </c>
      <c r="X31" s="211" t="s">
        <v>2787</v>
      </c>
      <c r="Y31" s="211" t="s">
        <v>2787</v>
      </c>
      <c r="Z31" s="211" t="s">
        <v>7467</v>
      </c>
      <c r="AA31" s="211" t="s">
        <v>7467</v>
      </c>
      <c r="AB31" s="211" t="s">
        <v>7175</v>
      </c>
      <c r="AC31" s="211" t="s">
        <v>6953</v>
      </c>
    </row>
    <row r="32" spans="1:29" x14ac:dyDescent="0.2">
      <c r="A32" s="213" t="s">
        <v>5472</v>
      </c>
      <c r="B32" s="213" t="s">
        <v>5473</v>
      </c>
      <c r="C32" s="211" t="s">
        <v>6955</v>
      </c>
      <c r="D32" s="211" t="s">
        <v>7171</v>
      </c>
      <c r="F32" s="211" t="s">
        <v>4366</v>
      </c>
      <c r="G32" s="211" t="s">
        <v>6557</v>
      </c>
      <c r="H32" s="211" t="s">
        <v>6957</v>
      </c>
      <c r="I32" s="211" t="s">
        <v>6572</v>
      </c>
      <c r="J32" s="211" t="s">
        <v>6958</v>
      </c>
      <c r="K32" s="211" t="s">
        <v>2787</v>
      </c>
      <c r="L32" s="211" t="s">
        <v>2787</v>
      </c>
      <c r="M32" s="211" t="s">
        <v>2787</v>
      </c>
      <c r="N32" s="211" t="s">
        <v>2787</v>
      </c>
      <c r="O32" s="211" t="s">
        <v>6486</v>
      </c>
      <c r="P32" s="211" t="s">
        <v>2787</v>
      </c>
      <c r="Q32" s="211" t="s">
        <v>2787</v>
      </c>
      <c r="R32" s="211" t="s">
        <v>2787</v>
      </c>
      <c r="S32" s="211" t="s">
        <v>2787</v>
      </c>
      <c r="T32" s="211" t="s">
        <v>2787</v>
      </c>
      <c r="U32" s="211" t="s">
        <v>2787</v>
      </c>
      <c r="V32" s="211" t="s">
        <v>6486</v>
      </c>
      <c r="W32" s="211" t="s">
        <v>2787</v>
      </c>
      <c r="X32" s="211" t="s">
        <v>2787</v>
      </c>
      <c r="Y32" s="211" t="s">
        <v>2787</v>
      </c>
      <c r="Z32" s="211" t="s">
        <v>6495</v>
      </c>
      <c r="AA32" s="211" t="s">
        <v>2787</v>
      </c>
      <c r="AB32" s="211" t="s">
        <v>6495</v>
      </c>
      <c r="AC32" s="211" t="s">
        <v>6959</v>
      </c>
    </row>
    <row r="33" spans="1:29" x14ac:dyDescent="0.2">
      <c r="A33" s="213" t="s">
        <v>5494</v>
      </c>
      <c r="B33" s="213" t="s">
        <v>5495</v>
      </c>
      <c r="C33" s="211" t="s">
        <v>6968</v>
      </c>
      <c r="D33" s="211" t="s">
        <v>6969</v>
      </c>
      <c r="F33" s="211" t="s">
        <v>4119</v>
      </c>
      <c r="G33" s="211" t="s">
        <v>6971</v>
      </c>
      <c r="H33" s="211" t="s">
        <v>6972</v>
      </c>
      <c r="I33" s="211" t="s">
        <v>6484</v>
      </c>
      <c r="J33" s="211" t="s">
        <v>6973</v>
      </c>
      <c r="K33" s="211" t="s">
        <v>2787</v>
      </c>
      <c r="L33" s="211" t="s">
        <v>2787</v>
      </c>
      <c r="M33" s="211" t="s">
        <v>2787</v>
      </c>
      <c r="N33" s="211" t="s">
        <v>2787</v>
      </c>
      <c r="O33" s="211" t="s">
        <v>2787</v>
      </c>
      <c r="P33" s="211" t="s">
        <v>2787</v>
      </c>
      <c r="Q33" s="211" t="s">
        <v>2787</v>
      </c>
      <c r="R33" s="211" t="s">
        <v>2787</v>
      </c>
      <c r="S33" s="211" t="s">
        <v>2787</v>
      </c>
      <c r="T33" s="211" t="s">
        <v>6486</v>
      </c>
      <c r="U33" s="211" t="s">
        <v>2787</v>
      </c>
      <c r="V33" s="211" t="s">
        <v>6486</v>
      </c>
      <c r="W33" s="211" t="s">
        <v>2787</v>
      </c>
      <c r="X33" s="211" t="s">
        <v>2787</v>
      </c>
      <c r="Y33" s="211" t="s">
        <v>2787</v>
      </c>
      <c r="Z33" s="211" t="s">
        <v>2787</v>
      </c>
      <c r="AA33" s="211" t="s">
        <v>6486</v>
      </c>
      <c r="AB33" s="211" t="s">
        <v>2787</v>
      </c>
      <c r="AC33" s="211" t="s">
        <v>6974</v>
      </c>
    </row>
    <row r="34" spans="1:29" x14ac:dyDescent="0.2">
      <c r="A34" s="213" t="s">
        <v>5502</v>
      </c>
      <c r="B34" s="213" t="s">
        <v>5503</v>
      </c>
      <c r="C34" s="211" t="s">
        <v>6976</v>
      </c>
      <c r="D34" s="211" t="s">
        <v>6977</v>
      </c>
      <c r="F34" s="211" t="s">
        <v>5506</v>
      </c>
      <c r="G34" s="211" t="s">
        <v>6979</v>
      </c>
      <c r="H34" s="211" t="s">
        <v>6592</v>
      </c>
      <c r="I34" s="211" t="s">
        <v>6507</v>
      </c>
      <c r="J34" s="211" t="s">
        <v>7943</v>
      </c>
      <c r="K34" s="211" t="s">
        <v>2787</v>
      </c>
      <c r="L34" s="211" t="s">
        <v>2787</v>
      </c>
      <c r="M34" s="211" t="s">
        <v>2787</v>
      </c>
      <c r="N34" s="211" t="s">
        <v>6486</v>
      </c>
      <c r="O34" s="211" t="s">
        <v>2787</v>
      </c>
      <c r="P34" s="211" t="s">
        <v>2787</v>
      </c>
      <c r="Q34" s="211" t="s">
        <v>2787</v>
      </c>
      <c r="R34" s="211" t="s">
        <v>2787</v>
      </c>
      <c r="S34" s="211" t="s">
        <v>2787</v>
      </c>
      <c r="T34" s="211" t="s">
        <v>2787</v>
      </c>
      <c r="U34" s="211" t="s">
        <v>2787</v>
      </c>
      <c r="V34" s="211" t="s">
        <v>6534</v>
      </c>
      <c r="W34" s="211" t="s">
        <v>6981</v>
      </c>
      <c r="X34" s="211" t="s">
        <v>2787</v>
      </c>
      <c r="Y34" s="211" t="s">
        <v>2787</v>
      </c>
      <c r="Z34" s="211" t="s">
        <v>6486</v>
      </c>
      <c r="AA34" s="211" t="s">
        <v>2787</v>
      </c>
      <c r="AB34" s="211" t="s">
        <v>2787</v>
      </c>
      <c r="AC34" s="211" t="s">
        <v>6982</v>
      </c>
    </row>
    <row r="35" spans="1:29" x14ac:dyDescent="0.2">
      <c r="A35" s="213" t="s">
        <v>5589</v>
      </c>
      <c r="B35" s="213" t="s">
        <v>5590</v>
      </c>
      <c r="C35" s="211" t="s">
        <v>7013</v>
      </c>
      <c r="D35" s="211" t="s">
        <v>6917</v>
      </c>
      <c r="F35" s="211" t="s">
        <v>5593</v>
      </c>
      <c r="G35" s="211" t="s">
        <v>7015</v>
      </c>
      <c r="H35" s="211" t="s">
        <v>6704</v>
      </c>
      <c r="I35" s="211" t="s">
        <v>6572</v>
      </c>
      <c r="J35" s="211" t="s">
        <v>7016</v>
      </c>
      <c r="K35" s="211" t="s">
        <v>2787</v>
      </c>
      <c r="L35" s="211" t="s">
        <v>2787</v>
      </c>
      <c r="M35" s="211" t="s">
        <v>2787</v>
      </c>
      <c r="N35" s="211" t="s">
        <v>2787</v>
      </c>
      <c r="O35" s="211" t="s">
        <v>6486</v>
      </c>
      <c r="P35" s="211" t="s">
        <v>2787</v>
      </c>
      <c r="Q35" s="211" t="s">
        <v>2787</v>
      </c>
      <c r="R35" s="211" t="s">
        <v>2787</v>
      </c>
      <c r="S35" s="211" t="s">
        <v>2787</v>
      </c>
      <c r="T35" s="211" t="s">
        <v>2787</v>
      </c>
      <c r="U35" s="211" t="s">
        <v>2787</v>
      </c>
      <c r="V35" s="211" t="s">
        <v>6486</v>
      </c>
      <c r="W35" s="211" t="s">
        <v>2787</v>
      </c>
      <c r="X35" s="211" t="s">
        <v>2787</v>
      </c>
      <c r="Y35" s="211" t="s">
        <v>2787</v>
      </c>
      <c r="Z35" s="211" t="s">
        <v>2787</v>
      </c>
      <c r="AA35" s="211" t="s">
        <v>2787</v>
      </c>
      <c r="AB35" s="211" t="s">
        <v>6486</v>
      </c>
      <c r="AC35" s="211" t="s">
        <v>7017</v>
      </c>
    </row>
    <row r="36" spans="1:29" x14ac:dyDescent="0.2">
      <c r="A36" s="213" t="s">
        <v>5611</v>
      </c>
      <c r="B36" s="213" t="s">
        <v>5612</v>
      </c>
      <c r="C36" s="211" t="s">
        <v>6984</v>
      </c>
      <c r="D36" s="211" t="s">
        <v>7031</v>
      </c>
      <c r="F36" s="211" t="s">
        <v>7033</v>
      </c>
      <c r="G36" s="211" t="s">
        <v>7034</v>
      </c>
      <c r="H36" s="211" t="s">
        <v>6988</v>
      </c>
      <c r="I36" s="211" t="s">
        <v>6484</v>
      </c>
      <c r="J36" s="211" t="s">
        <v>7035</v>
      </c>
      <c r="K36" s="211" t="s">
        <v>2787</v>
      </c>
      <c r="L36" s="211" t="s">
        <v>2787</v>
      </c>
      <c r="M36" s="211" t="s">
        <v>2787</v>
      </c>
      <c r="N36" s="211" t="s">
        <v>6486</v>
      </c>
      <c r="O36" s="211" t="s">
        <v>2787</v>
      </c>
      <c r="P36" s="211" t="s">
        <v>2787</v>
      </c>
      <c r="Q36" s="211" t="s">
        <v>2787</v>
      </c>
      <c r="R36" s="211" t="s">
        <v>2787</v>
      </c>
      <c r="S36" s="211" t="s">
        <v>2787</v>
      </c>
      <c r="T36" s="211" t="s">
        <v>2787</v>
      </c>
      <c r="U36" s="211" t="s">
        <v>2787</v>
      </c>
      <c r="V36" s="211" t="s">
        <v>6486</v>
      </c>
      <c r="W36" s="211" t="s">
        <v>2787</v>
      </c>
      <c r="X36" s="211" t="s">
        <v>2787</v>
      </c>
      <c r="Y36" s="211" t="s">
        <v>7317</v>
      </c>
      <c r="Z36" s="211" t="s">
        <v>7467</v>
      </c>
      <c r="AA36" s="211" t="s">
        <v>7467</v>
      </c>
      <c r="AB36" s="211" t="s">
        <v>7940</v>
      </c>
      <c r="AC36" s="211" t="s">
        <v>6487</v>
      </c>
    </row>
    <row r="37" spans="1:29" x14ac:dyDescent="0.2">
      <c r="A37" s="213" t="s">
        <v>5623</v>
      </c>
      <c r="B37" s="213" t="s">
        <v>5624</v>
      </c>
      <c r="C37" s="211" t="s">
        <v>6820</v>
      </c>
      <c r="D37" s="211" t="s">
        <v>6589</v>
      </c>
      <c r="F37" s="211" t="s">
        <v>3834</v>
      </c>
      <c r="G37" s="211" t="s">
        <v>6672</v>
      </c>
      <c r="H37" s="211" t="s">
        <v>6749</v>
      </c>
      <c r="I37" s="211" t="s">
        <v>6668</v>
      </c>
      <c r="J37" s="211" t="s">
        <v>7044</v>
      </c>
      <c r="K37" s="211" t="s">
        <v>2787</v>
      </c>
      <c r="L37" s="211" t="s">
        <v>2787</v>
      </c>
      <c r="M37" s="211" t="s">
        <v>2787</v>
      </c>
      <c r="N37" s="211" t="s">
        <v>2787</v>
      </c>
      <c r="O37" s="211" t="s">
        <v>2787</v>
      </c>
      <c r="P37" s="211" t="s">
        <v>2787</v>
      </c>
      <c r="Q37" s="211" t="s">
        <v>2787</v>
      </c>
      <c r="R37" s="211" t="s">
        <v>6486</v>
      </c>
      <c r="S37" s="211" t="s">
        <v>2787</v>
      </c>
      <c r="T37" s="211" t="s">
        <v>2787</v>
      </c>
      <c r="U37" s="211" t="s">
        <v>2787</v>
      </c>
      <c r="V37" s="211" t="s">
        <v>2787</v>
      </c>
      <c r="W37" s="211" t="s">
        <v>6486</v>
      </c>
      <c r="X37" s="211" t="s">
        <v>2787</v>
      </c>
      <c r="Y37" s="211" t="s">
        <v>6719</v>
      </c>
      <c r="Z37" s="211" t="s">
        <v>2787</v>
      </c>
      <c r="AA37" s="211" t="s">
        <v>6751</v>
      </c>
      <c r="AB37" s="211" t="s">
        <v>6719</v>
      </c>
      <c r="AC37" s="211" t="s">
        <v>6825</v>
      </c>
    </row>
    <row r="38" spans="1:29" x14ac:dyDescent="0.2">
      <c r="A38" s="213" t="s">
        <v>5627</v>
      </c>
      <c r="B38" s="213" t="s">
        <v>5628</v>
      </c>
      <c r="C38" s="211" t="s">
        <v>7046</v>
      </c>
      <c r="D38" s="211" t="s">
        <v>6479</v>
      </c>
      <c r="F38" s="211" t="s">
        <v>2787</v>
      </c>
      <c r="G38" s="211" t="s">
        <v>7048</v>
      </c>
      <c r="H38" s="211" t="s">
        <v>7049</v>
      </c>
      <c r="I38" s="211" t="s">
        <v>7050</v>
      </c>
      <c r="J38" s="211" t="s">
        <v>2787</v>
      </c>
      <c r="K38" s="211" t="s">
        <v>2787</v>
      </c>
      <c r="L38" s="211" t="s">
        <v>2787</v>
      </c>
      <c r="M38" s="211" t="s">
        <v>2787</v>
      </c>
      <c r="N38" s="211" t="s">
        <v>6486</v>
      </c>
      <c r="O38" s="211" t="s">
        <v>2787</v>
      </c>
      <c r="P38" s="211" t="s">
        <v>2787</v>
      </c>
      <c r="Q38" s="211" t="s">
        <v>2787</v>
      </c>
      <c r="R38" s="211" t="s">
        <v>2787</v>
      </c>
      <c r="S38" s="211" t="s">
        <v>2787</v>
      </c>
      <c r="T38" s="211" t="s">
        <v>2787</v>
      </c>
      <c r="U38" s="211" t="s">
        <v>2787</v>
      </c>
      <c r="V38" s="211" t="s">
        <v>2787</v>
      </c>
      <c r="W38" s="211" t="s">
        <v>2787</v>
      </c>
      <c r="X38" s="211" t="s">
        <v>2787</v>
      </c>
      <c r="Y38" s="211" t="s">
        <v>2787</v>
      </c>
      <c r="Z38" s="211" t="s">
        <v>2787</v>
      </c>
      <c r="AA38" s="211" t="s">
        <v>2787</v>
      </c>
      <c r="AB38" s="211" t="s">
        <v>2787</v>
      </c>
      <c r="AC38" s="211" t="s">
        <v>2787</v>
      </c>
    </row>
    <row r="39" spans="1:29" x14ac:dyDescent="0.2">
      <c r="A39" s="213" t="s">
        <v>5665</v>
      </c>
      <c r="B39" s="213" t="s">
        <v>5666</v>
      </c>
      <c r="C39" s="211" t="s">
        <v>7078</v>
      </c>
      <c r="D39" s="211" t="s">
        <v>6917</v>
      </c>
      <c r="F39" s="211" t="s">
        <v>4305</v>
      </c>
      <c r="G39" s="211" t="s">
        <v>7080</v>
      </c>
      <c r="H39" s="211" t="s">
        <v>7081</v>
      </c>
      <c r="I39" s="211" t="s">
        <v>6832</v>
      </c>
      <c r="J39" s="211" t="s">
        <v>7082</v>
      </c>
      <c r="K39" s="211" t="s">
        <v>2787</v>
      </c>
      <c r="L39" s="211" t="s">
        <v>2787</v>
      </c>
      <c r="M39" s="211" t="s">
        <v>6751</v>
      </c>
      <c r="N39" s="211" t="s">
        <v>6752</v>
      </c>
      <c r="O39" s="211" t="s">
        <v>2787</v>
      </c>
      <c r="P39" s="211" t="s">
        <v>2787</v>
      </c>
      <c r="Q39" s="211" t="s">
        <v>2787</v>
      </c>
      <c r="R39" s="211" t="s">
        <v>2787</v>
      </c>
      <c r="S39" s="211" t="s">
        <v>2787</v>
      </c>
      <c r="T39" s="211" t="s">
        <v>2787</v>
      </c>
      <c r="U39" s="211" t="s">
        <v>6486</v>
      </c>
      <c r="V39" s="211" t="s">
        <v>2787</v>
      </c>
      <c r="W39" s="211" t="s">
        <v>2787</v>
      </c>
      <c r="X39" s="211" t="s">
        <v>2787</v>
      </c>
      <c r="Y39" s="211" t="s">
        <v>7467</v>
      </c>
      <c r="Z39" s="211" t="s">
        <v>6495</v>
      </c>
      <c r="AA39" s="211" t="s">
        <v>7174</v>
      </c>
      <c r="AB39" s="211" t="s">
        <v>7174</v>
      </c>
      <c r="AC39" s="211" t="s">
        <v>6713</v>
      </c>
    </row>
    <row r="40" spans="1:29" x14ac:dyDescent="0.2">
      <c r="A40" s="213" t="s">
        <v>5669</v>
      </c>
      <c r="B40" s="213" t="s">
        <v>5670</v>
      </c>
      <c r="C40" s="211" t="s">
        <v>7084</v>
      </c>
      <c r="D40" s="211" t="s">
        <v>6589</v>
      </c>
      <c r="F40" s="211" t="s">
        <v>292</v>
      </c>
      <c r="G40" s="211" t="s">
        <v>7055</v>
      </c>
      <c r="H40" s="211" t="s">
        <v>7086</v>
      </c>
      <c r="I40" s="211" t="s">
        <v>6779</v>
      </c>
      <c r="J40" s="211" t="s">
        <v>7087</v>
      </c>
      <c r="K40" s="211" t="s">
        <v>2787</v>
      </c>
      <c r="L40" s="211" t="s">
        <v>2787</v>
      </c>
      <c r="M40" s="211" t="s">
        <v>6495</v>
      </c>
      <c r="N40" s="211" t="s">
        <v>6495</v>
      </c>
      <c r="O40" s="211" t="s">
        <v>2787</v>
      </c>
      <c r="P40" s="211" t="s">
        <v>2787</v>
      </c>
      <c r="Q40" s="211" t="s">
        <v>2787</v>
      </c>
      <c r="R40" s="211" t="s">
        <v>2787</v>
      </c>
      <c r="S40" s="211" t="s">
        <v>2787</v>
      </c>
      <c r="T40" s="211" t="s">
        <v>2787</v>
      </c>
      <c r="U40" s="211" t="s">
        <v>6486</v>
      </c>
      <c r="V40" s="211" t="s">
        <v>2787</v>
      </c>
      <c r="W40" s="211" t="s">
        <v>2787</v>
      </c>
      <c r="X40" s="211" t="s">
        <v>2787</v>
      </c>
      <c r="Y40" s="211" t="s">
        <v>6495</v>
      </c>
      <c r="Z40" s="211" t="s">
        <v>2787</v>
      </c>
      <c r="AA40" s="211" t="s">
        <v>2787</v>
      </c>
      <c r="AB40" s="211" t="s">
        <v>6495</v>
      </c>
      <c r="AC40" s="211" t="s">
        <v>6594</v>
      </c>
    </row>
    <row r="41" spans="1:29" x14ac:dyDescent="0.2">
      <c r="A41" s="213" t="s">
        <v>5684</v>
      </c>
      <c r="B41" s="213" t="s">
        <v>5685</v>
      </c>
      <c r="C41" s="211" t="s">
        <v>6944</v>
      </c>
      <c r="D41" s="211" t="s">
        <v>6479</v>
      </c>
      <c r="F41" s="211" t="s">
        <v>284</v>
      </c>
      <c r="G41" s="211" t="s">
        <v>7095</v>
      </c>
      <c r="H41" s="211" t="s">
        <v>6948</v>
      </c>
      <c r="I41" s="211" t="s">
        <v>6507</v>
      </c>
      <c r="J41" s="211" t="s">
        <v>7096</v>
      </c>
      <c r="K41" s="211" t="s">
        <v>2787</v>
      </c>
      <c r="L41" s="211" t="s">
        <v>2787</v>
      </c>
      <c r="M41" s="211" t="s">
        <v>2787</v>
      </c>
      <c r="N41" s="211" t="s">
        <v>2787</v>
      </c>
      <c r="O41" s="211" t="s">
        <v>2787</v>
      </c>
      <c r="P41" s="211" t="s">
        <v>6486</v>
      </c>
      <c r="Q41" s="211" t="s">
        <v>2787</v>
      </c>
      <c r="R41" s="211" t="s">
        <v>2787</v>
      </c>
      <c r="S41" s="211" t="s">
        <v>2787</v>
      </c>
      <c r="T41" s="211" t="s">
        <v>2787</v>
      </c>
      <c r="U41" s="211" t="s">
        <v>6495</v>
      </c>
      <c r="V41" s="211" t="s">
        <v>6495</v>
      </c>
      <c r="W41" s="211" t="s">
        <v>2787</v>
      </c>
      <c r="X41" s="211" t="s">
        <v>2787</v>
      </c>
      <c r="Y41" s="211" t="s">
        <v>2787</v>
      </c>
      <c r="Z41" s="211" t="s">
        <v>6486</v>
      </c>
      <c r="AA41" s="211" t="s">
        <v>2787</v>
      </c>
      <c r="AB41" s="211" t="s">
        <v>2787</v>
      </c>
      <c r="AC41" s="211" t="s">
        <v>7097</v>
      </c>
    </row>
    <row r="42" spans="1:29" x14ac:dyDescent="0.2">
      <c r="A42" s="213" t="s">
        <v>5688</v>
      </c>
      <c r="B42" s="213" t="s">
        <v>5689</v>
      </c>
      <c r="C42" s="211" t="s">
        <v>7099</v>
      </c>
      <c r="D42" s="211" t="s">
        <v>6589</v>
      </c>
      <c r="F42" s="211" t="s">
        <v>5692</v>
      </c>
      <c r="G42" s="211" t="s">
        <v>7101</v>
      </c>
      <c r="H42" s="211" t="s">
        <v>6792</v>
      </c>
      <c r="I42" s="211" t="s">
        <v>6484</v>
      </c>
      <c r="J42" s="211" t="s">
        <v>7102</v>
      </c>
      <c r="K42" s="211" t="s">
        <v>2787</v>
      </c>
      <c r="L42" s="211" t="s">
        <v>2787</v>
      </c>
      <c r="M42" s="211" t="s">
        <v>2787</v>
      </c>
      <c r="N42" s="211" t="s">
        <v>2787</v>
      </c>
      <c r="O42" s="211" t="s">
        <v>2787</v>
      </c>
      <c r="P42" s="211" t="s">
        <v>6486</v>
      </c>
      <c r="Q42" s="211" t="s">
        <v>2787</v>
      </c>
      <c r="R42" s="211" t="s">
        <v>2787</v>
      </c>
      <c r="S42" s="211" t="s">
        <v>2787</v>
      </c>
      <c r="T42" s="211" t="s">
        <v>2787</v>
      </c>
      <c r="U42" s="211" t="s">
        <v>2787</v>
      </c>
      <c r="V42" s="211" t="s">
        <v>6486</v>
      </c>
      <c r="W42" s="211" t="s">
        <v>2787</v>
      </c>
      <c r="X42" s="211" t="s">
        <v>2787</v>
      </c>
      <c r="Y42" s="211" t="s">
        <v>2787</v>
      </c>
      <c r="Z42" s="211" t="s">
        <v>2787</v>
      </c>
      <c r="AA42" s="211" t="s">
        <v>6486</v>
      </c>
      <c r="AB42" s="211" t="s">
        <v>2787</v>
      </c>
      <c r="AC42" s="211" t="s">
        <v>6612</v>
      </c>
    </row>
    <row r="43" spans="1:29" x14ac:dyDescent="0.2">
      <c r="A43" s="213" t="s">
        <v>5705</v>
      </c>
      <c r="B43" s="213" t="s">
        <v>5706</v>
      </c>
      <c r="C43" s="211" t="s">
        <v>7099</v>
      </c>
      <c r="D43" s="211" t="s">
        <v>7104</v>
      </c>
      <c r="F43" s="211" t="s">
        <v>4633</v>
      </c>
      <c r="G43" s="211" t="s">
        <v>7106</v>
      </c>
      <c r="H43" s="211" t="s">
        <v>7107</v>
      </c>
      <c r="I43" s="211" t="s">
        <v>7028</v>
      </c>
      <c r="J43" s="211" t="s">
        <v>7108</v>
      </c>
      <c r="K43" s="211" t="s">
        <v>2787</v>
      </c>
      <c r="L43" s="211" t="s">
        <v>2787</v>
      </c>
      <c r="M43" s="211" t="s">
        <v>2787</v>
      </c>
      <c r="N43" s="211" t="s">
        <v>2787</v>
      </c>
      <c r="O43" s="211" t="s">
        <v>2787</v>
      </c>
      <c r="P43" s="211" t="s">
        <v>2787</v>
      </c>
      <c r="Q43" s="211" t="s">
        <v>2787</v>
      </c>
      <c r="R43" s="211" t="s">
        <v>2787</v>
      </c>
      <c r="S43" s="211" t="s">
        <v>2787</v>
      </c>
      <c r="T43" s="211" t="s">
        <v>6486</v>
      </c>
      <c r="U43" s="211" t="s">
        <v>2787</v>
      </c>
      <c r="V43" s="211" t="s">
        <v>6486</v>
      </c>
      <c r="W43" s="211" t="s">
        <v>2787</v>
      </c>
      <c r="X43" s="211" t="s">
        <v>2787</v>
      </c>
      <c r="Y43" s="211" t="s">
        <v>7939</v>
      </c>
      <c r="Z43" s="211" t="s">
        <v>7467</v>
      </c>
      <c r="AA43" s="211" t="s">
        <v>6719</v>
      </c>
      <c r="AB43" s="211" t="s">
        <v>7151</v>
      </c>
      <c r="AC43" s="211" t="s">
        <v>6487</v>
      </c>
    </row>
    <row r="44" spans="1:29" x14ac:dyDescent="0.2">
      <c r="A44" s="213" t="s">
        <v>5715</v>
      </c>
      <c r="B44" s="213" t="s">
        <v>5716</v>
      </c>
      <c r="C44" s="211" t="s">
        <v>6944</v>
      </c>
      <c r="D44" s="211" t="s">
        <v>7110</v>
      </c>
      <c r="F44" s="211" t="s">
        <v>7112</v>
      </c>
      <c r="G44" s="211" t="s">
        <v>7113</v>
      </c>
      <c r="H44" s="211" t="s">
        <v>7114</v>
      </c>
      <c r="I44" s="211" t="s">
        <v>6687</v>
      </c>
      <c r="J44" s="211" t="s">
        <v>7115</v>
      </c>
      <c r="K44" s="211" t="s">
        <v>2787</v>
      </c>
      <c r="L44" s="211" t="s">
        <v>2787</v>
      </c>
      <c r="M44" s="211" t="s">
        <v>2787</v>
      </c>
      <c r="N44" s="211" t="s">
        <v>2787</v>
      </c>
      <c r="O44" s="211" t="s">
        <v>6981</v>
      </c>
      <c r="P44" s="211" t="s">
        <v>2787</v>
      </c>
      <c r="Q44" s="211" t="s">
        <v>2787</v>
      </c>
      <c r="R44" s="211" t="s">
        <v>6534</v>
      </c>
      <c r="S44" s="211" t="s">
        <v>2787</v>
      </c>
      <c r="T44" s="211" t="s">
        <v>2787</v>
      </c>
      <c r="U44" s="211" t="s">
        <v>6534</v>
      </c>
      <c r="V44" s="211" t="s">
        <v>6534</v>
      </c>
      <c r="W44" s="211" t="s">
        <v>6534</v>
      </c>
      <c r="X44" s="211" t="s">
        <v>6534</v>
      </c>
      <c r="Y44" s="211" t="s">
        <v>6486</v>
      </c>
      <c r="Z44" s="211" t="s">
        <v>2787</v>
      </c>
      <c r="AA44" s="211" t="s">
        <v>2787</v>
      </c>
      <c r="AB44" s="211" t="s">
        <v>2787</v>
      </c>
      <c r="AC44" s="211" t="s">
        <v>7116</v>
      </c>
    </row>
    <row r="45" spans="1:29" x14ac:dyDescent="0.2">
      <c r="A45" s="213" t="s">
        <v>5743</v>
      </c>
      <c r="B45" s="213" t="s">
        <v>5744</v>
      </c>
      <c r="C45" s="211" t="s">
        <v>7134</v>
      </c>
      <c r="D45" s="211" t="s">
        <v>6479</v>
      </c>
      <c r="F45" s="211" t="s">
        <v>5747</v>
      </c>
      <c r="G45" s="211" t="s">
        <v>7136</v>
      </c>
      <c r="H45" s="211" t="s">
        <v>7027</v>
      </c>
      <c r="I45" s="211" t="s">
        <v>7028</v>
      </c>
      <c r="J45" s="211" t="s">
        <v>7137</v>
      </c>
      <c r="K45" s="211" t="s">
        <v>2787</v>
      </c>
      <c r="L45" s="211" t="s">
        <v>2787</v>
      </c>
      <c r="M45" s="211" t="s">
        <v>2787</v>
      </c>
      <c r="N45" s="211" t="s">
        <v>2787</v>
      </c>
      <c r="O45" s="211" t="s">
        <v>2787</v>
      </c>
      <c r="P45" s="211" t="s">
        <v>2787</v>
      </c>
      <c r="Q45" s="211" t="s">
        <v>2787</v>
      </c>
      <c r="R45" s="211" t="s">
        <v>2787</v>
      </c>
      <c r="S45" s="211" t="s">
        <v>2787</v>
      </c>
      <c r="T45" s="211" t="s">
        <v>6486</v>
      </c>
      <c r="U45" s="211" t="s">
        <v>2787</v>
      </c>
      <c r="V45" s="211" t="s">
        <v>6486</v>
      </c>
      <c r="W45" s="211" t="s">
        <v>2787</v>
      </c>
      <c r="X45" s="211" t="s">
        <v>2787</v>
      </c>
      <c r="Y45" s="211" t="s">
        <v>2787</v>
      </c>
      <c r="Z45" s="211" t="s">
        <v>6719</v>
      </c>
      <c r="AA45" s="211" t="s">
        <v>6719</v>
      </c>
      <c r="AB45" s="211" t="s">
        <v>6751</v>
      </c>
      <c r="AC45" s="211" t="s">
        <v>6487</v>
      </c>
    </row>
    <row r="46" spans="1:29" x14ac:dyDescent="0.2">
      <c r="A46" s="213" t="s">
        <v>5749</v>
      </c>
      <c r="B46" s="213" t="s">
        <v>5750</v>
      </c>
      <c r="C46" s="211" t="s">
        <v>7134</v>
      </c>
      <c r="D46" s="211" t="s">
        <v>6479</v>
      </c>
      <c r="F46" s="211" t="s">
        <v>5747</v>
      </c>
      <c r="G46" s="211" t="s">
        <v>7140</v>
      </c>
      <c r="H46" s="211" t="s">
        <v>7141</v>
      </c>
      <c r="I46" s="211" t="s">
        <v>6524</v>
      </c>
      <c r="J46" s="211" t="s">
        <v>7142</v>
      </c>
      <c r="K46" s="211" t="s">
        <v>2787</v>
      </c>
      <c r="L46" s="211" t="s">
        <v>2787</v>
      </c>
      <c r="M46" s="211" t="s">
        <v>6486</v>
      </c>
      <c r="N46" s="211" t="s">
        <v>2787</v>
      </c>
      <c r="O46" s="211" t="s">
        <v>2787</v>
      </c>
      <c r="P46" s="211" t="s">
        <v>2787</v>
      </c>
      <c r="Q46" s="211" t="s">
        <v>2787</v>
      </c>
      <c r="R46" s="211" t="s">
        <v>2787</v>
      </c>
      <c r="S46" s="211" t="s">
        <v>2787</v>
      </c>
      <c r="T46" s="211" t="s">
        <v>2787</v>
      </c>
      <c r="U46" s="211" t="s">
        <v>2787</v>
      </c>
      <c r="V46" s="211" t="s">
        <v>6486</v>
      </c>
      <c r="W46" s="211" t="s">
        <v>2787</v>
      </c>
      <c r="X46" s="211" t="s">
        <v>2787</v>
      </c>
      <c r="Y46" s="211" t="s">
        <v>2787</v>
      </c>
      <c r="Z46" s="211" t="s">
        <v>6719</v>
      </c>
      <c r="AA46" s="211" t="s">
        <v>6719</v>
      </c>
      <c r="AB46" s="211" t="s">
        <v>6751</v>
      </c>
      <c r="AC46" s="211" t="s">
        <v>6487</v>
      </c>
    </row>
    <row r="47" spans="1:29" x14ac:dyDescent="0.2">
      <c r="A47" s="213" t="s">
        <v>5755</v>
      </c>
      <c r="B47" s="213" t="s">
        <v>5756</v>
      </c>
      <c r="C47" s="211" t="s">
        <v>6820</v>
      </c>
      <c r="D47" s="211" t="s">
        <v>7031</v>
      </c>
      <c r="F47" s="211" t="s">
        <v>3834</v>
      </c>
      <c r="G47" s="211" t="s">
        <v>6672</v>
      </c>
      <c r="H47" s="211" t="s">
        <v>6673</v>
      </c>
      <c r="I47" s="211" t="s">
        <v>7155</v>
      </c>
      <c r="J47" s="211" t="s">
        <v>7156</v>
      </c>
      <c r="K47" s="211" t="s">
        <v>2787</v>
      </c>
      <c r="L47" s="211" t="s">
        <v>2787</v>
      </c>
      <c r="M47" s="211" t="s">
        <v>6486</v>
      </c>
      <c r="N47" s="211" t="s">
        <v>2787</v>
      </c>
      <c r="O47" s="211" t="s">
        <v>2787</v>
      </c>
      <c r="P47" s="211" t="s">
        <v>2787</v>
      </c>
      <c r="Q47" s="211" t="s">
        <v>2787</v>
      </c>
      <c r="R47" s="211" t="s">
        <v>2787</v>
      </c>
      <c r="S47" s="211" t="s">
        <v>2787</v>
      </c>
      <c r="T47" s="211" t="s">
        <v>2787</v>
      </c>
      <c r="U47" s="211" t="s">
        <v>2787</v>
      </c>
      <c r="V47" s="211" t="s">
        <v>2787</v>
      </c>
      <c r="W47" s="211" t="s">
        <v>2787</v>
      </c>
      <c r="X47" s="211" t="s">
        <v>6486</v>
      </c>
      <c r="Y47" s="211" t="s">
        <v>6495</v>
      </c>
      <c r="Z47" s="211" t="s">
        <v>2787</v>
      </c>
      <c r="AA47" s="211" t="s">
        <v>6495</v>
      </c>
      <c r="AB47" s="211" t="s">
        <v>2787</v>
      </c>
      <c r="AC47" s="211" t="s">
        <v>6848</v>
      </c>
    </row>
    <row r="48" spans="1:29" x14ac:dyDescent="0.2">
      <c r="A48" s="213" t="s">
        <v>5781</v>
      </c>
      <c r="B48" s="213" t="s">
        <v>5782</v>
      </c>
      <c r="C48" s="211" t="s">
        <v>7170</v>
      </c>
      <c r="D48" s="211" t="s">
        <v>7171</v>
      </c>
      <c r="F48" s="211" t="s">
        <v>3998</v>
      </c>
      <c r="G48" s="211" t="s">
        <v>6748</v>
      </c>
      <c r="H48" s="211" t="s">
        <v>6506</v>
      </c>
      <c r="I48" s="211" t="s">
        <v>6507</v>
      </c>
      <c r="J48" s="211" t="s">
        <v>7173</v>
      </c>
      <c r="K48" s="211" t="s">
        <v>2787</v>
      </c>
      <c r="L48" s="211" t="s">
        <v>2787</v>
      </c>
      <c r="M48" s="211" t="s">
        <v>2787</v>
      </c>
      <c r="N48" s="211" t="s">
        <v>6486</v>
      </c>
      <c r="O48" s="211" t="s">
        <v>2787</v>
      </c>
      <c r="P48" s="211" t="s">
        <v>2787</v>
      </c>
      <c r="Q48" s="211" t="s">
        <v>2787</v>
      </c>
      <c r="R48" s="211" t="s">
        <v>2787</v>
      </c>
      <c r="S48" s="211" t="s">
        <v>2787</v>
      </c>
      <c r="T48" s="211" t="s">
        <v>2787</v>
      </c>
      <c r="U48" s="211" t="s">
        <v>7174</v>
      </c>
      <c r="V48" s="211" t="s">
        <v>2787</v>
      </c>
      <c r="W48" s="211" t="s">
        <v>7175</v>
      </c>
      <c r="X48" s="211" t="s">
        <v>2787</v>
      </c>
      <c r="Y48" s="211" t="s">
        <v>2787</v>
      </c>
      <c r="Z48" s="211" t="s">
        <v>6486</v>
      </c>
      <c r="AA48" s="211" t="s">
        <v>2787</v>
      </c>
      <c r="AB48" s="211" t="s">
        <v>2787</v>
      </c>
      <c r="AC48" s="211" t="s">
        <v>7176</v>
      </c>
    </row>
    <row r="49" spans="1:29" x14ac:dyDescent="0.2">
      <c r="A49" s="213" t="s">
        <v>5785</v>
      </c>
      <c r="B49" s="213" t="s">
        <v>5786</v>
      </c>
      <c r="C49" s="211" t="s">
        <v>7178</v>
      </c>
      <c r="D49" s="211" t="s">
        <v>7179</v>
      </c>
      <c r="F49" s="211" t="s">
        <v>5789</v>
      </c>
      <c r="G49" s="211" t="s">
        <v>7181</v>
      </c>
      <c r="H49" s="211" t="s">
        <v>6699</v>
      </c>
      <c r="I49" s="211" t="s">
        <v>6507</v>
      </c>
      <c r="J49" s="211" t="s">
        <v>7182</v>
      </c>
      <c r="K49" s="211" t="s">
        <v>2787</v>
      </c>
      <c r="L49" s="211" t="s">
        <v>2787</v>
      </c>
      <c r="M49" s="211" t="s">
        <v>2787</v>
      </c>
      <c r="N49" s="211" t="s">
        <v>6486</v>
      </c>
      <c r="O49" s="211" t="s">
        <v>2787</v>
      </c>
      <c r="P49" s="211" t="s">
        <v>2787</v>
      </c>
      <c r="Q49" s="211" t="s">
        <v>2787</v>
      </c>
      <c r="R49" s="211" t="s">
        <v>2787</v>
      </c>
      <c r="S49" s="211" t="s">
        <v>2787</v>
      </c>
      <c r="T49" s="211" t="s">
        <v>2787</v>
      </c>
      <c r="U49" s="211" t="s">
        <v>2787</v>
      </c>
      <c r="V49" s="211" t="s">
        <v>2787</v>
      </c>
      <c r="W49" s="211" t="s">
        <v>6486</v>
      </c>
      <c r="X49" s="211" t="s">
        <v>2787</v>
      </c>
      <c r="Y49" s="211" t="s">
        <v>2787</v>
      </c>
      <c r="Z49" s="211" t="s">
        <v>2787</v>
      </c>
      <c r="AA49" s="211" t="s">
        <v>2787</v>
      </c>
      <c r="AB49" s="211" t="s">
        <v>6486</v>
      </c>
      <c r="AC49" s="211" t="s">
        <v>6727</v>
      </c>
    </row>
    <row r="50" spans="1:29" x14ac:dyDescent="0.2">
      <c r="A50" s="213" t="s">
        <v>5791</v>
      </c>
      <c r="B50" s="213" t="s">
        <v>5792</v>
      </c>
      <c r="C50" s="211" t="s">
        <v>6812</v>
      </c>
      <c r="D50" s="211" t="s">
        <v>7184</v>
      </c>
      <c r="F50" s="211" t="s">
        <v>284</v>
      </c>
      <c r="G50" s="211" t="s">
        <v>6514</v>
      </c>
      <c r="H50" s="211" t="s">
        <v>7186</v>
      </c>
      <c r="I50" s="211" t="s">
        <v>6668</v>
      </c>
      <c r="J50" s="211" t="s">
        <v>7187</v>
      </c>
      <c r="K50" s="211" t="s">
        <v>2787</v>
      </c>
      <c r="L50" s="211" t="s">
        <v>2787</v>
      </c>
      <c r="M50" s="211" t="s">
        <v>2787</v>
      </c>
      <c r="N50" s="211" t="s">
        <v>2787</v>
      </c>
      <c r="O50" s="211" t="s">
        <v>2787</v>
      </c>
      <c r="P50" s="211" t="s">
        <v>2787</v>
      </c>
      <c r="Q50" s="211" t="s">
        <v>2787</v>
      </c>
      <c r="R50" s="211" t="s">
        <v>6486</v>
      </c>
      <c r="S50" s="211" t="s">
        <v>2787</v>
      </c>
      <c r="T50" s="211" t="s">
        <v>2787</v>
      </c>
      <c r="U50" s="211" t="s">
        <v>2787</v>
      </c>
      <c r="V50" s="211" t="s">
        <v>2787</v>
      </c>
      <c r="W50" s="211" t="s">
        <v>6486</v>
      </c>
      <c r="X50" s="211" t="s">
        <v>2787</v>
      </c>
      <c r="Y50" s="211" t="s">
        <v>6719</v>
      </c>
      <c r="Z50" s="211" t="s">
        <v>2787</v>
      </c>
      <c r="AA50" s="211" t="s">
        <v>6720</v>
      </c>
      <c r="AB50" s="211" t="s">
        <v>2787</v>
      </c>
      <c r="AC50" s="211" t="s">
        <v>6825</v>
      </c>
    </row>
    <row r="51" spans="1:29" x14ac:dyDescent="0.2">
      <c r="A51" s="213" t="s">
        <v>5811</v>
      </c>
      <c r="B51" s="213" t="s">
        <v>7197</v>
      </c>
      <c r="C51" s="211" t="s">
        <v>7198</v>
      </c>
      <c r="D51" s="211" t="s">
        <v>7942</v>
      </c>
      <c r="F51" s="211" t="s">
        <v>4277</v>
      </c>
      <c r="G51" s="211" t="s">
        <v>6505</v>
      </c>
      <c r="H51" s="211" t="s">
        <v>7201</v>
      </c>
      <c r="I51" s="211" t="s">
        <v>6572</v>
      </c>
      <c r="J51" s="211" t="s">
        <v>7202</v>
      </c>
      <c r="K51" s="211" t="s">
        <v>2787</v>
      </c>
      <c r="L51" s="211" t="s">
        <v>2787</v>
      </c>
      <c r="M51" s="211" t="s">
        <v>2787</v>
      </c>
      <c r="N51" s="211" t="s">
        <v>6486</v>
      </c>
      <c r="O51" s="211" t="s">
        <v>2787</v>
      </c>
      <c r="P51" s="211" t="s">
        <v>2787</v>
      </c>
      <c r="Q51" s="211" t="s">
        <v>2787</v>
      </c>
      <c r="R51" s="211" t="s">
        <v>2787</v>
      </c>
      <c r="S51" s="211" t="s">
        <v>2787</v>
      </c>
      <c r="T51" s="211" t="s">
        <v>2787</v>
      </c>
      <c r="U51" s="211" t="s">
        <v>2787</v>
      </c>
      <c r="V51" s="211" t="s">
        <v>6486</v>
      </c>
      <c r="W51" s="211" t="s">
        <v>2787</v>
      </c>
      <c r="X51" s="211" t="s">
        <v>2787</v>
      </c>
      <c r="Y51" s="211" t="s">
        <v>2787</v>
      </c>
      <c r="Z51" s="211" t="s">
        <v>6486</v>
      </c>
      <c r="AA51" s="211" t="s">
        <v>2787</v>
      </c>
      <c r="AB51" s="211" t="s">
        <v>2787</v>
      </c>
      <c r="AC51" s="211" t="s">
        <v>7203</v>
      </c>
    </row>
    <row r="52" spans="1:29" x14ac:dyDescent="0.2">
      <c r="A52" s="213" t="s">
        <v>5815</v>
      </c>
      <c r="B52" s="213" t="s">
        <v>5816</v>
      </c>
      <c r="C52" s="211" t="s">
        <v>7037</v>
      </c>
      <c r="D52" s="211" t="s">
        <v>7205</v>
      </c>
      <c r="F52" s="211" t="s">
        <v>4277</v>
      </c>
      <c r="G52" s="211" t="s">
        <v>6505</v>
      </c>
      <c r="H52" s="211" t="s">
        <v>7207</v>
      </c>
      <c r="I52" s="211" t="s">
        <v>6507</v>
      </c>
      <c r="J52" s="211" t="s">
        <v>7208</v>
      </c>
      <c r="K52" s="211" t="s">
        <v>2787</v>
      </c>
      <c r="L52" s="211" t="s">
        <v>2787</v>
      </c>
      <c r="M52" s="211" t="s">
        <v>2787</v>
      </c>
      <c r="N52" s="211" t="s">
        <v>6486</v>
      </c>
      <c r="O52" s="211" t="s">
        <v>2787</v>
      </c>
      <c r="P52" s="211" t="s">
        <v>2787</v>
      </c>
      <c r="Q52" s="211" t="s">
        <v>2787</v>
      </c>
      <c r="R52" s="211" t="s">
        <v>2787</v>
      </c>
      <c r="S52" s="211" t="s">
        <v>2787</v>
      </c>
      <c r="T52" s="211" t="s">
        <v>2787</v>
      </c>
      <c r="U52" s="211" t="s">
        <v>2787</v>
      </c>
      <c r="V52" s="211" t="s">
        <v>2787</v>
      </c>
      <c r="W52" s="211" t="s">
        <v>6486</v>
      </c>
      <c r="X52" s="211" t="s">
        <v>2787</v>
      </c>
      <c r="Y52" s="211" t="s">
        <v>2787</v>
      </c>
      <c r="Z52" s="211" t="s">
        <v>6486</v>
      </c>
      <c r="AA52" s="211" t="s">
        <v>2787</v>
      </c>
      <c r="AB52" s="211" t="s">
        <v>2787</v>
      </c>
      <c r="AC52" s="211" t="s">
        <v>6509</v>
      </c>
    </row>
    <row r="53" spans="1:29" x14ac:dyDescent="0.2">
      <c r="A53" s="213" t="s">
        <v>5823</v>
      </c>
      <c r="B53" s="213" t="s">
        <v>5824</v>
      </c>
      <c r="C53" s="211" t="s">
        <v>7210</v>
      </c>
      <c r="D53" s="211" t="s">
        <v>7211</v>
      </c>
      <c r="F53" s="211" t="s">
        <v>5827</v>
      </c>
      <c r="G53" s="211" t="s">
        <v>7213</v>
      </c>
      <c r="H53" s="211" t="s">
        <v>7167</v>
      </c>
      <c r="I53" s="211" t="s">
        <v>6873</v>
      </c>
      <c r="J53" s="211" t="s">
        <v>7214</v>
      </c>
      <c r="K53" s="211" t="s">
        <v>2787</v>
      </c>
      <c r="L53" s="211" t="s">
        <v>2787</v>
      </c>
      <c r="M53" s="211" t="s">
        <v>2787</v>
      </c>
      <c r="N53" s="211" t="s">
        <v>2787</v>
      </c>
      <c r="O53" s="211" t="s">
        <v>6486</v>
      </c>
      <c r="P53" s="211" t="s">
        <v>2787</v>
      </c>
      <c r="Q53" s="211" t="s">
        <v>2787</v>
      </c>
      <c r="R53" s="211" t="s">
        <v>2787</v>
      </c>
      <c r="S53" s="211" t="s">
        <v>2787</v>
      </c>
      <c r="T53" s="211" t="s">
        <v>2787</v>
      </c>
      <c r="U53" s="211" t="s">
        <v>2787</v>
      </c>
      <c r="V53" s="211" t="s">
        <v>2787</v>
      </c>
      <c r="W53" s="211" t="s">
        <v>2787</v>
      </c>
      <c r="X53" s="211" t="s">
        <v>6486</v>
      </c>
      <c r="Y53" s="211" t="s">
        <v>6751</v>
      </c>
      <c r="Z53" s="211" t="s">
        <v>2787</v>
      </c>
      <c r="AA53" s="211" t="s">
        <v>6719</v>
      </c>
      <c r="AB53" s="211" t="s">
        <v>6719</v>
      </c>
      <c r="AC53" s="211" t="s">
        <v>6848</v>
      </c>
    </row>
    <row r="54" spans="1:29" x14ac:dyDescent="0.2">
      <c r="A54" s="213" t="s">
        <v>5829</v>
      </c>
      <c r="B54" s="213" t="s">
        <v>5830</v>
      </c>
      <c r="C54" s="211" t="s">
        <v>7216</v>
      </c>
      <c r="D54" s="211" t="s">
        <v>6969</v>
      </c>
      <c r="F54" s="211" t="s">
        <v>5833</v>
      </c>
      <c r="G54" s="211" t="s">
        <v>7218</v>
      </c>
      <c r="H54" s="211" t="s">
        <v>7219</v>
      </c>
      <c r="I54" s="211" t="s">
        <v>7220</v>
      </c>
      <c r="J54" s="211" t="s">
        <v>7221</v>
      </c>
      <c r="K54" s="211" t="s">
        <v>2787</v>
      </c>
      <c r="L54" s="211" t="s">
        <v>2787</v>
      </c>
      <c r="M54" s="211" t="s">
        <v>2787</v>
      </c>
      <c r="N54" s="211" t="s">
        <v>2787</v>
      </c>
      <c r="O54" s="211" t="s">
        <v>2787</v>
      </c>
      <c r="P54" s="211" t="s">
        <v>2787</v>
      </c>
      <c r="Q54" s="211" t="s">
        <v>2787</v>
      </c>
      <c r="R54" s="211" t="s">
        <v>2787</v>
      </c>
      <c r="S54" s="211" t="s">
        <v>2787</v>
      </c>
      <c r="T54" s="211" t="s">
        <v>6486</v>
      </c>
      <c r="U54" s="211" t="s">
        <v>2787</v>
      </c>
      <c r="V54" s="211" t="s">
        <v>6486</v>
      </c>
      <c r="W54" s="211" t="s">
        <v>2787</v>
      </c>
      <c r="X54" s="211" t="s">
        <v>2787</v>
      </c>
      <c r="Y54" s="211" t="s">
        <v>2787</v>
      </c>
      <c r="Z54" s="211" t="s">
        <v>2787</v>
      </c>
      <c r="AA54" s="211" t="s">
        <v>6486</v>
      </c>
      <c r="AB54" s="211" t="s">
        <v>2787</v>
      </c>
      <c r="AC54" s="211" t="s">
        <v>6487</v>
      </c>
    </row>
    <row r="55" spans="1:29" x14ac:dyDescent="0.2">
      <c r="A55" s="213" t="s">
        <v>5847</v>
      </c>
      <c r="B55" s="213" t="s">
        <v>5848</v>
      </c>
      <c r="C55" s="211" t="s">
        <v>7229</v>
      </c>
      <c r="D55" s="211" t="s">
        <v>6589</v>
      </c>
      <c r="F55" s="211" t="s">
        <v>3806</v>
      </c>
      <c r="G55" s="211" t="s">
        <v>6667</v>
      </c>
      <c r="H55" s="211" t="s">
        <v>6592</v>
      </c>
      <c r="I55" s="211" t="s">
        <v>6507</v>
      </c>
      <c r="J55" s="211" t="s">
        <v>7231</v>
      </c>
      <c r="K55" s="211" t="s">
        <v>2787</v>
      </c>
      <c r="L55" s="211" t="s">
        <v>2787</v>
      </c>
      <c r="M55" s="211" t="s">
        <v>2787</v>
      </c>
      <c r="N55" s="211" t="s">
        <v>6486</v>
      </c>
      <c r="O55" s="211" t="s">
        <v>2787</v>
      </c>
      <c r="P55" s="211" t="s">
        <v>2787</v>
      </c>
      <c r="Q55" s="211" t="s">
        <v>2787</v>
      </c>
      <c r="R55" s="211" t="s">
        <v>2787</v>
      </c>
      <c r="S55" s="211" t="s">
        <v>2787</v>
      </c>
      <c r="T55" s="211" t="s">
        <v>2787</v>
      </c>
      <c r="U55" s="211" t="s">
        <v>2787</v>
      </c>
      <c r="V55" s="211" t="s">
        <v>2787</v>
      </c>
      <c r="W55" s="211" t="s">
        <v>6486</v>
      </c>
      <c r="X55" s="211" t="s">
        <v>2787</v>
      </c>
      <c r="Y55" s="211" t="s">
        <v>2787</v>
      </c>
      <c r="Z55" s="211" t="s">
        <v>6486</v>
      </c>
      <c r="AA55" s="211" t="s">
        <v>2787</v>
      </c>
      <c r="AB55" s="211" t="s">
        <v>2787</v>
      </c>
      <c r="AC55" s="211" t="s">
        <v>6799</v>
      </c>
    </row>
    <row r="56" spans="1:29" x14ac:dyDescent="0.2">
      <c r="A56" s="213" t="s">
        <v>5851</v>
      </c>
      <c r="B56" s="213" t="s">
        <v>5852</v>
      </c>
      <c r="C56" s="211" t="s">
        <v>7233</v>
      </c>
      <c r="D56" s="211" t="s">
        <v>7234</v>
      </c>
      <c r="F56" s="211" t="s">
        <v>7236</v>
      </c>
      <c r="G56" s="211" t="s">
        <v>7237</v>
      </c>
      <c r="H56" s="211" t="s">
        <v>7238</v>
      </c>
      <c r="I56" s="211" t="s">
        <v>6873</v>
      </c>
      <c r="J56" s="211" t="s">
        <v>7239</v>
      </c>
      <c r="K56" s="211" t="s">
        <v>2787</v>
      </c>
      <c r="L56" s="211" t="s">
        <v>2787</v>
      </c>
      <c r="M56" s="211" t="s">
        <v>2787</v>
      </c>
      <c r="N56" s="211" t="s">
        <v>2787</v>
      </c>
      <c r="O56" s="211" t="s">
        <v>6486</v>
      </c>
      <c r="P56" s="211" t="s">
        <v>2787</v>
      </c>
      <c r="Q56" s="211" t="s">
        <v>2787</v>
      </c>
      <c r="R56" s="211" t="s">
        <v>2787</v>
      </c>
      <c r="S56" s="211" t="s">
        <v>2787</v>
      </c>
      <c r="T56" s="211" t="s">
        <v>2787</v>
      </c>
      <c r="U56" s="211" t="s">
        <v>2787</v>
      </c>
      <c r="V56" s="211" t="s">
        <v>2787</v>
      </c>
      <c r="W56" s="211" t="s">
        <v>2787</v>
      </c>
      <c r="X56" s="211" t="s">
        <v>6486</v>
      </c>
      <c r="Y56" s="211" t="s">
        <v>2787</v>
      </c>
      <c r="Z56" s="211" t="s">
        <v>7174</v>
      </c>
      <c r="AA56" s="211" t="s">
        <v>6752</v>
      </c>
      <c r="AB56" s="211" t="s">
        <v>7174</v>
      </c>
      <c r="AC56" s="211" t="s">
        <v>7240</v>
      </c>
    </row>
    <row r="57" spans="1:29" x14ac:dyDescent="0.2">
      <c r="A57" s="213" t="s">
        <v>5855</v>
      </c>
      <c r="B57" s="213" t="s">
        <v>5856</v>
      </c>
      <c r="C57" s="211" t="s">
        <v>7037</v>
      </c>
      <c r="D57" s="211" t="s">
        <v>6479</v>
      </c>
      <c r="F57" s="211" t="s">
        <v>3834</v>
      </c>
      <c r="G57" s="211" t="s">
        <v>6672</v>
      </c>
      <c r="H57" s="211" t="s">
        <v>7941</v>
      </c>
      <c r="I57" s="211" t="s">
        <v>6524</v>
      </c>
      <c r="J57" s="211" t="s">
        <v>7243</v>
      </c>
      <c r="K57" s="211" t="s">
        <v>2787</v>
      </c>
      <c r="L57" s="211" t="s">
        <v>2787</v>
      </c>
      <c r="M57" s="211" t="s">
        <v>2787</v>
      </c>
      <c r="N57" s="211" t="s">
        <v>2787</v>
      </c>
      <c r="O57" s="211" t="s">
        <v>6486</v>
      </c>
      <c r="P57" s="211" t="s">
        <v>2787</v>
      </c>
      <c r="Q57" s="211" t="s">
        <v>2787</v>
      </c>
      <c r="R57" s="211" t="s">
        <v>2787</v>
      </c>
      <c r="S57" s="211" t="s">
        <v>2787</v>
      </c>
      <c r="T57" s="211" t="s">
        <v>2787</v>
      </c>
      <c r="U57" s="211" t="s">
        <v>2787</v>
      </c>
      <c r="V57" s="211" t="s">
        <v>6486</v>
      </c>
      <c r="W57" s="211" t="s">
        <v>2787</v>
      </c>
      <c r="X57" s="211" t="s">
        <v>2787</v>
      </c>
      <c r="Y57" s="211" t="s">
        <v>7467</v>
      </c>
      <c r="Z57" s="211" t="s">
        <v>6495</v>
      </c>
      <c r="AA57" s="211" t="s">
        <v>7317</v>
      </c>
      <c r="AB57" s="211" t="s">
        <v>6534</v>
      </c>
      <c r="AC57" s="211" t="s">
        <v>7244</v>
      </c>
    </row>
    <row r="58" spans="1:29" x14ac:dyDescent="0.2">
      <c r="A58" s="213" t="s">
        <v>5873</v>
      </c>
      <c r="B58" s="213" t="s">
        <v>5874</v>
      </c>
      <c r="C58" s="211" t="s">
        <v>7099</v>
      </c>
      <c r="D58" s="211" t="s">
        <v>7205</v>
      </c>
      <c r="F58" s="211" t="s">
        <v>290</v>
      </c>
      <c r="G58" s="211" t="s">
        <v>7259</v>
      </c>
      <c r="H58" s="211" t="s">
        <v>7260</v>
      </c>
      <c r="I58" s="211" t="s">
        <v>6687</v>
      </c>
      <c r="J58" s="211" t="s">
        <v>7261</v>
      </c>
      <c r="K58" s="211" t="s">
        <v>2787</v>
      </c>
      <c r="L58" s="211" t="s">
        <v>2787</v>
      </c>
      <c r="M58" s="211" t="s">
        <v>2787</v>
      </c>
      <c r="N58" s="211" t="s">
        <v>6486</v>
      </c>
      <c r="O58" s="211" t="s">
        <v>2787</v>
      </c>
      <c r="P58" s="211" t="s">
        <v>2787</v>
      </c>
      <c r="Q58" s="211" t="s">
        <v>2787</v>
      </c>
      <c r="R58" s="211" t="s">
        <v>2787</v>
      </c>
      <c r="S58" s="211" t="s">
        <v>2787</v>
      </c>
      <c r="T58" s="211" t="s">
        <v>2787</v>
      </c>
      <c r="U58" s="211" t="s">
        <v>6486</v>
      </c>
      <c r="V58" s="211" t="s">
        <v>2787</v>
      </c>
      <c r="W58" s="211" t="s">
        <v>2787</v>
      </c>
      <c r="X58" s="211" t="s">
        <v>2787</v>
      </c>
      <c r="Y58" s="211" t="s">
        <v>2787</v>
      </c>
      <c r="Z58" s="211" t="s">
        <v>2787</v>
      </c>
      <c r="AA58" s="211" t="s">
        <v>6495</v>
      </c>
      <c r="AB58" s="211" t="s">
        <v>6495</v>
      </c>
      <c r="AC58" s="211" t="s">
        <v>7262</v>
      </c>
    </row>
    <row r="59" spans="1:29" x14ac:dyDescent="0.2">
      <c r="A59" s="213" t="s">
        <v>5885</v>
      </c>
      <c r="B59" s="213" t="s">
        <v>5886</v>
      </c>
      <c r="C59" s="211" t="s">
        <v>7264</v>
      </c>
      <c r="D59" s="211" t="s">
        <v>7265</v>
      </c>
      <c r="F59" s="211" t="s">
        <v>5889</v>
      </c>
      <c r="G59" s="211" t="s">
        <v>7267</v>
      </c>
      <c r="H59" s="211" t="s">
        <v>7268</v>
      </c>
      <c r="I59" s="211" t="s">
        <v>6668</v>
      </c>
      <c r="J59" s="211" t="s">
        <v>7269</v>
      </c>
      <c r="K59" s="211" t="s">
        <v>2787</v>
      </c>
      <c r="L59" s="211" t="s">
        <v>2787</v>
      </c>
      <c r="M59" s="211" t="s">
        <v>2787</v>
      </c>
      <c r="N59" s="211" t="s">
        <v>2787</v>
      </c>
      <c r="O59" s="211" t="s">
        <v>2787</v>
      </c>
      <c r="P59" s="211" t="s">
        <v>2787</v>
      </c>
      <c r="Q59" s="211" t="s">
        <v>2787</v>
      </c>
      <c r="R59" s="211" t="s">
        <v>2787</v>
      </c>
      <c r="S59" s="211" t="s">
        <v>2787</v>
      </c>
      <c r="T59" s="211" t="s">
        <v>6486</v>
      </c>
      <c r="U59" s="211" t="s">
        <v>2787</v>
      </c>
      <c r="V59" s="211" t="s">
        <v>2787</v>
      </c>
      <c r="W59" s="211" t="s">
        <v>6486</v>
      </c>
      <c r="X59" s="211" t="s">
        <v>2787</v>
      </c>
      <c r="Y59" s="211" t="s">
        <v>6486</v>
      </c>
      <c r="Z59" s="211" t="s">
        <v>2787</v>
      </c>
      <c r="AA59" s="211" t="s">
        <v>2787</v>
      </c>
      <c r="AB59" s="211" t="s">
        <v>2787</v>
      </c>
      <c r="AC59" s="211" t="s">
        <v>6727</v>
      </c>
    </row>
    <row r="60" spans="1:29" x14ac:dyDescent="0.2">
      <c r="A60" s="213" t="s">
        <v>5901</v>
      </c>
      <c r="B60" s="213" t="s">
        <v>5902</v>
      </c>
      <c r="C60" s="211" t="s">
        <v>7037</v>
      </c>
      <c r="D60" s="211" t="s">
        <v>6589</v>
      </c>
      <c r="F60" s="211" t="s">
        <v>3834</v>
      </c>
      <c r="G60" s="211" t="s">
        <v>6672</v>
      </c>
      <c r="H60" s="211" t="s">
        <v>6673</v>
      </c>
      <c r="I60" s="211" t="s">
        <v>6772</v>
      </c>
      <c r="J60" s="211" t="s">
        <v>7276</v>
      </c>
      <c r="K60" s="211" t="s">
        <v>2787</v>
      </c>
      <c r="L60" s="211" t="s">
        <v>2787</v>
      </c>
      <c r="M60" s="211" t="s">
        <v>6486</v>
      </c>
      <c r="N60" s="211" t="s">
        <v>2787</v>
      </c>
      <c r="O60" s="211" t="s">
        <v>2787</v>
      </c>
      <c r="P60" s="211" t="s">
        <v>2787</v>
      </c>
      <c r="Q60" s="211" t="s">
        <v>2787</v>
      </c>
      <c r="R60" s="211" t="s">
        <v>2787</v>
      </c>
      <c r="S60" s="211" t="s">
        <v>2787</v>
      </c>
      <c r="T60" s="211" t="s">
        <v>2787</v>
      </c>
      <c r="U60" s="211" t="s">
        <v>2787</v>
      </c>
      <c r="V60" s="211" t="s">
        <v>2787</v>
      </c>
      <c r="W60" s="211" t="s">
        <v>6486</v>
      </c>
      <c r="X60" s="211" t="s">
        <v>2787</v>
      </c>
      <c r="Y60" s="211" t="s">
        <v>6486</v>
      </c>
      <c r="Z60" s="211" t="s">
        <v>2787</v>
      </c>
      <c r="AA60" s="211" t="s">
        <v>2787</v>
      </c>
      <c r="AB60" s="211" t="s">
        <v>2787</v>
      </c>
      <c r="AC60" s="211" t="s">
        <v>6727</v>
      </c>
    </row>
    <row r="61" spans="1:29" x14ac:dyDescent="0.2">
      <c r="A61" s="213" t="s">
        <v>5915</v>
      </c>
      <c r="B61" s="213" t="s">
        <v>5916</v>
      </c>
      <c r="C61" s="211" t="s">
        <v>7284</v>
      </c>
      <c r="D61" s="211" t="s">
        <v>7285</v>
      </c>
      <c r="F61" s="211" t="s">
        <v>286</v>
      </c>
      <c r="G61" s="211" t="s">
        <v>7287</v>
      </c>
      <c r="H61" s="211" t="s">
        <v>7288</v>
      </c>
      <c r="I61" s="211" t="s">
        <v>6846</v>
      </c>
      <c r="J61" s="211" t="s">
        <v>7289</v>
      </c>
      <c r="K61" s="211" t="s">
        <v>2787</v>
      </c>
      <c r="L61" s="211" t="s">
        <v>2787</v>
      </c>
      <c r="M61" s="211" t="s">
        <v>2787</v>
      </c>
      <c r="N61" s="211" t="s">
        <v>2787</v>
      </c>
      <c r="O61" s="211" t="s">
        <v>6486</v>
      </c>
      <c r="P61" s="211" t="s">
        <v>2787</v>
      </c>
      <c r="Q61" s="211" t="s">
        <v>2787</v>
      </c>
      <c r="R61" s="211" t="s">
        <v>2787</v>
      </c>
      <c r="S61" s="211" t="s">
        <v>2787</v>
      </c>
      <c r="T61" s="211" t="s">
        <v>2787</v>
      </c>
      <c r="U61" s="211" t="s">
        <v>2787</v>
      </c>
      <c r="V61" s="211" t="s">
        <v>6486</v>
      </c>
      <c r="W61" s="211" t="s">
        <v>2787</v>
      </c>
      <c r="X61" s="211" t="s">
        <v>2787</v>
      </c>
      <c r="Y61" s="211" t="s">
        <v>7936</v>
      </c>
      <c r="Z61" s="211" t="s">
        <v>7944</v>
      </c>
      <c r="AA61" s="211" t="s">
        <v>7939</v>
      </c>
      <c r="AB61" s="211" t="s">
        <v>7945</v>
      </c>
      <c r="AC61" s="211" t="s">
        <v>7290</v>
      </c>
    </row>
    <row r="62" spans="1:29" x14ac:dyDescent="0.2">
      <c r="A62" s="213" t="s">
        <v>5919</v>
      </c>
      <c r="B62" s="213" t="s">
        <v>5920</v>
      </c>
      <c r="C62" s="211" t="s">
        <v>7292</v>
      </c>
      <c r="D62" s="211" t="s">
        <v>6731</v>
      </c>
      <c r="F62" s="211" t="s">
        <v>5923</v>
      </c>
      <c r="G62" s="211" t="s">
        <v>7294</v>
      </c>
      <c r="H62" s="211" t="s">
        <v>7049</v>
      </c>
      <c r="I62" s="211" t="s">
        <v>6572</v>
      </c>
      <c r="J62" s="211" t="s">
        <v>7295</v>
      </c>
      <c r="K62" s="211" t="s">
        <v>2787</v>
      </c>
      <c r="L62" s="211" t="s">
        <v>2787</v>
      </c>
      <c r="M62" s="211" t="s">
        <v>2787</v>
      </c>
      <c r="N62" s="211" t="s">
        <v>6486</v>
      </c>
      <c r="O62" s="211" t="s">
        <v>2787</v>
      </c>
      <c r="P62" s="211" t="s">
        <v>2787</v>
      </c>
      <c r="Q62" s="211" t="s">
        <v>2787</v>
      </c>
      <c r="R62" s="211" t="s">
        <v>2787</v>
      </c>
      <c r="S62" s="211" t="s">
        <v>2787</v>
      </c>
      <c r="T62" s="211" t="s">
        <v>2787</v>
      </c>
      <c r="U62" s="211" t="s">
        <v>2787</v>
      </c>
      <c r="V62" s="211" t="s">
        <v>6486</v>
      </c>
      <c r="W62" s="211" t="s">
        <v>2787</v>
      </c>
      <c r="X62" s="211" t="s">
        <v>2787</v>
      </c>
      <c r="Y62" s="211" t="s">
        <v>2787</v>
      </c>
      <c r="Z62" s="211" t="s">
        <v>2787</v>
      </c>
      <c r="AA62" s="211" t="s">
        <v>2787</v>
      </c>
      <c r="AB62" s="211" t="s">
        <v>6486</v>
      </c>
      <c r="AC62" s="211" t="s">
        <v>6839</v>
      </c>
    </row>
    <row r="63" spans="1:29" x14ac:dyDescent="0.2">
      <c r="A63" s="213" t="s">
        <v>5925</v>
      </c>
      <c r="B63" s="213" t="s">
        <v>5926</v>
      </c>
      <c r="C63" s="211" t="s">
        <v>7046</v>
      </c>
      <c r="D63" s="211" t="s">
        <v>6479</v>
      </c>
      <c r="F63" s="211" t="s">
        <v>4355</v>
      </c>
      <c r="G63" s="211" t="s">
        <v>7298</v>
      </c>
      <c r="H63" s="211" t="s">
        <v>7299</v>
      </c>
      <c r="I63" s="211" t="s">
        <v>7028</v>
      </c>
      <c r="J63" s="211" t="s">
        <v>7300</v>
      </c>
      <c r="K63" s="211" t="s">
        <v>2787</v>
      </c>
      <c r="L63" s="211" t="s">
        <v>2787</v>
      </c>
      <c r="M63" s="211" t="s">
        <v>2787</v>
      </c>
      <c r="N63" s="211" t="s">
        <v>2787</v>
      </c>
      <c r="O63" s="211" t="s">
        <v>2787</v>
      </c>
      <c r="P63" s="211" t="s">
        <v>2787</v>
      </c>
      <c r="Q63" s="211" t="s">
        <v>2787</v>
      </c>
      <c r="R63" s="211" t="s">
        <v>2787</v>
      </c>
      <c r="S63" s="211" t="s">
        <v>2787</v>
      </c>
      <c r="T63" s="211" t="s">
        <v>6486</v>
      </c>
      <c r="U63" s="211" t="s">
        <v>2787</v>
      </c>
      <c r="V63" s="211" t="s">
        <v>6486</v>
      </c>
      <c r="W63" s="211" t="s">
        <v>2787</v>
      </c>
      <c r="X63" s="211" t="s">
        <v>2787</v>
      </c>
      <c r="Y63" s="211" t="s">
        <v>6752</v>
      </c>
      <c r="Z63" s="211" t="s">
        <v>2787</v>
      </c>
      <c r="AA63" s="211" t="s">
        <v>6751</v>
      </c>
      <c r="AB63" s="211" t="s">
        <v>2787</v>
      </c>
      <c r="AC63" s="211" t="s">
        <v>6487</v>
      </c>
    </row>
    <row r="64" spans="1:29" x14ac:dyDescent="0.2">
      <c r="A64" s="213" t="s">
        <v>5929</v>
      </c>
      <c r="B64" s="213" t="s">
        <v>5930</v>
      </c>
      <c r="C64" s="211" t="s">
        <v>7170</v>
      </c>
      <c r="D64" s="211" t="s">
        <v>6731</v>
      </c>
      <c r="F64" s="211" t="s">
        <v>5933</v>
      </c>
      <c r="G64" s="211" t="s">
        <v>7303</v>
      </c>
      <c r="H64" s="211" t="s">
        <v>7207</v>
      </c>
      <c r="I64" s="211" t="s">
        <v>6668</v>
      </c>
      <c r="J64" s="211" t="s">
        <v>7304</v>
      </c>
      <c r="K64" s="211" t="s">
        <v>2787</v>
      </c>
      <c r="L64" s="211" t="s">
        <v>2787</v>
      </c>
      <c r="M64" s="211" t="s">
        <v>2787</v>
      </c>
      <c r="N64" s="211" t="s">
        <v>6486</v>
      </c>
      <c r="O64" s="211" t="s">
        <v>2787</v>
      </c>
      <c r="P64" s="211" t="s">
        <v>2787</v>
      </c>
      <c r="Q64" s="211" t="s">
        <v>2787</v>
      </c>
      <c r="R64" s="211" t="s">
        <v>2787</v>
      </c>
      <c r="S64" s="211" t="s">
        <v>2787</v>
      </c>
      <c r="T64" s="211" t="s">
        <v>2787</v>
      </c>
      <c r="U64" s="211" t="s">
        <v>2787</v>
      </c>
      <c r="V64" s="211" t="s">
        <v>2787</v>
      </c>
      <c r="W64" s="211" t="s">
        <v>6486</v>
      </c>
      <c r="X64" s="211" t="s">
        <v>2787</v>
      </c>
      <c r="Y64" s="211" t="s">
        <v>2787</v>
      </c>
      <c r="Z64" s="211" t="s">
        <v>2787</v>
      </c>
      <c r="AA64" s="211" t="s">
        <v>2787</v>
      </c>
      <c r="AB64" s="211" t="s">
        <v>6486</v>
      </c>
      <c r="AC64" s="211" t="s">
        <v>7305</v>
      </c>
    </row>
    <row r="65" spans="1:29" x14ac:dyDescent="0.2">
      <c r="A65" s="213" t="s">
        <v>5943</v>
      </c>
      <c r="B65" s="213" t="s">
        <v>5944</v>
      </c>
      <c r="C65" s="211" t="s">
        <v>7307</v>
      </c>
      <c r="D65" s="211" t="s">
        <v>7308</v>
      </c>
      <c r="F65" s="211" t="s">
        <v>292</v>
      </c>
      <c r="G65" s="211" t="s">
        <v>7310</v>
      </c>
      <c r="H65" s="211" t="s">
        <v>6543</v>
      </c>
      <c r="I65" s="211" t="s">
        <v>6559</v>
      </c>
      <c r="J65" s="211" t="s">
        <v>7311</v>
      </c>
      <c r="K65" s="211" t="s">
        <v>2787</v>
      </c>
      <c r="L65" s="211" t="s">
        <v>2787</v>
      </c>
      <c r="M65" s="211" t="s">
        <v>6486</v>
      </c>
      <c r="N65" s="211" t="s">
        <v>2787</v>
      </c>
      <c r="O65" s="211" t="s">
        <v>2787</v>
      </c>
      <c r="P65" s="211" t="s">
        <v>2787</v>
      </c>
      <c r="Q65" s="211" t="s">
        <v>2787</v>
      </c>
      <c r="R65" s="211" t="s">
        <v>2787</v>
      </c>
      <c r="S65" s="211" t="s">
        <v>2787</v>
      </c>
      <c r="T65" s="211" t="s">
        <v>2787</v>
      </c>
      <c r="U65" s="211" t="s">
        <v>2787</v>
      </c>
      <c r="V65" s="211" t="s">
        <v>6486</v>
      </c>
      <c r="W65" s="211" t="s">
        <v>2787</v>
      </c>
      <c r="X65" s="211" t="s">
        <v>2787</v>
      </c>
      <c r="Y65" s="211" t="s">
        <v>6486</v>
      </c>
      <c r="Z65" s="211" t="s">
        <v>2787</v>
      </c>
      <c r="AA65" s="211" t="s">
        <v>2787</v>
      </c>
      <c r="AB65" s="211" t="s">
        <v>2787</v>
      </c>
      <c r="AC65" s="211" t="s">
        <v>7312</v>
      </c>
    </row>
    <row r="66" spans="1:29" x14ac:dyDescent="0.2">
      <c r="A66" s="213" t="s">
        <v>5955</v>
      </c>
      <c r="B66" s="213" t="s">
        <v>5956</v>
      </c>
      <c r="C66" s="211" t="s">
        <v>7233</v>
      </c>
      <c r="D66" s="211" t="s">
        <v>7234</v>
      </c>
      <c r="F66" s="211" t="s">
        <v>7236</v>
      </c>
      <c r="G66" s="211" t="s">
        <v>7237</v>
      </c>
      <c r="H66" s="211" t="s">
        <v>7315</v>
      </c>
      <c r="I66" s="211" t="s">
        <v>6846</v>
      </c>
      <c r="J66" s="211" t="s">
        <v>7316</v>
      </c>
      <c r="K66" s="211" t="s">
        <v>2787</v>
      </c>
      <c r="L66" s="211" t="s">
        <v>2787</v>
      </c>
      <c r="M66" s="211" t="s">
        <v>2787</v>
      </c>
      <c r="N66" s="211" t="s">
        <v>2787</v>
      </c>
      <c r="O66" s="211" t="s">
        <v>2787</v>
      </c>
      <c r="P66" s="211" t="s">
        <v>6486</v>
      </c>
      <c r="Q66" s="211" t="s">
        <v>2787</v>
      </c>
      <c r="R66" s="211" t="s">
        <v>2787</v>
      </c>
      <c r="S66" s="211" t="s">
        <v>2787</v>
      </c>
      <c r="T66" s="211" t="s">
        <v>2787</v>
      </c>
      <c r="U66" s="211" t="s">
        <v>2787</v>
      </c>
      <c r="V66" s="211" t="s">
        <v>7317</v>
      </c>
      <c r="W66" s="211" t="s">
        <v>2787</v>
      </c>
      <c r="X66" s="211" t="s">
        <v>7318</v>
      </c>
      <c r="Y66" s="211" t="s">
        <v>2787</v>
      </c>
      <c r="Z66" s="211" t="s">
        <v>2787</v>
      </c>
      <c r="AA66" s="211" t="s">
        <v>7317</v>
      </c>
      <c r="AB66" s="211" t="s">
        <v>7318</v>
      </c>
      <c r="AC66" s="211" t="s">
        <v>7240</v>
      </c>
    </row>
    <row r="67" spans="1:29" x14ac:dyDescent="0.2">
      <c r="A67" s="213" t="s">
        <v>5959</v>
      </c>
      <c r="B67" s="213" t="s">
        <v>5960</v>
      </c>
      <c r="C67" s="211" t="s">
        <v>7264</v>
      </c>
      <c r="D67" s="211" t="s">
        <v>7320</v>
      </c>
      <c r="F67" s="211" t="s">
        <v>4024</v>
      </c>
      <c r="G67" s="211" t="s">
        <v>7322</v>
      </c>
      <c r="H67" s="211" t="s">
        <v>6699</v>
      </c>
      <c r="I67" s="211" t="s">
        <v>6772</v>
      </c>
      <c r="J67" s="211" t="s">
        <v>7323</v>
      </c>
      <c r="K67" s="211" t="s">
        <v>2787</v>
      </c>
      <c r="L67" s="211" t="s">
        <v>2787</v>
      </c>
      <c r="M67" s="211" t="s">
        <v>2787</v>
      </c>
      <c r="N67" s="211" t="s">
        <v>6486</v>
      </c>
      <c r="O67" s="211" t="s">
        <v>2787</v>
      </c>
      <c r="P67" s="211" t="s">
        <v>2787</v>
      </c>
      <c r="Q67" s="211" t="s">
        <v>2787</v>
      </c>
      <c r="R67" s="211" t="s">
        <v>2787</v>
      </c>
      <c r="S67" s="211" t="s">
        <v>2787</v>
      </c>
      <c r="T67" s="211" t="s">
        <v>2787</v>
      </c>
      <c r="U67" s="211" t="s">
        <v>2787</v>
      </c>
      <c r="V67" s="211" t="s">
        <v>2787</v>
      </c>
      <c r="W67" s="211" t="s">
        <v>6486</v>
      </c>
      <c r="X67" s="211" t="s">
        <v>2787</v>
      </c>
      <c r="Y67" s="211" t="s">
        <v>2787</v>
      </c>
      <c r="Z67" s="211" t="s">
        <v>2787</v>
      </c>
      <c r="AA67" s="211" t="s">
        <v>2787</v>
      </c>
      <c r="AB67" s="211" t="s">
        <v>6486</v>
      </c>
      <c r="AC67" s="211" t="s">
        <v>7305</v>
      </c>
    </row>
    <row r="68" spans="1:29" x14ac:dyDescent="0.2">
      <c r="A68" s="213" t="s">
        <v>5963</v>
      </c>
      <c r="B68" s="213" t="s">
        <v>5964</v>
      </c>
      <c r="C68" s="211" t="s">
        <v>7325</v>
      </c>
      <c r="D68" s="211" t="s">
        <v>7320</v>
      </c>
      <c r="F68" s="211" t="s">
        <v>4145</v>
      </c>
      <c r="G68" s="211" t="s">
        <v>7327</v>
      </c>
      <c r="H68" s="211" t="s">
        <v>7207</v>
      </c>
      <c r="I68" s="211" t="s">
        <v>6668</v>
      </c>
      <c r="J68" s="211" t="s">
        <v>7328</v>
      </c>
      <c r="K68" s="211" t="s">
        <v>2787</v>
      </c>
      <c r="L68" s="211" t="s">
        <v>2787</v>
      </c>
      <c r="M68" s="211" t="s">
        <v>2787</v>
      </c>
      <c r="N68" s="211" t="s">
        <v>2787</v>
      </c>
      <c r="O68" s="211" t="s">
        <v>2787</v>
      </c>
      <c r="P68" s="211" t="s">
        <v>2787</v>
      </c>
      <c r="Q68" s="211" t="s">
        <v>2787</v>
      </c>
      <c r="R68" s="211" t="s">
        <v>2787</v>
      </c>
      <c r="S68" s="211" t="s">
        <v>2787</v>
      </c>
      <c r="T68" s="211" t="s">
        <v>6486</v>
      </c>
      <c r="U68" s="211" t="s">
        <v>2787</v>
      </c>
      <c r="V68" s="211" t="s">
        <v>2787</v>
      </c>
      <c r="W68" s="211" t="s">
        <v>6486</v>
      </c>
      <c r="X68" s="211" t="s">
        <v>2787</v>
      </c>
      <c r="Y68" s="211" t="s">
        <v>2787</v>
      </c>
      <c r="Z68" s="211" t="s">
        <v>2787</v>
      </c>
      <c r="AA68" s="211" t="s">
        <v>2787</v>
      </c>
      <c r="AB68" s="211" t="s">
        <v>6486</v>
      </c>
      <c r="AC68" s="211" t="s">
        <v>7329</v>
      </c>
    </row>
    <row r="69" spans="1:29" x14ac:dyDescent="0.2">
      <c r="A69" s="213" t="s">
        <v>5967</v>
      </c>
      <c r="B69" s="213" t="s">
        <v>5968</v>
      </c>
      <c r="C69" s="211" t="s">
        <v>7331</v>
      </c>
      <c r="D69" s="211" t="s">
        <v>6977</v>
      </c>
      <c r="F69" s="211" t="s">
        <v>4145</v>
      </c>
      <c r="G69" s="211" t="s">
        <v>7327</v>
      </c>
      <c r="H69" s="211" t="s">
        <v>6778</v>
      </c>
      <c r="I69" s="211" t="s">
        <v>6668</v>
      </c>
      <c r="J69" s="211" t="s">
        <v>7333</v>
      </c>
      <c r="K69" s="211" t="s">
        <v>2787</v>
      </c>
      <c r="L69" s="211" t="s">
        <v>2787</v>
      </c>
      <c r="M69" s="211" t="s">
        <v>2787</v>
      </c>
      <c r="N69" s="211" t="s">
        <v>2787</v>
      </c>
      <c r="O69" s="211" t="s">
        <v>2787</v>
      </c>
      <c r="P69" s="211" t="s">
        <v>2787</v>
      </c>
      <c r="Q69" s="211" t="s">
        <v>2787</v>
      </c>
      <c r="R69" s="211" t="s">
        <v>6486</v>
      </c>
      <c r="S69" s="211" t="s">
        <v>2787</v>
      </c>
      <c r="T69" s="211" t="s">
        <v>2787</v>
      </c>
      <c r="U69" s="211" t="s">
        <v>2787</v>
      </c>
      <c r="V69" s="211" t="s">
        <v>2787</v>
      </c>
      <c r="W69" s="211" t="s">
        <v>6486</v>
      </c>
      <c r="X69" s="211" t="s">
        <v>2787</v>
      </c>
      <c r="Y69" s="211" t="s">
        <v>6486</v>
      </c>
      <c r="Z69" s="211" t="s">
        <v>2787</v>
      </c>
      <c r="AA69" s="211" t="s">
        <v>2787</v>
      </c>
      <c r="AB69" s="211" t="s">
        <v>2787</v>
      </c>
      <c r="AC69" s="211" t="s">
        <v>6825</v>
      </c>
    </row>
    <row r="70" spans="1:29" x14ac:dyDescent="0.2">
      <c r="A70" s="213" t="s">
        <v>5969</v>
      </c>
      <c r="B70" s="213" t="s">
        <v>5970</v>
      </c>
      <c r="C70" s="211" t="s">
        <v>7335</v>
      </c>
      <c r="D70" s="211" t="s">
        <v>7336</v>
      </c>
      <c r="F70" s="211" t="s">
        <v>4184</v>
      </c>
      <c r="G70" s="211" t="s">
        <v>6963</v>
      </c>
      <c r="H70" s="211" t="s">
        <v>7027</v>
      </c>
      <c r="I70" s="211" t="s">
        <v>7028</v>
      </c>
      <c r="J70" s="211" t="s">
        <v>7338</v>
      </c>
      <c r="K70" s="211" t="s">
        <v>2787</v>
      </c>
      <c r="L70" s="211" t="s">
        <v>2787</v>
      </c>
      <c r="M70" s="211" t="s">
        <v>2787</v>
      </c>
      <c r="N70" s="211" t="s">
        <v>2787</v>
      </c>
      <c r="O70" s="211" t="s">
        <v>2787</v>
      </c>
      <c r="P70" s="211" t="s">
        <v>2787</v>
      </c>
      <c r="Q70" s="211" t="s">
        <v>2787</v>
      </c>
      <c r="R70" s="211" t="s">
        <v>2787</v>
      </c>
      <c r="S70" s="211" t="s">
        <v>2787</v>
      </c>
      <c r="T70" s="211" t="s">
        <v>6486</v>
      </c>
      <c r="U70" s="211" t="s">
        <v>6495</v>
      </c>
      <c r="V70" s="211" t="s">
        <v>6495</v>
      </c>
      <c r="W70" s="211" t="s">
        <v>2787</v>
      </c>
      <c r="X70" s="211" t="s">
        <v>2787</v>
      </c>
      <c r="Y70" s="211" t="s">
        <v>6534</v>
      </c>
      <c r="Z70" s="211" t="s">
        <v>6534</v>
      </c>
      <c r="AA70" s="211" t="s">
        <v>6534</v>
      </c>
      <c r="AB70" s="211" t="s">
        <v>6534</v>
      </c>
      <c r="AC70" s="211" t="s">
        <v>7339</v>
      </c>
    </row>
    <row r="71" spans="1:29" x14ac:dyDescent="0.2">
      <c r="A71" s="213" t="s">
        <v>5981</v>
      </c>
      <c r="B71" s="213" t="s">
        <v>5982</v>
      </c>
      <c r="C71" s="211" t="s">
        <v>7046</v>
      </c>
      <c r="D71" s="211" t="s">
        <v>7320</v>
      </c>
      <c r="F71" s="211" t="s">
        <v>5406</v>
      </c>
      <c r="G71" s="211" t="s">
        <v>6896</v>
      </c>
      <c r="H71" s="211" t="s">
        <v>7347</v>
      </c>
      <c r="I71" s="211" t="s">
        <v>6507</v>
      </c>
      <c r="J71" s="211" t="s">
        <v>7348</v>
      </c>
      <c r="K71" s="211" t="s">
        <v>2787</v>
      </c>
      <c r="L71" s="211" t="s">
        <v>2787</v>
      </c>
      <c r="M71" s="211" t="s">
        <v>2787</v>
      </c>
      <c r="N71" s="211" t="s">
        <v>6486</v>
      </c>
      <c r="O71" s="211" t="s">
        <v>2787</v>
      </c>
      <c r="P71" s="211" t="s">
        <v>2787</v>
      </c>
      <c r="Q71" s="211" t="s">
        <v>2787</v>
      </c>
      <c r="R71" s="211" t="s">
        <v>2787</v>
      </c>
      <c r="S71" s="211" t="s">
        <v>2787</v>
      </c>
      <c r="T71" s="211" t="s">
        <v>2787</v>
      </c>
      <c r="U71" s="211" t="s">
        <v>2787</v>
      </c>
      <c r="V71" s="211" t="s">
        <v>2787</v>
      </c>
      <c r="W71" s="211" t="s">
        <v>6486</v>
      </c>
      <c r="X71" s="211" t="s">
        <v>2787</v>
      </c>
      <c r="Y71" s="211" t="s">
        <v>2787</v>
      </c>
      <c r="Z71" s="211" t="s">
        <v>2787</v>
      </c>
      <c r="AA71" s="211" t="s">
        <v>6486</v>
      </c>
      <c r="AB71" s="211" t="s">
        <v>2787</v>
      </c>
      <c r="AC71" s="211" t="s">
        <v>6509</v>
      </c>
    </row>
    <row r="72" spans="1:29" x14ac:dyDescent="0.2">
      <c r="A72" s="213" t="s">
        <v>6003</v>
      </c>
      <c r="B72" s="213" t="s">
        <v>6004</v>
      </c>
      <c r="C72" s="211" t="s">
        <v>7350</v>
      </c>
      <c r="D72" s="211" t="s">
        <v>6977</v>
      </c>
      <c r="F72" s="211" t="s">
        <v>6007</v>
      </c>
      <c r="G72" s="211" t="s">
        <v>7352</v>
      </c>
      <c r="H72" s="211" t="s">
        <v>6592</v>
      </c>
      <c r="I72" s="211" t="s">
        <v>6484</v>
      </c>
      <c r="J72" s="211" t="s">
        <v>7353</v>
      </c>
      <c r="K72" s="211" t="s">
        <v>2787</v>
      </c>
      <c r="L72" s="211" t="s">
        <v>2787</v>
      </c>
      <c r="M72" s="211" t="s">
        <v>2787</v>
      </c>
      <c r="N72" s="211" t="s">
        <v>6486</v>
      </c>
      <c r="O72" s="211" t="s">
        <v>2787</v>
      </c>
      <c r="P72" s="211" t="s">
        <v>2787</v>
      </c>
      <c r="Q72" s="211" t="s">
        <v>2787</v>
      </c>
      <c r="R72" s="211" t="s">
        <v>2787</v>
      </c>
      <c r="S72" s="211" t="s">
        <v>2787</v>
      </c>
      <c r="T72" s="211" t="s">
        <v>2787</v>
      </c>
      <c r="U72" s="211" t="s">
        <v>2787</v>
      </c>
      <c r="V72" s="211" t="s">
        <v>2787</v>
      </c>
      <c r="W72" s="211" t="s">
        <v>6486</v>
      </c>
      <c r="X72" s="211" t="s">
        <v>2787</v>
      </c>
      <c r="Y72" s="211" t="s">
        <v>2787</v>
      </c>
      <c r="Z72" s="211" t="s">
        <v>6486</v>
      </c>
      <c r="AA72" s="211" t="s">
        <v>2787</v>
      </c>
      <c r="AB72" s="211" t="s">
        <v>2787</v>
      </c>
      <c r="AC72" s="211" t="s">
        <v>6799</v>
      </c>
    </row>
    <row r="73" spans="1:29" x14ac:dyDescent="0.2">
      <c r="A73" s="213" t="s">
        <v>6009</v>
      </c>
      <c r="B73" s="213" t="s">
        <v>6010</v>
      </c>
      <c r="C73" s="211" t="s">
        <v>7355</v>
      </c>
      <c r="D73" s="211" t="s">
        <v>7356</v>
      </c>
      <c r="F73" s="211" t="s">
        <v>2787</v>
      </c>
      <c r="G73" s="211" t="s">
        <v>7357</v>
      </c>
      <c r="H73" s="211" t="s">
        <v>7358</v>
      </c>
      <c r="I73" s="211" t="s">
        <v>7220</v>
      </c>
      <c r="J73" s="211" t="s">
        <v>7359</v>
      </c>
      <c r="K73" s="211" t="s">
        <v>2787</v>
      </c>
      <c r="L73" s="211" t="s">
        <v>2787</v>
      </c>
      <c r="M73" s="211" t="s">
        <v>2787</v>
      </c>
      <c r="N73" s="211" t="s">
        <v>2787</v>
      </c>
      <c r="O73" s="211" t="s">
        <v>2787</v>
      </c>
      <c r="P73" s="211" t="s">
        <v>2787</v>
      </c>
      <c r="Q73" s="211" t="s">
        <v>2787</v>
      </c>
      <c r="R73" s="211" t="s">
        <v>2787</v>
      </c>
      <c r="S73" s="211" t="s">
        <v>2787</v>
      </c>
      <c r="T73" s="211" t="s">
        <v>6486</v>
      </c>
      <c r="U73" s="211" t="s">
        <v>2787</v>
      </c>
      <c r="V73" s="211" t="s">
        <v>6486</v>
      </c>
      <c r="W73" s="211" t="s">
        <v>2787</v>
      </c>
      <c r="X73" s="211" t="s">
        <v>2787</v>
      </c>
      <c r="Y73" s="211" t="s">
        <v>2787</v>
      </c>
      <c r="Z73" s="211" t="s">
        <v>2787</v>
      </c>
      <c r="AA73" s="211" t="s">
        <v>6486</v>
      </c>
      <c r="AB73" s="211" t="s">
        <v>2787</v>
      </c>
      <c r="AC73" s="211" t="s">
        <v>6487</v>
      </c>
    </row>
    <row r="74" spans="1:29" x14ac:dyDescent="0.2">
      <c r="A74" s="213" t="s">
        <v>6019</v>
      </c>
      <c r="B74" s="213" t="s">
        <v>6020</v>
      </c>
      <c r="C74" s="211" t="s">
        <v>7046</v>
      </c>
      <c r="D74" s="211" t="s">
        <v>6479</v>
      </c>
      <c r="F74" s="211" t="s">
        <v>6023</v>
      </c>
      <c r="G74" s="211" t="s">
        <v>7366</v>
      </c>
      <c r="H74" s="211" t="s">
        <v>7071</v>
      </c>
      <c r="I74" s="211" t="s">
        <v>6572</v>
      </c>
      <c r="J74" s="211" t="s">
        <v>7367</v>
      </c>
      <c r="K74" s="211" t="s">
        <v>2787</v>
      </c>
      <c r="L74" s="211" t="s">
        <v>2787</v>
      </c>
      <c r="M74" s="211" t="s">
        <v>2787</v>
      </c>
      <c r="N74" s="211" t="s">
        <v>2787</v>
      </c>
      <c r="O74" s="211" t="s">
        <v>2787</v>
      </c>
      <c r="P74" s="211" t="s">
        <v>2787</v>
      </c>
      <c r="Q74" s="211" t="s">
        <v>2787</v>
      </c>
      <c r="R74" s="211" t="s">
        <v>2787</v>
      </c>
      <c r="S74" s="211" t="s">
        <v>2787</v>
      </c>
      <c r="T74" s="211" t="s">
        <v>7947</v>
      </c>
      <c r="U74" s="211" t="s">
        <v>2787</v>
      </c>
      <c r="V74" s="211" t="s">
        <v>6486</v>
      </c>
      <c r="W74" s="211" t="s">
        <v>2787</v>
      </c>
      <c r="X74" s="211" t="s">
        <v>2787</v>
      </c>
      <c r="Y74" s="211" t="s">
        <v>2787</v>
      </c>
      <c r="Z74" s="211" t="s">
        <v>6486</v>
      </c>
      <c r="AA74" s="211" t="s">
        <v>2787</v>
      </c>
      <c r="AB74" s="211" t="s">
        <v>2787</v>
      </c>
      <c r="AC74" s="211" t="s">
        <v>2787</v>
      </c>
    </row>
    <row r="75" spans="1:29" x14ac:dyDescent="0.2">
      <c r="A75" s="213" t="s">
        <v>6031</v>
      </c>
      <c r="B75" s="213" t="s">
        <v>6032</v>
      </c>
      <c r="C75" s="211" t="s">
        <v>7372</v>
      </c>
      <c r="D75" s="211" t="s">
        <v>7373</v>
      </c>
      <c r="F75" s="211" t="s">
        <v>4277</v>
      </c>
      <c r="G75" s="211" t="s">
        <v>6505</v>
      </c>
      <c r="H75" s="211" t="s">
        <v>6881</v>
      </c>
      <c r="I75" s="211" t="s">
        <v>6572</v>
      </c>
      <c r="J75" s="211" t="s">
        <v>7375</v>
      </c>
      <c r="K75" s="211" t="s">
        <v>2787</v>
      </c>
      <c r="L75" s="211" t="s">
        <v>2787</v>
      </c>
      <c r="M75" s="211" t="s">
        <v>2787</v>
      </c>
      <c r="N75" s="211" t="s">
        <v>2787</v>
      </c>
      <c r="O75" s="211" t="s">
        <v>6486</v>
      </c>
      <c r="P75" s="211" t="s">
        <v>2787</v>
      </c>
      <c r="Q75" s="211" t="s">
        <v>2787</v>
      </c>
      <c r="R75" s="211" t="s">
        <v>2787</v>
      </c>
      <c r="S75" s="211" t="s">
        <v>2787</v>
      </c>
      <c r="T75" s="211" t="s">
        <v>2787</v>
      </c>
      <c r="U75" s="211" t="s">
        <v>2787</v>
      </c>
      <c r="V75" s="211" t="s">
        <v>6486</v>
      </c>
      <c r="W75" s="211" t="s">
        <v>2787</v>
      </c>
      <c r="X75" s="211" t="s">
        <v>2787</v>
      </c>
      <c r="Y75" s="211" t="s">
        <v>2787</v>
      </c>
      <c r="Z75" s="211" t="s">
        <v>6486</v>
      </c>
      <c r="AA75" s="211" t="s">
        <v>2787</v>
      </c>
      <c r="AB75" s="211" t="s">
        <v>2787</v>
      </c>
      <c r="AC75" s="211" t="s">
        <v>7290</v>
      </c>
    </row>
    <row r="76" spans="1:29" x14ac:dyDescent="0.2">
      <c r="A76" s="213" t="s">
        <v>6035</v>
      </c>
      <c r="B76" s="213" t="s">
        <v>6036</v>
      </c>
      <c r="C76" s="211" t="s">
        <v>7377</v>
      </c>
      <c r="D76" s="211" t="s">
        <v>7199</v>
      </c>
      <c r="F76" s="211" t="s">
        <v>6039</v>
      </c>
      <c r="G76" s="211" t="s">
        <v>7379</v>
      </c>
      <c r="H76" s="211" t="s">
        <v>7380</v>
      </c>
      <c r="I76" s="211" t="s">
        <v>6572</v>
      </c>
      <c r="J76" s="211" t="s">
        <v>7381</v>
      </c>
      <c r="K76" s="211" t="s">
        <v>2787</v>
      </c>
      <c r="L76" s="211" t="s">
        <v>2787</v>
      </c>
      <c r="M76" s="211" t="s">
        <v>2787</v>
      </c>
      <c r="N76" s="211" t="s">
        <v>6486</v>
      </c>
      <c r="O76" s="211" t="s">
        <v>2787</v>
      </c>
      <c r="P76" s="211" t="s">
        <v>2787</v>
      </c>
      <c r="Q76" s="211" t="s">
        <v>2787</v>
      </c>
      <c r="R76" s="211" t="s">
        <v>2787</v>
      </c>
      <c r="S76" s="211" t="s">
        <v>2787</v>
      </c>
      <c r="T76" s="211" t="s">
        <v>2787</v>
      </c>
      <c r="U76" s="211" t="s">
        <v>2787</v>
      </c>
      <c r="V76" s="211" t="s">
        <v>6486</v>
      </c>
      <c r="W76" s="211" t="s">
        <v>2787</v>
      </c>
      <c r="X76" s="211" t="s">
        <v>2787</v>
      </c>
      <c r="Y76" s="211" t="s">
        <v>2787</v>
      </c>
      <c r="Z76" s="211" t="s">
        <v>2787</v>
      </c>
      <c r="AA76" s="211" t="s">
        <v>2787</v>
      </c>
      <c r="AB76" s="211" t="s">
        <v>6486</v>
      </c>
      <c r="AC76" s="211" t="s">
        <v>6487</v>
      </c>
    </row>
    <row r="77" spans="1:29" x14ac:dyDescent="0.2">
      <c r="A77" s="213" t="s">
        <v>6041</v>
      </c>
      <c r="B77" s="213" t="s">
        <v>6042</v>
      </c>
      <c r="C77" s="211" t="s">
        <v>7325</v>
      </c>
      <c r="D77" s="211" t="s">
        <v>7320</v>
      </c>
      <c r="F77" s="211" t="s">
        <v>6045</v>
      </c>
      <c r="G77" s="211" t="s">
        <v>7384</v>
      </c>
      <c r="H77" s="211" t="s">
        <v>6704</v>
      </c>
      <c r="I77" s="211" t="s">
        <v>6572</v>
      </c>
      <c r="J77" s="211" t="s">
        <v>7385</v>
      </c>
      <c r="K77" s="211" t="s">
        <v>2787</v>
      </c>
      <c r="L77" s="211" t="s">
        <v>2787</v>
      </c>
      <c r="M77" s="211" t="s">
        <v>2787</v>
      </c>
      <c r="N77" s="211" t="s">
        <v>2787</v>
      </c>
      <c r="O77" s="211" t="s">
        <v>6486</v>
      </c>
      <c r="P77" s="211" t="s">
        <v>2787</v>
      </c>
      <c r="Q77" s="211" t="s">
        <v>2787</v>
      </c>
      <c r="R77" s="211" t="s">
        <v>2787</v>
      </c>
      <c r="S77" s="211" t="s">
        <v>2787</v>
      </c>
      <c r="T77" s="211" t="s">
        <v>2787</v>
      </c>
      <c r="U77" s="211" t="s">
        <v>2787</v>
      </c>
      <c r="V77" s="211" t="s">
        <v>6486</v>
      </c>
      <c r="W77" s="211" t="s">
        <v>2787</v>
      </c>
      <c r="X77" s="211" t="s">
        <v>2787</v>
      </c>
      <c r="Y77" s="211" t="s">
        <v>2787</v>
      </c>
      <c r="Z77" s="211" t="s">
        <v>6486</v>
      </c>
      <c r="AA77" s="211" t="s">
        <v>2787</v>
      </c>
      <c r="AB77" s="211" t="s">
        <v>2787</v>
      </c>
      <c r="AC77" s="211" t="s">
        <v>6612</v>
      </c>
    </row>
    <row r="78" spans="1:29" x14ac:dyDescent="0.2">
      <c r="A78" s="213" t="s">
        <v>6055</v>
      </c>
      <c r="B78" s="213" t="s">
        <v>6056</v>
      </c>
      <c r="C78" s="211" t="s">
        <v>7398</v>
      </c>
      <c r="D78" s="211" t="s">
        <v>7320</v>
      </c>
      <c r="F78" s="211" t="s">
        <v>6059</v>
      </c>
      <c r="G78" s="211" t="s">
        <v>7400</v>
      </c>
      <c r="H78" s="211" t="s">
        <v>6831</v>
      </c>
      <c r="I78" s="211" t="s">
        <v>6687</v>
      </c>
      <c r="J78" s="211" t="s">
        <v>7401</v>
      </c>
      <c r="K78" s="211" t="s">
        <v>2787</v>
      </c>
      <c r="L78" s="211" t="s">
        <v>2787</v>
      </c>
      <c r="M78" s="211" t="s">
        <v>2787</v>
      </c>
      <c r="N78" s="211" t="s">
        <v>2787</v>
      </c>
      <c r="O78" s="211" t="s">
        <v>2787</v>
      </c>
      <c r="P78" s="211" t="s">
        <v>2787</v>
      </c>
      <c r="Q78" s="211" t="s">
        <v>2787</v>
      </c>
      <c r="R78" s="211" t="s">
        <v>2787</v>
      </c>
      <c r="S78" s="211" t="s">
        <v>2787</v>
      </c>
      <c r="T78" s="211" t="s">
        <v>6486</v>
      </c>
      <c r="U78" s="211" t="s">
        <v>2787</v>
      </c>
      <c r="V78" s="211" t="s">
        <v>2787</v>
      </c>
      <c r="W78" s="211" t="s">
        <v>2787</v>
      </c>
      <c r="X78" s="211" t="s">
        <v>2787</v>
      </c>
      <c r="Y78" s="211" t="s">
        <v>7174</v>
      </c>
      <c r="Z78" s="211" t="s">
        <v>2787</v>
      </c>
      <c r="AA78" s="211" t="s">
        <v>7175</v>
      </c>
      <c r="AB78" s="211" t="s">
        <v>2787</v>
      </c>
      <c r="AC78" s="211" t="s">
        <v>6594</v>
      </c>
    </row>
    <row r="79" spans="1:29" x14ac:dyDescent="0.2">
      <c r="A79" s="213" t="s">
        <v>6061</v>
      </c>
      <c r="B79" s="213" t="s">
        <v>6062</v>
      </c>
      <c r="C79" s="211" t="s">
        <v>7403</v>
      </c>
      <c r="D79" s="211" t="s">
        <v>6519</v>
      </c>
      <c r="F79" s="211" t="s">
        <v>6065</v>
      </c>
      <c r="G79" s="211" t="s">
        <v>7405</v>
      </c>
      <c r="H79" s="211" t="s">
        <v>6759</v>
      </c>
      <c r="I79" s="211" t="s">
        <v>6559</v>
      </c>
      <c r="J79" s="211" t="s">
        <v>7406</v>
      </c>
      <c r="K79" s="211" t="s">
        <v>2787</v>
      </c>
      <c r="L79" s="211" t="s">
        <v>2787</v>
      </c>
      <c r="M79" s="211" t="s">
        <v>2787</v>
      </c>
      <c r="N79" s="211" t="s">
        <v>6486</v>
      </c>
      <c r="O79" s="211" t="s">
        <v>2787</v>
      </c>
      <c r="P79" s="211" t="s">
        <v>2787</v>
      </c>
      <c r="Q79" s="211" t="s">
        <v>2787</v>
      </c>
      <c r="R79" s="211" t="s">
        <v>2787</v>
      </c>
      <c r="S79" s="211" t="s">
        <v>2787</v>
      </c>
      <c r="T79" s="211" t="s">
        <v>2787</v>
      </c>
      <c r="U79" s="211" t="s">
        <v>7174</v>
      </c>
      <c r="V79" s="211" t="s">
        <v>7175</v>
      </c>
      <c r="W79" s="211" t="s">
        <v>2787</v>
      </c>
      <c r="X79" s="211" t="s">
        <v>2787</v>
      </c>
      <c r="Y79" s="211" t="s">
        <v>2787</v>
      </c>
      <c r="Z79" s="211" t="s">
        <v>6719</v>
      </c>
      <c r="AA79" s="211" t="s">
        <v>2787</v>
      </c>
      <c r="AB79" s="211" t="s">
        <v>6720</v>
      </c>
      <c r="AC79" s="211" t="s">
        <v>7017</v>
      </c>
    </row>
    <row r="80" spans="1:29" x14ac:dyDescent="0.2">
      <c r="A80" s="213" t="s">
        <v>6067</v>
      </c>
      <c r="B80" s="213" t="s">
        <v>6068</v>
      </c>
      <c r="C80" s="211" t="s">
        <v>6665</v>
      </c>
      <c r="D80" s="211" t="s">
        <v>7408</v>
      </c>
      <c r="F80" s="211" t="s">
        <v>6071</v>
      </c>
      <c r="G80" s="211" t="s">
        <v>7410</v>
      </c>
      <c r="H80" s="211" t="s">
        <v>6650</v>
      </c>
      <c r="I80" s="211" t="s">
        <v>6832</v>
      </c>
      <c r="J80" s="211" t="s">
        <v>7411</v>
      </c>
      <c r="K80" s="211" t="s">
        <v>2787</v>
      </c>
      <c r="L80" s="211" t="s">
        <v>2787</v>
      </c>
      <c r="M80" s="211" t="s">
        <v>2787</v>
      </c>
      <c r="N80" s="211" t="s">
        <v>2787</v>
      </c>
      <c r="O80" s="211" t="s">
        <v>2787</v>
      </c>
      <c r="P80" s="211" t="s">
        <v>2787</v>
      </c>
      <c r="Q80" s="211" t="s">
        <v>2787</v>
      </c>
      <c r="R80" s="211" t="s">
        <v>6486</v>
      </c>
      <c r="S80" s="211" t="s">
        <v>2787</v>
      </c>
      <c r="T80" s="211" t="s">
        <v>2787</v>
      </c>
      <c r="U80" s="211" t="s">
        <v>2787</v>
      </c>
      <c r="V80" s="211" t="s">
        <v>6486</v>
      </c>
      <c r="W80" s="211" t="s">
        <v>2787</v>
      </c>
      <c r="X80" s="211" t="s">
        <v>2787</v>
      </c>
      <c r="Y80" s="211" t="s">
        <v>6486</v>
      </c>
      <c r="Z80" s="211" t="s">
        <v>2787</v>
      </c>
      <c r="AA80" s="211" t="s">
        <v>2787</v>
      </c>
      <c r="AB80" s="211" t="s">
        <v>2787</v>
      </c>
      <c r="AC80" s="211" t="s">
        <v>6526</v>
      </c>
    </row>
    <row r="81" spans="1:29" x14ac:dyDescent="0.2">
      <c r="A81" s="213" t="s">
        <v>6073</v>
      </c>
      <c r="B81" s="213" t="s">
        <v>6074</v>
      </c>
      <c r="C81" s="211" t="s">
        <v>7413</v>
      </c>
      <c r="D81" s="211" t="s">
        <v>7414</v>
      </c>
      <c r="F81" s="211" t="s">
        <v>3914</v>
      </c>
      <c r="G81" s="211" t="s">
        <v>6815</v>
      </c>
      <c r="H81" s="211" t="s">
        <v>7063</v>
      </c>
      <c r="I81" s="211" t="s">
        <v>7416</v>
      </c>
      <c r="J81" s="211" t="s">
        <v>7417</v>
      </c>
      <c r="K81" s="211" t="s">
        <v>2787</v>
      </c>
      <c r="L81" s="211" t="s">
        <v>2787</v>
      </c>
      <c r="M81" s="211" t="s">
        <v>2787</v>
      </c>
      <c r="N81" s="211" t="s">
        <v>2787</v>
      </c>
      <c r="O81" s="211" t="s">
        <v>2787</v>
      </c>
      <c r="P81" s="211" t="s">
        <v>2787</v>
      </c>
      <c r="Q81" s="211" t="s">
        <v>2787</v>
      </c>
      <c r="R81" s="211" t="s">
        <v>2787</v>
      </c>
      <c r="S81" s="211" t="s">
        <v>2787</v>
      </c>
      <c r="T81" s="211" t="s">
        <v>7947</v>
      </c>
      <c r="U81" s="211" t="s">
        <v>6534</v>
      </c>
      <c r="V81" s="211" t="s">
        <v>6495</v>
      </c>
      <c r="W81" s="211" t="s">
        <v>6534</v>
      </c>
      <c r="X81" s="211" t="s">
        <v>2787</v>
      </c>
      <c r="Y81" s="211" t="s">
        <v>2787</v>
      </c>
      <c r="Z81" s="211" t="s">
        <v>2787</v>
      </c>
      <c r="AA81" s="211" t="s">
        <v>6486</v>
      </c>
      <c r="AB81" s="211" t="s">
        <v>2787</v>
      </c>
      <c r="AC81" s="211" t="s">
        <v>7066</v>
      </c>
    </row>
    <row r="82" spans="1:29" x14ac:dyDescent="0.2">
      <c r="A82" s="213" t="s">
        <v>6087</v>
      </c>
      <c r="B82" s="213" t="s">
        <v>6088</v>
      </c>
      <c r="C82" s="211" t="s">
        <v>7427</v>
      </c>
      <c r="D82" s="211" t="s">
        <v>6917</v>
      </c>
      <c r="F82" s="211" t="s">
        <v>5210</v>
      </c>
      <c r="G82" s="211" t="s">
        <v>7040</v>
      </c>
      <c r="H82" s="211" t="s">
        <v>7429</v>
      </c>
      <c r="I82" s="211" t="s">
        <v>6668</v>
      </c>
      <c r="J82" s="211" t="s">
        <v>7430</v>
      </c>
      <c r="K82" s="211" t="s">
        <v>2787</v>
      </c>
      <c r="L82" s="211" t="s">
        <v>2787</v>
      </c>
      <c r="M82" s="211" t="s">
        <v>2787</v>
      </c>
      <c r="N82" s="211" t="s">
        <v>2787</v>
      </c>
      <c r="O82" s="211" t="s">
        <v>2787</v>
      </c>
      <c r="P82" s="211" t="s">
        <v>2787</v>
      </c>
      <c r="Q82" s="211" t="s">
        <v>2787</v>
      </c>
      <c r="R82" s="211" t="s">
        <v>6486</v>
      </c>
      <c r="S82" s="211" t="s">
        <v>2787</v>
      </c>
      <c r="T82" s="211" t="s">
        <v>2787</v>
      </c>
      <c r="U82" s="211" t="s">
        <v>2787</v>
      </c>
      <c r="V82" s="211" t="s">
        <v>2787</v>
      </c>
      <c r="W82" s="211" t="s">
        <v>6486</v>
      </c>
      <c r="X82" s="211" t="s">
        <v>2787</v>
      </c>
      <c r="Y82" s="211" t="s">
        <v>6486</v>
      </c>
      <c r="Z82" s="211" t="s">
        <v>2787</v>
      </c>
      <c r="AA82" s="211" t="s">
        <v>2787</v>
      </c>
      <c r="AB82" s="211" t="s">
        <v>2787</v>
      </c>
      <c r="AC82" s="211" t="s">
        <v>6799</v>
      </c>
    </row>
    <row r="83" spans="1:29" x14ac:dyDescent="0.2">
      <c r="A83" s="213" t="s">
        <v>6091</v>
      </c>
      <c r="B83" s="213" t="s">
        <v>7432</v>
      </c>
      <c r="C83" s="211" t="s">
        <v>7433</v>
      </c>
      <c r="D83" s="211" t="s">
        <v>6905</v>
      </c>
      <c r="F83" s="211" t="s">
        <v>6095</v>
      </c>
      <c r="G83" s="211" t="s">
        <v>7435</v>
      </c>
      <c r="H83" s="211" t="s">
        <v>6500</v>
      </c>
      <c r="I83" s="211" t="s">
        <v>6572</v>
      </c>
      <c r="J83" s="211" t="s">
        <v>7436</v>
      </c>
      <c r="K83" s="211" t="s">
        <v>2787</v>
      </c>
      <c r="L83" s="211" t="s">
        <v>2787</v>
      </c>
      <c r="M83" s="211" t="s">
        <v>2787</v>
      </c>
      <c r="N83" s="211" t="s">
        <v>6486</v>
      </c>
      <c r="O83" s="211" t="s">
        <v>2787</v>
      </c>
      <c r="P83" s="211" t="s">
        <v>2787</v>
      </c>
      <c r="Q83" s="211" t="s">
        <v>2787</v>
      </c>
      <c r="R83" s="211" t="s">
        <v>2787</v>
      </c>
      <c r="S83" s="211" t="s">
        <v>2787</v>
      </c>
      <c r="T83" s="211" t="s">
        <v>2787</v>
      </c>
      <c r="U83" s="211" t="s">
        <v>2787</v>
      </c>
      <c r="V83" s="211" t="s">
        <v>6486</v>
      </c>
      <c r="W83" s="211" t="s">
        <v>2787</v>
      </c>
      <c r="X83" s="211" t="s">
        <v>2787</v>
      </c>
      <c r="Y83" s="211" t="s">
        <v>2787</v>
      </c>
      <c r="Z83" s="211" t="s">
        <v>6486</v>
      </c>
      <c r="AA83" s="211" t="s">
        <v>2787</v>
      </c>
      <c r="AB83" s="211" t="s">
        <v>2787</v>
      </c>
      <c r="AC83" s="211" t="s">
        <v>6487</v>
      </c>
    </row>
    <row r="84" spans="1:29" x14ac:dyDescent="0.2">
      <c r="A84" s="213" t="s">
        <v>6097</v>
      </c>
      <c r="B84" s="213" t="s">
        <v>6098</v>
      </c>
      <c r="C84" s="211" t="s">
        <v>6665</v>
      </c>
      <c r="D84" s="211" t="s">
        <v>7171</v>
      </c>
      <c r="F84" s="211" t="s">
        <v>6101</v>
      </c>
      <c r="G84" s="211" t="s">
        <v>7439</v>
      </c>
      <c r="H84" s="211" t="s">
        <v>6592</v>
      </c>
      <c r="I84" s="211" t="s">
        <v>6507</v>
      </c>
      <c r="J84" s="211" t="s">
        <v>7440</v>
      </c>
      <c r="K84" s="211" t="s">
        <v>2787</v>
      </c>
      <c r="L84" s="211" t="s">
        <v>2787</v>
      </c>
      <c r="M84" s="211" t="s">
        <v>2787</v>
      </c>
      <c r="N84" s="211" t="s">
        <v>6486</v>
      </c>
      <c r="O84" s="211" t="s">
        <v>2787</v>
      </c>
      <c r="P84" s="211" t="s">
        <v>2787</v>
      </c>
      <c r="Q84" s="211" t="s">
        <v>2787</v>
      </c>
      <c r="R84" s="211" t="s">
        <v>2787</v>
      </c>
      <c r="S84" s="211" t="s">
        <v>2787</v>
      </c>
      <c r="T84" s="211" t="s">
        <v>2787</v>
      </c>
      <c r="U84" s="211" t="s">
        <v>2787</v>
      </c>
      <c r="V84" s="211" t="s">
        <v>2787</v>
      </c>
      <c r="W84" s="211" t="s">
        <v>6486</v>
      </c>
      <c r="X84" s="211" t="s">
        <v>2787</v>
      </c>
      <c r="Y84" s="211" t="s">
        <v>2787</v>
      </c>
      <c r="Z84" s="211" t="s">
        <v>6486</v>
      </c>
      <c r="AA84" s="211" t="s">
        <v>2787</v>
      </c>
      <c r="AB84" s="211" t="s">
        <v>2787</v>
      </c>
      <c r="AC84" s="211" t="s">
        <v>6799</v>
      </c>
    </row>
    <row r="85" spans="1:29" x14ac:dyDescent="0.2">
      <c r="A85" s="213" t="s">
        <v>6103</v>
      </c>
      <c r="B85" s="213" t="s">
        <v>6104</v>
      </c>
      <c r="C85" s="211" t="s">
        <v>7442</v>
      </c>
      <c r="D85" s="211" t="s">
        <v>6931</v>
      </c>
      <c r="F85" s="211" t="s">
        <v>6107</v>
      </c>
      <c r="G85" s="211" t="s">
        <v>7444</v>
      </c>
      <c r="H85" s="211" t="s">
        <v>7445</v>
      </c>
      <c r="I85" s="211" t="s">
        <v>7446</v>
      </c>
      <c r="J85" s="211" t="s">
        <v>7447</v>
      </c>
      <c r="K85" s="211" t="s">
        <v>2787</v>
      </c>
      <c r="L85" s="211" t="s">
        <v>2787</v>
      </c>
      <c r="M85" s="211" t="s">
        <v>2787</v>
      </c>
      <c r="N85" s="211" t="s">
        <v>6486</v>
      </c>
      <c r="O85" s="211" t="s">
        <v>2787</v>
      </c>
      <c r="P85" s="211" t="s">
        <v>2787</v>
      </c>
      <c r="Q85" s="211" t="s">
        <v>2787</v>
      </c>
      <c r="R85" s="211" t="s">
        <v>2787</v>
      </c>
      <c r="S85" s="211" t="s">
        <v>2787</v>
      </c>
      <c r="T85" s="211" t="s">
        <v>2787</v>
      </c>
      <c r="U85" s="211" t="s">
        <v>2787</v>
      </c>
      <c r="V85" s="211" t="s">
        <v>6486</v>
      </c>
      <c r="W85" s="211" t="s">
        <v>2787</v>
      </c>
      <c r="X85" s="211" t="s">
        <v>2787</v>
      </c>
      <c r="Y85" s="211" t="s">
        <v>2787</v>
      </c>
      <c r="Z85" s="211" t="s">
        <v>6486</v>
      </c>
      <c r="AA85" s="211" t="s">
        <v>2787</v>
      </c>
      <c r="AB85" s="211" t="s">
        <v>2787</v>
      </c>
      <c r="AC85" s="211" t="s">
        <v>6487</v>
      </c>
    </row>
    <row r="86" spans="1:29" x14ac:dyDescent="0.2">
      <c r="A86" s="213" t="s">
        <v>6109</v>
      </c>
      <c r="B86" s="213" t="s">
        <v>6110</v>
      </c>
      <c r="C86" s="211" t="s">
        <v>7398</v>
      </c>
      <c r="D86" s="211" t="s">
        <v>7449</v>
      </c>
      <c r="F86" s="211" t="s">
        <v>294</v>
      </c>
      <c r="G86" s="211" t="s">
        <v>7272</v>
      </c>
      <c r="H86" s="211" t="s">
        <v>6759</v>
      </c>
      <c r="I86" s="211" t="s">
        <v>6572</v>
      </c>
      <c r="J86" s="211" t="s">
        <v>7451</v>
      </c>
      <c r="K86" s="211" t="s">
        <v>2787</v>
      </c>
      <c r="L86" s="211" t="s">
        <v>2787</v>
      </c>
      <c r="M86" s="211" t="s">
        <v>2787</v>
      </c>
      <c r="N86" s="211" t="s">
        <v>6495</v>
      </c>
      <c r="O86" s="211" t="s">
        <v>2787</v>
      </c>
      <c r="P86" s="211" t="s">
        <v>2787</v>
      </c>
      <c r="Q86" s="211" t="s">
        <v>2787</v>
      </c>
      <c r="R86" s="211" t="s">
        <v>2787</v>
      </c>
      <c r="S86" s="211" t="s">
        <v>6495</v>
      </c>
      <c r="T86" s="211" t="s">
        <v>2787</v>
      </c>
      <c r="U86" s="211" t="s">
        <v>2787</v>
      </c>
      <c r="V86" s="211" t="s">
        <v>6486</v>
      </c>
      <c r="W86" s="211" t="s">
        <v>2787</v>
      </c>
      <c r="X86" s="211" t="s">
        <v>2787</v>
      </c>
      <c r="Y86" s="211" t="s">
        <v>2787</v>
      </c>
      <c r="Z86" s="211" t="s">
        <v>2787</v>
      </c>
      <c r="AA86" s="211" t="s">
        <v>2787</v>
      </c>
      <c r="AB86" s="211" t="s">
        <v>6486</v>
      </c>
      <c r="AC86" s="211" t="s">
        <v>7452</v>
      </c>
    </row>
    <row r="87" spans="1:29" x14ac:dyDescent="0.2">
      <c r="A87" s="213" t="s">
        <v>6123</v>
      </c>
      <c r="B87" s="213" t="s">
        <v>6124</v>
      </c>
      <c r="C87" s="211" t="s">
        <v>7462</v>
      </c>
      <c r="D87" s="211" t="s">
        <v>7463</v>
      </c>
      <c r="F87" s="211" t="s">
        <v>4045</v>
      </c>
      <c r="G87" s="211" t="s">
        <v>7465</v>
      </c>
      <c r="H87" s="211" t="s">
        <v>6886</v>
      </c>
      <c r="I87" s="211" t="s">
        <v>6772</v>
      </c>
      <c r="J87" s="211" t="s">
        <v>7466</v>
      </c>
      <c r="K87" s="211" t="s">
        <v>2787</v>
      </c>
      <c r="L87" s="211" t="s">
        <v>2787</v>
      </c>
      <c r="M87" s="211" t="s">
        <v>2787</v>
      </c>
      <c r="N87" s="211" t="s">
        <v>2787</v>
      </c>
      <c r="O87" s="211" t="s">
        <v>2787</v>
      </c>
      <c r="P87" s="211" t="s">
        <v>6486</v>
      </c>
      <c r="Q87" s="211" t="s">
        <v>2787</v>
      </c>
      <c r="R87" s="211" t="s">
        <v>2787</v>
      </c>
      <c r="S87" s="211" t="s">
        <v>2787</v>
      </c>
      <c r="T87" s="211" t="s">
        <v>2787</v>
      </c>
      <c r="U87" s="211" t="s">
        <v>2787</v>
      </c>
      <c r="V87" s="211" t="s">
        <v>7467</v>
      </c>
      <c r="W87" s="211" t="s">
        <v>7468</v>
      </c>
      <c r="X87" s="211" t="s">
        <v>2787</v>
      </c>
      <c r="Y87" s="211" t="s">
        <v>2787</v>
      </c>
      <c r="Z87" s="211" t="s">
        <v>2787</v>
      </c>
      <c r="AA87" s="211" t="s">
        <v>6720</v>
      </c>
      <c r="AB87" s="211" t="s">
        <v>6719</v>
      </c>
      <c r="AC87" s="211" t="s">
        <v>6799</v>
      </c>
    </row>
    <row r="88" spans="1:29" x14ac:dyDescent="0.2">
      <c r="A88" s="213" t="s">
        <v>6131</v>
      </c>
      <c r="B88" s="213" t="s">
        <v>6132</v>
      </c>
      <c r="C88" s="211" t="s">
        <v>7475</v>
      </c>
      <c r="D88" s="211" t="s">
        <v>6519</v>
      </c>
      <c r="F88" s="211" t="s">
        <v>4277</v>
      </c>
      <c r="G88" s="211" t="s">
        <v>6505</v>
      </c>
      <c r="H88" s="211" t="s">
        <v>7477</v>
      </c>
      <c r="I88" s="211" t="s">
        <v>6832</v>
      </c>
      <c r="J88" s="211" t="s">
        <v>7478</v>
      </c>
      <c r="K88" s="211" t="s">
        <v>2787</v>
      </c>
      <c r="L88" s="211" t="s">
        <v>2787</v>
      </c>
      <c r="M88" s="211" t="s">
        <v>2787</v>
      </c>
      <c r="N88" s="211" t="s">
        <v>6486</v>
      </c>
      <c r="O88" s="211" t="s">
        <v>2787</v>
      </c>
      <c r="P88" s="211" t="s">
        <v>2787</v>
      </c>
      <c r="Q88" s="211" t="s">
        <v>2787</v>
      </c>
      <c r="R88" s="211" t="s">
        <v>2787</v>
      </c>
      <c r="S88" s="211" t="s">
        <v>2787</v>
      </c>
      <c r="T88" s="211" t="s">
        <v>2787</v>
      </c>
      <c r="U88" s="211" t="s">
        <v>7479</v>
      </c>
      <c r="V88" s="211" t="s">
        <v>7480</v>
      </c>
      <c r="W88" s="211" t="s">
        <v>7480</v>
      </c>
      <c r="X88" s="211" t="s">
        <v>2787</v>
      </c>
      <c r="Y88" s="211" t="s">
        <v>6486</v>
      </c>
      <c r="Z88" s="211" t="s">
        <v>2787</v>
      </c>
      <c r="AA88" s="211" t="s">
        <v>2787</v>
      </c>
      <c r="AB88" s="211" t="s">
        <v>2787</v>
      </c>
      <c r="AC88" s="211" t="s">
        <v>7481</v>
      </c>
    </row>
    <row r="89" spans="1:29" x14ac:dyDescent="0.2">
      <c r="A89" s="213" t="s">
        <v>6135</v>
      </c>
      <c r="B89" s="213" t="s">
        <v>6136</v>
      </c>
      <c r="C89" s="211" t="s">
        <v>7483</v>
      </c>
      <c r="D89" s="211" t="s">
        <v>6479</v>
      </c>
      <c r="F89" s="211" t="s">
        <v>3998</v>
      </c>
      <c r="G89" s="211" t="s">
        <v>6748</v>
      </c>
      <c r="H89" s="211" t="s">
        <v>6845</v>
      </c>
      <c r="I89" s="211" t="s">
        <v>6846</v>
      </c>
      <c r="J89" s="211" t="s">
        <v>7484</v>
      </c>
      <c r="K89" s="211" t="s">
        <v>2787</v>
      </c>
      <c r="L89" s="211" t="s">
        <v>2787</v>
      </c>
      <c r="M89" s="211" t="s">
        <v>2787</v>
      </c>
      <c r="N89" s="211" t="s">
        <v>6486</v>
      </c>
      <c r="O89" s="211" t="s">
        <v>2787</v>
      </c>
      <c r="P89" s="211" t="s">
        <v>2787</v>
      </c>
      <c r="Q89" s="211" t="s">
        <v>2787</v>
      </c>
      <c r="R89" s="211" t="s">
        <v>2787</v>
      </c>
      <c r="S89" s="211" t="s">
        <v>2787</v>
      </c>
      <c r="T89" s="211" t="s">
        <v>2787</v>
      </c>
      <c r="U89" s="211" t="s">
        <v>2787</v>
      </c>
      <c r="V89" s="211" t="s">
        <v>2787</v>
      </c>
      <c r="W89" s="211" t="s">
        <v>2787</v>
      </c>
      <c r="X89" s="211" t="s">
        <v>6486</v>
      </c>
      <c r="Y89" s="211" t="s">
        <v>2787</v>
      </c>
      <c r="Z89" s="211" t="s">
        <v>7940</v>
      </c>
      <c r="AA89" s="211" t="s">
        <v>7936</v>
      </c>
      <c r="AB89" s="211" t="s">
        <v>2787</v>
      </c>
      <c r="AC89" s="211" t="s">
        <v>7240</v>
      </c>
    </row>
    <row r="90" spans="1:29" x14ac:dyDescent="0.2">
      <c r="A90" s="213" t="s">
        <v>6139</v>
      </c>
      <c r="B90" s="213" t="s">
        <v>6140</v>
      </c>
      <c r="C90" s="211" t="s">
        <v>7403</v>
      </c>
      <c r="D90" s="211" t="s">
        <v>7486</v>
      </c>
      <c r="F90" s="211" t="s">
        <v>4034</v>
      </c>
      <c r="G90" s="211" t="s">
        <v>7488</v>
      </c>
      <c r="H90" s="211" t="s">
        <v>6565</v>
      </c>
      <c r="I90" s="211" t="s">
        <v>6484</v>
      </c>
      <c r="J90" s="211" t="s">
        <v>7489</v>
      </c>
      <c r="K90" s="211" t="s">
        <v>2787</v>
      </c>
      <c r="L90" s="211" t="s">
        <v>2787</v>
      </c>
      <c r="M90" s="211" t="s">
        <v>2787</v>
      </c>
      <c r="N90" s="211" t="s">
        <v>2787</v>
      </c>
      <c r="O90" s="211" t="s">
        <v>2787</v>
      </c>
      <c r="P90" s="211" t="s">
        <v>6486</v>
      </c>
      <c r="Q90" s="211" t="s">
        <v>2787</v>
      </c>
      <c r="R90" s="211" t="s">
        <v>2787</v>
      </c>
      <c r="S90" s="211" t="s">
        <v>2787</v>
      </c>
      <c r="T90" s="211" t="s">
        <v>2787</v>
      </c>
      <c r="U90" s="211" t="s">
        <v>2787</v>
      </c>
      <c r="V90" s="211" t="s">
        <v>6486</v>
      </c>
      <c r="W90" s="211" t="s">
        <v>2787</v>
      </c>
      <c r="X90" s="211" t="s">
        <v>2787</v>
      </c>
      <c r="Y90" s="211" t="s">
        <v>2787</v>
      </c>
      <c r="Z90" s="211" t="s">
        <v>2787</v>
      </c>
      <c r="AA90" s="211" t="s">
        <v>2787</v>
      </c>
      <c r="AB90" s="211" t="s">
        <v>6486</v>
      </c>
      <c r="AC90" s="211" t="s">
        <v>6526</v>
      </c>
    </row>
    <row r="91" spans="1:29" x14ac:dyDescent="0.2">
      <c r="A91" s="213" t="s">
        <v>6143</v>
      </c>
      <c r="B91" s="213" t="s">
        <v>6144</v>
      </c>
      <c r="C91" s="211" t="s">
        <v>7491</v>
      </c>
      <c r="D91" s="211" t="s">
        <v>7492</v>
      </c>
      <c r="F91" s="211" t="s">
        <v>294</v>
      </c>
      <c r="G91" s="211" t="s">
        <v>7494</v>
      </c>
      <c r="H91" s="211" t="s">
        <v>6500</v>
      </c>
      <c r="I91" s="211" t="s">
        <v>6572</v>
      </c>
      <c r="J91" s="211" t="s">
        <v>7495</v>
      </c>
      <c r="K91" s="211" t="s">
        <v>2787</v>
      </c>
      <c r="L91" s="211" t="s">
        <v>2787</v>
      </c>
      <c r="M91" s="211" t="s">
        <v>2787</v>
      </c>
      <c r="N91" s="211" t="s">
        <v>6486</v>
      </c>
      <c r="O91" s="211" t="s">
        <v>2787</v>
      </c>
      <c r="P91" s="211" t="s">
        <v>2787</v>
      </c>
      <c r="Q91" s="211" t="s">
        <v>2787</v>
      </c>
      <c r="R91" s="211" t="s">
        <v>2787</v>
      </c>
      <c r="S91" s="211" t="s">
        <v>2787</v>
      </c>
      <c r="T91" s="211" t="s">
        <v>2787</v>
      </c>
      <c r="U91" s="211" t="s">
        <v>2787</v>
      </c>
      <c r="V91" s="211" t="s">
        <v>6486</v>
      </c>
      <c r="W91" s="211" t="s">
        <v>2787</v>
      </c>
      <c r="X91" s="211" t="s">
        <v>2787</v>
      </c>
      <c r="Y91" s="211" t="s">
        <v>2787</v>
      </c>
      <c r="Z91" s="211" t="s">
        <v>6495</v>
      </c>
      <c r="AA91" s="211" t="s">
        <v>2787</v>
      </c>
      <c r="AB91" s="211" t="s">
        <v>6495</v>
      </c>
      <c r="AC91" s="211" t="s">
        <v>6487</v>
      </c>
    </row>
    <row r="92" spans="1:29" x14ac:dyDescent="0.2">
      <c r="A92" s="213" t="s">
        <v>6147</v>
      </c>
      <c r="B92" s="213" t="s">
        <v>6148</v>
      </c>
      <c r="C92" s="211" t="s">
        <v>7216</v>
      </c>
      <c r="D92" s="211" t="s">
        <v>6969</v>
      </c>
      <c r="F92" s="211" t="s">
        <v>6151</v>
      </c>
      <c r="G92" s="211" t="s">
        <v>7498</v>
      </c>
      <c r="H92" s="211" t="s">
        <v>7081</v>
      </c>
      <c r="I92" s="211" t="s">
        <v>6779</v>
      </c>
      <c r="J92" s="211" t="s">
        <v>7499</v>
      </c>
      <c r="K92" s="211" t="s">
        <v>2787</v>
      </c>
      <c r="L92" s="211" t="s">
        <v>2787</v>
      </c>
      <c r="M92" s="211" t="s">
        <v>2787</v>
      </c>
      <c r="N92" s="211" t="s">
        <v>7175</v>
      </c>
      <c r="O92" s="211" t="s">
        <v>2787</v>
      </c>
      <c r="P92" s="211" t="s">
        <v>2787</v>
      </c>
      <c r="Q92" s="211" t="s">
        <v>2787</v>
      </c>
      <c r="R92" s="211" t="s">
        <v>2787</v>
      </c>
      <c r="S92" s="211" t="s">
        <v>7174</v>
      </c>
      <c r="T92" s="211" t="s">
        <v>2787</v>
      </c>
      <c r="U92" s="211" t="s">
        <v>6486</v>
      </c>
      <c r="V92" s="211" t="s">
        <v>2787</v>
      </c>
      <c r="W92" s="211" t="s">
        <v>2787</v>
      </c>
      <c r="X92" s="211" t="s">
        <v>2787</v>
      </c>
      <c r="Y92" s="211" t="s">
        <v>2787</v>
      </c>
      <c r="Z92" s="211" t="s">
        <v>7175</v>
      </c>
      <c r="AA92" s="211" t="s">
        <v>2787</v>
      </c>
      <c r="AB92" s="211" t="s">
        <v>7174</v>
      </c>
      <c r="AC92" s="211" t="s">
        <v>6713</v>
      </c>
    </row>
    <row r="93" spans="1:29" x14ac:dyDescent="0.2">
      <c r="A93" s="213" t="s">
        <v>6153</v>
      </c>
      <c r="B93" s="213" t="s">
        <v>6154</v>
      </c>
      <c r="C93" s="211" t="s">
        <v>6796</v>
      </c>
      <c r="D93" s="211" t="s">
        <v>7501</v>
      </c>
      <c r="F93" s="211" t="s">
        <v>5047</v>
      </c>
      <c r="G93" s="211" t="s">
        <v>7503</v>
      </c>
      <c r="H93" s="211" t="s">
        <v>7504</v>
      </c>
      <c r="I93" s="211" t="s">
        <v>6668</v>
      </c>
      <c r="J93" s="211" t="s">
        <v>7505</v>
      </c>
      <c r="K93" s="211" t="s">
        <v>2787</v>
      </c>
      <c r="L93" s="211" t="s">
        <v>2787</v>
      </c>
      <c r="M93" s="211" t="s">
        <v>2787</v>
      </c>
      <c r="N93" s="211" t="s">
        <v>6486</v>
      </c>
      <c r="O93" s="211" t="s">
        <v>2787</v>
      </c>
      <c r="P93" s="211" t="s">
        <v>2787</v>
      </c>
      <c r="Q93" s="211" t="s">
        <v>2787</v>
      </c>
      <c r="R93" s="211" t="s">
        <v>2787</v>
      </c>
      <c r="S93" s="211" t="s">
        <v>2787</v>
      </c>
      <c r="T93" s="211" t="s">
        <v>2787</v>
      </c>
      <c r="U93" s="211" t="s">
        <v>2787</v>
      </c>
      <c r="V93" s="211" t="s">
        <v>2787</v>
      </c>
      <c r="W93" s="211" t="s">
        <v>6486</v>
      </c>
      <c r="X93" s="211" t="s">
        <v>2787</v>
      </c>
      <c r="Y93" s="211" t="s">
        <v>6752</v>
      </c>
      <c r="Z93" s="211" t="s">
        <v>2787</v>
      </c>
      <c r="AA93" s="211" t="s">
        <v>7467</v>
      </c>
      <c r="AB93" s="211" t="s">
        <v>6719</v>
      </c>
      <c r="AC93" s="211" t="s">
        <v>6509</v>
      </c>
    </row>
    <row r="94" spans="1:29" x14ac:dyDescent="0.2">
      <c r="A94" s="213" t="s">
        <v>6157</v>
      </c>
      <c r="B94" s="213" t="s">
        <v>6158</v>
      </c>
      <c r="C94" s="211" t="s">
        <v>7507</v>
      </c>
      <c r="D94" s="211" t="s">
        <v>7184</v>
      </c>
      <c r="F94" s="211" t="s">
        <v>3998</v>
      </c>
      <c r="G94" s="211" t="s">
        <v>6748</v>
      </c>
      <c r="H94" s="211" t="s">
        <v>6845</v>
      </c>
      <c r="I94" s="211" t="s">
        <v>6846</v>
      </c>
      <c r="J94" s="211" t="s">
        <v>7509</v>
      </c>
      <c r="K94" s="211" t="s">
        <v>2787</v>
      </c>
      <c r="L94" s="211" t="s">
        <v>2787</v>
      </c>
      <c r="M94" s="211" t="s">
        <v>2787</v>
      </c>
      <c r="N94" s="211" t="s">
        <v>6486</v>
      </c>
      <c r="O94" s="211" t="s">
        <v>2787</v>
      </c>
      <c r="P94" s="211" t="s">
        <v>2787</v>
      </c>
      <c r="Q94" s="211" t="s">
        <v>2787</v>
      </c>
      <c r="R94" s="211" t="s">
        <v>2787</v>
      </c>
      <c r="S94" s="211" t="s">
        <v>2787</v>
      </c>
      <c r="T94" s="211" t="s">
        <v>2787</v>
      </c>
      <c r="U94" s="211" t="s">
        <v>2787</v>
      </c>
      <c r="V94" s="211" t="s">
        <v>2787</v>
      </c>
      <c r="W94" s="211" t="s">
        <v>2787</v>
      </c>
      <c r="X94" s="211" t="s">
        <v>6486</v>
      </c>
      <c r="Y94" s="211" t="s">
        <v>2787</v>
      </c>
      <c r="Z94" s="211" t="s">
        <v>6752</v>
      </c>
      <c r="AA94" s="211" t="s">
        <v>6719</v>
      </c>
      <c r="AB94" s="211" t="s">
        <v>7467</v>
      </c>
      <c r="AC94" s="211" t="s">
        <v>7240</v>
      </c>
    </row>
    <row r="95" spans="1:29" x14ac:dyDescent="0.2">
      <c r="A95" s="213" t="s">
        <v>6161</v>
      </c>
      <c r="B95" s="213" t="s">
        <v>6162</v>
      </c>
      <c r="C95" s="211" t="s">
        <v>7511</v>
      </c>
      <c r="D95" s="211" t="s">
        <v>6479</v>
      </c>
      <c r="F95" s="211" t="s">
        <v>6165</v>
      </c>
      <c r="G95" s="211" t="s">
        <v>7513</v>
      </c>
      <c r="H95" s="211" t="s">
        <v>7299</v>
      </c>
      <c r="I95" s="211" t="s">
        <v>7028</v>
      </c>
      <c r="J95" s="211" t="s">
        <v>7514</v>
      </c>
      <c r="K95" s="211" t="s">
        <v>2787</v>
      </c>
      <c r="L95" s="211" t="s">
        <v>2787</v>
      </c>
      <c r="M95" s="211" t="s">
        <v>2787</v>
      </c>
      <c r="N95" s="211" t="s">
        <v>2787</v>
      </c>
      <c r="O95" s="211" t="s">
        <v>2787</v>
      </c>
      <c r="P95" s="211" t="s">
        <v>2787</v>
      </c>
      <c r="Q95" s="211" t="s">
        <v>2787</v>
      </c>
      <c r="R95" s="211" t="s">
        <v>2787</v>
      </c>
      <c r="S95" s="211" t="s">
        <v>2787</v>
      </c>
      <c r="T95" s="211" t="s">
        <v>7948</v>
      </c>
      <c r="U95" s="211" t="s">
        <v>2787</v>
      </c>
      <c r="V95" s="211" t="s">
        <v>6486</v>
      </c>
      <c r="W95" s="211" t="s">
        <v>2787</v>
      </c>
      <c r="X95" s="211" t="s">
        <v>2787</v>
      </c>
      <c r="Y95" s="211" t="s">
        <v>6486</v>
      </c>
      <c r="Z95" s="211" t="s">
        <v>2787</v>
      </c>
      <c r="AA95" s="211" t="s">
        <v>2787</v>
      </c>
      <c r="AB95" s="211" t="s">
        <v>6719</v>
      </c>
      <c r="AC95" s="211" t="s">
        <v>6487</v>
      </c>
    </row>
    <row r="96" spans="1:29" x14ac:dyDescent="0.2">
      <c r="A96" s="213" t="s">
        <v>6167</v>
      </c>
      <c r="B96" s="213" t="s">
        <v>6168</v>
      </c>
      <c r="C96" s="211" t="s">
        <v>7483</v>
      </c>
      <c r="D96" s="211" t="s">
        <v>6589</v>
      </c>
      <c r="F96" s="211" t="s">
        <v>284</v>
      </c>
      <c r="G96" s="211" t="s">
        <v>6514</v>
      </c>
      <c r="H96" s="211" t="s">
        <v>6749</v>
      </c>
      <c r="I96" s="211" t="s">
        <v>6668</v>
      </c>
      <c r="J96" s="211" t="s">
        <v>7517</v>
      </c>
      <c r="K96" s="211" t="s">
        <v>2787</v>
      </c>
      <c r="L96" s="211" t="s">
        <v>2787</v>
      </c>
      <c r="M96" s="211" t="s">
        <v>2787</v>
      </c>
      <c r="N96" s="211" t="s">
        <v>2787</v>
      </c>
      <c r="O96" s="211" t="s">
        <v>2787</v>
      </c>
      <c r="P96" s="211" t="s">
        <v>2787</v>
      </c>
      <c r="Q96" s="211" t="s">
        <v>2787</v>
      </c>
      <c r="R96" s="211" t="s">
        <v>6486</v>
      </c>
      <c r="S96" s="211" t="s">
        <v>2787</v>
      </c>
      <c r="T96" s="211" t="s">
        <v>2787</v>
      </c>
      <c r="U96" s="211" t="s">
        <v>6719</v>
      </c>
      <c r="V96" s="211" t="s">
        <v>2787</v>
      </c>
      <c r="W96" s="211" t="s">
        <v>6720</v>
      </c>
      <c r="X96" s="211" t="s">
        <v>2787</v>
      </c>
      <c r="Y96" s="211" t="s">
        <v>7174</v>
      </c>
      <c r="Z96" s="211" t="s">
        <v>2787</v>
      </c>
      <c r="AA96" s="211" t="s">
        <v>6719</v>
      </c>
      <c r="AB96" s="211" t="s">
        <v>6495</v>
      </c>
      <c r="AC96" s="211" t="s">
        <v>7518</v>
      </c>
    </row>
    <row r="97" spans="1:29" x14ac:dyDescent="0.2">
      <c r="A97" s="213" t="s">
        <v>6171</v>
      </c>
      <c r="B97" s="213" t="s">
        <v>6172</v>
      </c>
      <c r="C97" s="211" t="s">
        <v>7520</v>
      </c>
      <c r="D97" s="211" t="s">
        <v>7521</v>
      </c>
      <c r="F97" s="211" t="s">
        <v>6175</v>
      </c>
      <c r="G97" s="211" t="s">
        <v>7523</v>
      </c>
      <c r="H97" s="211" t="s">
        <v>6948</v>
      </c>
      <c r="I97" s="211" t="s">
        <v>6507</v>
      </c>
      <c r="J97" s="211" t="s">
        <v>7524</v>
      </c>
      <c r="K97" s="211" t="s">
        <v>2787</v>
      </c>
      <c r="L97" s="211" t="s">
        <v>2787</v>
      </c>
      <c r="M97" s="211" t="s">
        <v>2787</v>
      </c>
      <c r="N97" s="211" t="s">
        <v>6486</v>
      </c>
      <c r="O97" s="211" t="s">
        <v>2787</v>
      </c>
      <c r="P97" s="211" t="s">
        <v>2787</v>
      </c>
      <c r="Q97" s="211" t="s">
        <v>2787</v>
      </c>
      <c r="R97" s="211" t="s">
        <v>2787</v>
      </c>
      <c r="S97" s="211" t="s">
        <v>2787</v>
      </c>
      <c r="T97" s="211" t="s">
        <v>2787</v>
      </c>
      <c r="U97" s="211" t="s">
        <v>2787</v>
      </c>
      <c r="V97" s="211" t="s">
        <v>2787</v>
      </c>
      <c r="W97" s="211" t="s">
        <v>6486</v>
      </c>
      <c r="X97" s="211" t="s">
        <v>2787</v>
      </c>
      <c r="Y97" s="211" t="s">
        <v>2787</v>
      </c>
      <c r="Z97" s="211" t="s">
        <v>6486</v>
      </c>
      <c r="AA97" s="211" t="s">
        <v>2787</v>
      </c>
      <c r="AB97" s="211" t="s">
        <v>2787</v>
      </c>
      <c r="AC97" s="211" t="s">
        <v>6727</v>
      </c>
    </row>
    <row r="98" spans="1:29" x14ac:dyDescent="0.2">
      <c r="A98" s="213" t="s">
        <v>6177</v>
      </c>
      <c r="B98" s="213" t="s">
        <v>7526</v>
      </c>
      <c r="C98" s="211" t="s">
        <v>7527</v>
      </c>
      <c r="D98" s="211" t="s">
        <v>6479</v>
      </c>
      <c r="F98" s="211" t="s">
        <v>6181</v>
      </c>
      <c r="G98" s="211" t="s">
        <v>7529</v>
      </c>
      <c r="H98" s="211" t="s">
        <v>7207</v>
      </c>
      <c r="I98" s="211" t="s">
        <v>6668</v>
      </c>
      <c r="J98" s="211" t="s">
        <v>7530</v>
      </c>
      <c r="K98" s="211" t="s">
        <v>2787</v>
      </c>
      <c r="L98" s="211" t="s">
        <v>2787</v>
      </c>
      <c r="M98" s="211" t="s">
        <v>2787</v>
      </c>
      <c r="N98" s="211" t="s">
        <v>6486</v>
      </c>
      <c r="O98" s="211" t="s">
        <v>2787</v>
      </c>
      <c r="P98" s="211" t="s">
        <v>2787</v>
      </c>
      <c r="Q98" s="211" t="s">
        <v>2787</v>
      </c>
      <c r="R98" s="211" t="s">
        <v>2787</v>
      </c>
      <c r="S98" s="211" t="s">
        <v>2787</v>
      </c>
      <c r="T98" s="211" t="s">
        <v>2787</v>
      </c>
      <c r="U98" s="211" t="s">
        <v>2787</v>
      </c>
      <c r="V98" s="211" t="s">
        <v>2787</v>
      </c>
      <c r="W98" s="211" t="s">
        <v>6486</v>
      </c>
      <c r="X98" s="211" t="s">
        <v>2787</v>
      </c>
      <c r="Y98" s="211" t="s">
        <v>2787</v>
      </c>
      <c r="Z98" s="211" t="s">
        <v>2787</v>
      </c>
      <c r="AA98" s="211" t="s">
        <v>2787</v>
      </c>
      <c r="AB98" s="211" t="s">
        <v>6486</v>
      </c>
      <c r="AC98" s="211" t="s">
        <v>7531</v>
      </c>
    </row>
    <row r="99" spans="1:29" x14ac:dyDescent="0.2">
      <c r="A99" s="213" t="s">
        <v>6183</v>
      </c>
      <c r="B99" s="213" t="s">
        <v>6184</v>
      </c>
      <c r="C99" s="211" t="s">
        <v>7507</v>
      </c>
      <c r="D99" s="211" t="s">
        <v>7184</v>
      </c>
      <c r="F99" s="211" t="s">
        <v>3998</v>
      </c>
      <c r="G99" s="211" t="s">
        <v>6748</v>
      </c>
      <c r="H99" s="211" t="s">
        <v>7081</v>
      </c>
      <c r="I99" s="211" t="s">
        <v>6779</v>
      </c>
      <c r="J99" s="211" t="s">
        <v>7534</v>
      </c>
      <c r="K99" s="211" t="s">
        <v>2787</v>
      </c>
      <c r="L99" s="211" t="s">
        <v>2787</v>
      </c>
      <c r="M99" s="211" t="s">
        <v>2787</v>
      </c>
      <c r="N99" s="211" t="s">
        <v>2787</v>
      </c>
      <c r="O99" s="211" t="s">
        <v>2787</v>
      </c>
      <c r="P99" s="211" t="s">
        <v>2787</v>
      </c>
      <c r="Q99" s="211" t="s">
        <v>2787</v>
      </c>
      <c r="R99" s="211" t="s">
        <v>6486</v>
      </c>
      <c r="S99" s="211" t="s">
        <v>2787</v>
      </c>
      <c r="T99" s="211" t="s">
        <v>2787</v>
      </c>
      <c r="U99" s="211" t="s">
        <v>6486</v>
      </c>
      <c r="V99" s="211" t="s">
        <v>2787</v>
      </c>
      <c r="W99" s="211" t="s">
        <v>2787</v>
      </c>
      <c r="X99" s="211" t="s">
        <v>2787</v>
      </c>
      <c r="Y99" s="211" t="s">
        <v>7174</v>
      </c>
      <c r="Z99" s="211" t="s">
        <v>7317</v>
      </c>
      <c r="AA99" s="211" t="s">
        <v>7317</v>
      </c>
      <c r="AB99" s="211" t="s">
        <v>6495</v>
      </c>
      <c r="AC99" s="211" t="s">
        <v>6713</v>
      </c>
    </row>
    <row r="100" spans="1:29" x14ac:dyDescent="0.2">
      <c r="A100" s="213" t="s">
        <v>8004</v>
      </c>
      <c r="B100" s="213" t="s">
        <v>8005</v>
      </c>
      <c r="C100" s="211" t="s">
        <v>8006</v>
      </c>
      <c r="D100" s="211" t="s">
        <v>8000</v>
      </c>
      <c r="F100" s="211" t="s">
        <v>3914</v>
      </c>
      <c r="G100" s="211" t="s">
        <v>6815</v>
      </c>
      <c r="H100" s="211" t="s">
        <v>8007</v>
      </c>
      <c r="I100" s="211" t="s">
        <v>6832</v>
      </c>
      <c r="J100" s="211" t="s">
        <v>8008</v>
      </c>
      <c r="K100" s="211" t="s">
        <v>2787</v>
      </c>
      <c r="L100" s="211" t="s">
        <v>2787</v>
      </c>
      <c r="M100" s="211" t="s">
        <v>2787</v>
      </c>
      <c r="N100" s="211" t="s">
        <v>6486</v>
      </c>
      <c r="O100" s="211" t="s">
        <v>2787</v>
      </c>
      <c r="P100" s="211" t="s">
        <v>2787</v>
      </c>
      <c r="Q100" s="211" t="s">
        <v>2787</v>
      </c>
      <c r="R100" s="211" t="s">
        <v>2787</v>
      </c>
      <c r="S100" s="211" t="s">
        <v>2787</v>
      </c>
      <c r="T100" s="211" t="s">
        <v>2787</v>
      </c>
      <c r="U100" s="211" t="s">
        <v>6486</v>
      </c>
      <c r="V100" s="211" t="s">
        <v>2787</v>
      </c>
      <c r="W100" s="211" t="s">
        <v>2787</v>
      </c>
      <c r="X100" s="211" t="s">
        <v>2787</v>
      </c>
      <c r="Y100" s="211" t="s">
        <v>2787</v>
      </c>
      <c r="Z100" s="211" t="s">
        <v>6495</v>
      </c>
      <c r="AA100" s="211" t="s">
        <v>2787</v>
      </c>
      <c r="AB100" s="211" t="s">
        <v>6495</v>
      </c>
      <c r="AC100" s="211" t="s">
        <v>8009</v>
      </c>
    </row>
    <row r="101" spans="1:29" x14ac:dyDescent="0.2">
      <c r="A101" s="213" t="s">
        <v>6191</v>
      </c>
      <c r="B101" s="213" t="s">
        <v>6192</v>
      </c>
      <c r="C101" s="211" t="s">
        <v>7325</v>
      </c>
      <c r="D101" s="211" t="s">
        <v>6606</v>
      </c>
      <c r="F101" s="211" t="s">
        <v>3834</v>
      </c>
      <c r="G101" s="211" t="s">
        <v>6672</v>
      </c>
      <c r="H101" s="211" t="s">
        <v>7541</v>
      </c>
      <c r="I101" s="211" t="s">
        <v>7155</v>
      </c>
      <c r="J101" s="211" t="s">
        <v>7542</v>
      </c>
      <c r="K101" s="211" t="s">
        <v>2787</v>
      </c>
      <c r="L101" s="211" t="s">
        <v>2787</v>
      </c>
      <c r="M101" s="211" t="s">
        <v>2787</v>
      </c>
      <c r="N101" s="211" t="s">
        <v>2787</v>
      </c>
      <c r="O101" s="211" t="s">
        <v>6486</v>
      </c>
      <c r="P101" s="211" t="s">
        <v>2787</v>
      </c>
      <c r="Q101" s="211" t="s">
        <v>2787</v>
      </c>
      <c r="R101" s="211" t="s">
        <v>2787</v>
      </c>
      <c r="S101" s="211" t="s">
        <v>2787</v>
      </c>
      <c r="T101" s="211" t="s">
        <v>2787</v>
      </c>
      <c r="U101" s="211" t="s">
        <v>2787</v>
      </c>
      <c r="V101" s="211" t="s">
        <v>2787</v>
      </c>
      <c r="W101" s="211" t="s">
        <v>2787</v>
      </c>
      <c r="X101" s="211" t="s">
        <v>6486</v>
      </c>
      <c r="Y101" s="211" t="s">
        <v>7939</v>
      </c>
      <c r="Z101" s="211" t="s">
        <v>2787</v>
      </c>
      <c r="AA101" s="211" t="s">
        <v>7939</v>
      </c>
      <c r="AB101" s="211" t="s">
        <v>7468</v>
      </c>
      <c r="AC101" s="211" t="s">
        <v>6875</v>
      </c>
    </row>
    <row r="102" spans="1:29" x14ac:dyDescent="0.2">
      <c r="A102" s="213" t="s">
        <v>6199</v>
      </c>
      <c r="B102" s="213" t="s">
        <v>6200</v>
      </c>
      <c r="C102" s="211" t="s">
        <v>7325</v>
      </c>
      <c r="D102" s="211" t="s">
        <v>6589</v>
      </c>
      <c r="F102" s="211" t="s">
        <v>3834</v>
      </c>
      <c r="G102" s="211" t="s">
        <v>6672</v>
      </c>
      <c r="H102" s="211" t="s">
        <v>7550</v>
      </c>
      <c r="I102" s="211" t="s">
        <v>6484</v>
      </c>
      <c r="J102" s="211" t="s">
        <v>7551</v>
      </c>
      <c r="K102" s="211" t="s">
        <v>2787</v>
      </c>
      <c r="L102" s="211" t="s">
        <v>2787</v>
      </c>
      <c r="M102" s="211" t="s">
        <v>2787</v>
      </c>
      <c r="N102" s="211" t="s">
        <v>6486</v>
      </c>
      <c r="O102" s="211" t="s">
        <v>2787</v>
      </c>
      <c r="P102" s="211" t="s">
        <v>2787</v>
      </c>
      <c r="Q102" s="211" t="s">
        <v>2787</v>
      </c>
      <c r="R102" s="211" t="s">
        <v>2787</v>
      </c>
      <c r="S102" s="211" t="s">
        <v>2787</v>
      </c>
      <c r="T102" s="211" t="s">
        <v>2787</v>
      </c>
      <c r="U102" s="211" t="s">
        <v>2787</v>
      </c>
      <c r="V102" s="211" t="s">
        <v>6486</v>
      </c>
      <c r="W102" s="211" t="s">
        <v>2787</v>
      </c>
      <c r="X102" s="211" t="s">
        <v>2787</v>
      </c>
      <c r="Y102" s="211" t="s">
        <v>2787</v>
      </c>
      <c r="Z102" s="211" t="s">
        <v>7175</v>
      </c>
      <c r="AA102" s="211" t="s">
        <v>2787</v>
      </c>
      <c r="AB102" s="211" t="s">
        <v>7174</v>
      </c>
      <c r="AC102" s="211" t="s">
        <v>6487</v>
      </c>
    </row>
    <row r="103" spans="1:29" x14ac:dyDescent="0.2">
      <c r="A103" s="213" t="s">
        <v>6201</v>
      </c>
      <c r="B103" s="213" t="s">
        <v>6202</v>
      </c>
      <c r="C103" s="211" t="s">
        <v>7325</v>
      </c>
      <c r="D103" s="211" t="s">
        <v>6589</v>
      </c>
      <c r="F103" s="211" t="s">
        <v>3834</v>
      </c>
      <c r="G103" s="211" t="s">
        <v>7362</v>
      </c>
      <c r="H103" s="211" t="s">
        <v>6500</v>
      </c>
      <c r="I103" s="211" t="s">
        <v>6572</v>
      </c>
      <c r="J103" s="211" t="s">
        <v>7554</v>
      </c>
      <c r="K103" s="211" t="s">
        <v>2787</v>
      </c>
      <c r="L103" s="211" t="s">
        <v>2787</v>
      </c>
      <c r="M103" s="211" t="s">
        <v>2787</v>
      </c>
      <c r="N103" s="211" t="s">
        <v>6486</v>
      </c>
      <c r="O103" s="211" t="s">
        <v>2787</v>
      </c>
      <c r="P103" s="211" t="s">
        <v>2787</v>
      </c>
      <c r="Q103" s="211" t="s">
        <v>2787</v>
      </c>
      <c r="R103" s="211" t="s">
        <v>2787</v>
      </c>
      <c r="S103" s="211" t="s">
        <v>2787</v>
      </c>
      <c r="T103" s="211" t="s">
        <v>2787</v>
      </c>
      <c r="U103" s="211" t="s">
        <v>7555</v>
      </c>
      <c r="V103" s="211" t="s">
        <v>6752</v>
      </c>
      <c r="W103" s="211" t="s">
        <v>7556</v>
      </c>
      <c r="X103" s="211" t="s">
        <v>7174</v>
      </c>
      <c r="Y103" s="211" t="s">
        <v>2787</v>
      </c>
      <c r="Z103" s="211" t="s">
        <v>6486</v>
      </c>
      <c r="AA103" s="211" t="s">
        <v>2787</v>
      </c>
      <c r="AB103" s="211" t="s">
        <v>2787</v>
      </c>
      <c r="AC103" s="211" t="s">
        <v>7557</v>
      </c>
    </row>
    <row r="104" spans="1:29" x14ac:dyDescent="0.2">
      <c r="A104" s="213" t="s">
        <v>6203</v>
      </c>
      <c r="B104" s="213" t="s">
        <v>6204</v>
      </c>
      <c r="C104" s="211" t="s">
        <v>7325</v>
      </c>
      <c r="D104" s="211" t="s">
        <v>6589</v>
      </c>
      <c r="F104" s="211" t="s">
        <v>3834</v>
      </c>
      <c r="G104" s="211" t="s">
        <v>7362</v>
      </c>
      <c r="H104" s="211" t="s">
        <v>6881</v>
      </c>
      <c r="I104" s="211" t="s">
        <v>6572</v>
      </c>
      <c r="J104" s="211" t="s">
        <v>7559</v>
      </c>
      <c r="K104" s="211" t="s">
        <v>2787</v>
      </c>
      <c r="L104" s="211" t="s">
        <v>2787</v>
      </c>
      <c r="M104" s="211" t="s">
        <v>2787</v>
      </c>
      <c r="N104" s="211" t="s">
        <v>2787</v>
      </c>
      <c r="O104" s="211" t="s">
        <v>6486</v>
      </c>
      <c r="P104" s="211" t="s">
        <v>2787</v>
      </c>
      <c r="Q104" s="211" t="s">
        <v>2787</v>
      </c>
      <c r="R104" s="211" t="s">
        <v>2787</v>
      </c>
      <c r="S104" s="211" t="s">
        <v>2787</v>
      </c>
      <c r="T104" s="211" t="s">
        <v>2787</v>
      </c>
      <c r="U104" s="211" t="s">
        <v>2787</v>
      </c>
      <c r="V104" s="211" t="s">
        <v>6486</v>
      </c>
      <c r="W104" s="211" t="s">
        <v>2787</v>
      </c>
      <c r="X104" s="211" t="s">
        <v>2787</v>
      </c>
      <c r="Y104" s="211" t="s">
        <v>7467</v>
      </c>
      <c r="Z104" s="211" t="s">
        <v>6981</v>
      </c>
      <c r="AA104" s="211" t="s">
        <v>2787</v>
      </c>
      <c r="AB104" s="211" t="s">
        <v>7317</v>
      </c>
      <c r="AC104" s="211" t="s">
        <v>6487</v>
      </c>
    </row>
    <row r="105" spans="1:29" x14ac:dyDescent="0.2">
      <c r="A105" s="213" t="s">
        <v>6205</v>
      </c>
      <c r="B105" s="213" t="s">
        <v>6206</v>
      </c>
      <c r="C105" s="211" t="s">
        <v>7325</v>
      </c>
      <c r="D105" s="211" t="s">
        <v>6589</v>
      </c>
      <c r="F105" s="211" t="s">
        <v>3834</v>
      </c>
      <c r="G105" s="211" t="s">
        <v>7362</v>
      </c>
      <c r="H105" s="211" t="s">
        <v>7562</v>
      </c>
      <c r="I105" s="211" t="s">
        <v>6572</v>
      </c>
      <c r="J105" s="211" t="s">
        <v>7946</v>
      </c>
      <c r="K105" s="211" t="s">
        <v>2787</v>
      </c>
      <c r="L105" s="211" t="s">
        <v>2787</v>
      </c>
      <c r="M105" s="211" t="s">
        <v>2787</v>
      </c>
      <c r="N105" s="211" t="s">
        <v>2787</v>
      </c>
      <c r="O105" s="211" t="s">
        <v>6486</v>
      </c>
      <c r="P105" s="211" t="s">
        <v>2787</v>
      </c>
      <c r="Q105" s="211" t="s">
        <v>2787</v>
      </c>
      <c r="R105" s="211" t="s">
        <v>2787</v>
      </c>
      <c r="S105" s="211" t="s">
        <v>2787</v>
      </c>
      <c r="T105" s="211" t="s">
        <v>2787</v>
      </c>
      <c r="U105" s="211" t="s">
        <v>2787</v>
      </c>
      <c r="V105" s="211" t="s">
        <v>6534</v>
      </c>
      <c r="W105" s="211" t="s">
        <v>2787</v>
      </c>
      <c r="X105" s="211" t="s">
        <v>6981</v>
      </c>
      <c r="Y105" s="211" t="s">
        <v>2787</v>
      </c>
      <c r="Z105" s="211" t="s">
        <v>6486</v>
      </c>
      <c r="AA105" s="211" t="s">
        <v>2787</v>
      </c>
      <c r="AB105" s="211" t="s">
        <v>2787</v>
      </c>
      <c r="AC105" s="211" t="s">
        <v>7564</v>
      </c>
    </row>
    <row r="106" spans="1:29" x14ac:dyDescent="0.2">
      <c r="A106" s="213" t="s">
        <v>6207</v>
      </c>
      <c r="B106" s="213" t="s">
        <v>7566</v>
      </c>
      <c r="C106" s="211" t="s">
        <v>7567</v>
      </c>
      <c r="D106" s="211" t="s">
        <v>7408</v>
      </c>
      <c r="F106" s="211" t="s">
        <v>7569</v>
      </c>
      <c r="G106" s="211" t="s">
        <v>7570</v>
      </c>
      <c r="H106" s="211" t="s">
        <v>7571</v>
      </c>
      <c r="I106" s="211" t="s">
        <v>6507</v>
      </c>
      <c r="J106" s="211" t="s">
        <v>7572</v>
      </c>
      <c r="K106" s="211" t="s">
        <v>2787</v>
      </c>
      <c r="L106" s="211" t="s">
        <v>2787</v>
      </c>
      <c r="M106" s="211" t="s">
        <v>2787</v>
      </c>
      <c r="N106" s="211" t="s">
        <v>2787</v>
      </c>
      <c r="O106" s="211" t="s">
        <v>2787</v>
      </c>
      <c r="P106" s="211" t="s">
        <v>6486</v>
      </c>
      <c r="Q106" s="211" t="s">
        <v>2787</v>
      </c>
      <c r="R106" s="211" t="s">
        <v>2787</v>
      </c>
      <c r="S106" s="211" t="s">
        <v>2787</v>
      </c>
      <c r="T106" s="211" t="s">
        <v>2787</v>
      </c>
      <c r="U106" s="211" t="s">
        <v>2787</v>
      </c>
      <c r="V106" s="211" t="s">
        <v>6751</v>
      </c>
      <c r="W106" s="211" t="s">
        <v>6719</v>
      </c>
      <c r="X106" s="211" t="s">
        <v>6719</v>
      </c>
      <c r="Y106" s="211" t="s">
        <v>2787</v>
      </c>
      <c r="Z106" s="211" t="s">
        <v>2787</v>
      </c>
      <c r="AA106" s="211" t="s">
        <v>6486</v>
      </c>
      <c r="AB106" s="211" t="s">
        <v>2787</v>
      </c>
      <c r="AC106" s="211" t="s">
        <v>7573</v>
      </c>
    </row>
    <row r="107" spans="1:29" x14ac:dyDescent="0.2">
      <c r="A107" s="213" t="s">
        <v>6211</v>
      </c>
      <c r="B107" s="213" t="s">
        <v>6212</v>
      </c>
      <c r="C107" s="211" t="s">
        <v>7575</v>
      </c>
      <c r="D107" s="211" t="s">
        <v>6589</v>
      </c>
      <c r="F107" s="211" t="s">
        <v>3846</v>
      </c>
      <c r="G107" s="211" t="s">
        <v>7577</v>
      </c>
      <c r="H107" s="211" t="s">
        <v>7578</v>
      </c>
      <c r="I107" s="211" t="s">
        <v>6873</v>
      </c>
      <c r="J107" s="211" t="s">
        <v>7579</v>
      </c>
      <c r="K107" s="211" t="s">
        <v>2787</v>
      </c>
      <c r="L107" s="211" t="s">
        <v>2787</v>
      </c>
      <c r="M107" s="211" t="s">
        <v>2787</v>
      </c>
      <c r="N107" s="211" t="s">
        <v>2787</v>
      </c>
      <c r="O107" s="211" t="s">
        <v>2787</v>
      </c>
      <c r="P107" s="211" t="s">
        <v>6486</v>
      </c>
      <c r="Q107" s="211" t="s">
        <v>2787</v>
      </c>
      <c r="R107" s="211" t="s">
        <v>2787</v>
      </c>
      <c r="S107" s="211" t="s">
        <v>2787</v>
      </c>
      <c r="T107" s="211" t="s">
        <v>2787</v>
      </c>
      <c r="U107" s="211" t="s">
        <v>2787</v>
      </c>
      <c r="V107" s="211" t="s">
        <v>2787</v>
      </c>
      <c r="W107" s="211" t="s">
        <v>2787</v>
      </c>
      <c r="X107" s="211" t="s">
        <v>6486</v>
      </c>
      <c r="Y107" s="211" t="s">
        <v>2787</v>
      </c>
      <c r="Z107" s="211" t="s">
        <v>2787</v>
      </c>
      <c r="AA107" s="211" t="s">
        <v>2787</v>
      </c>
      <c r="AB107" s="211" t="s">
        <v>6486</v>
      </c>
      <c r="AC107" s="211" t="s">
        <v>7580</v>
      </c>
    </row>
    <row r="108" spans="1:29" x14ac:dyDescent="0.2">
      <c r="A108" s="213" t="s">
        <v>6221</v>
      </c>
      <c r="B108" s="213" t="s">
        <v>6222</v>
      </c>
      <c r="C108" s="211" t="s">
        <v>7582</v>
      </c>
      <c r="D108" s="211" t="s">
        <v>7320</v>
      </c>
      <c r="F108" s="211" t="s">
        <v>294</v>
      </c>
      <c r="G108" s="211" t="s">
        <v>7272</v>
      </c>
      <c r="H108" s="211" t="s">
        <v>6493</v>
      </c>
      <c r="I108" s="211" t="s">
        <v>6484</v>
      </c>
      <c r="J108" s="211" t="s">
        <v>7584</v>
      </c>
      <c r="K108" s="211" t="s">
        <v>2787</v>
      </c>
      <c r="L108" s="211" t="s">
        <v>2787</v>
      </c>
      <c r="M108" s="211" t="s">
        <v>2787</v>
      </c>
      <c r="N108" s="211" t="s">
        <v>2787</v>
      </c>
      <c r="O108" s="211" t="s">
        <v>2787</v>
      </c>
      <c r="P108" s="211" t="s">
        <v>6486</v>
      </c>
      <c r="Q108" s="211" t="s">
        <v>2787</v>
      </c>
      <c r="R108" s="211" t="s">
        <v>2787</v>
      </c>
      <c r="S108" s="211" t="s">
        <v>2787</v>
      </c>
      <c r="T108" s="211" t="s">
        <v>2787</v>
      </c>
      <c r="U108" s="211" t="s">
        <v>2787</v>
      </c>
      <c r="V108" s="211" t="s">
        <v>6486</v>
      </c>
      <c r="W108" s="211" t="s">
        <v>2787</v>
      </c>
      <c r="X108" s="211" t="s">
        <v>2787</v>
      </c>
      <c r="Y108" s="211" t="s">
        <v>2787</v>
      </c>
      <c r="Z108" s="211" t="s">
        <v>6495</v>
      </c>
      <c r="AA108" s="211" t="s">
        <v>2787</v>
      </c>
      <c r="AB108" s="211" t="s">
        <v>6495</v>
      </c>
      <c r="AC108" s="211" t="s">
        <v>7585</v>
      </c>
    </row>
    <row r="109" spans="1:29" x14ac:dyDescent="0.2">
      <c r="A109" s="213" t="s">
        <v>6225</v>
      </c>
      <c r="B109" s="213" t="s">
        <v>6226</v>
      </c>
      <c r="C109" s="211" t="s">
        <v>7403</v>
      </c>
      <c r="D109" s="211" t="s">
        <v>7587</v>
      </c>
      <c r="F109" s="211" t="s">
        <v>6229</v>
      </c>
      <c r="G109" s="211" t="s">
        <v>7589</v>
      </c>
      <c r="H109" s="211" t="s">
        <v>7590</v>
      </c>
      <c r="I109" s="211" t="s">
        <v>6832</v>
      </c>
      <c r="J109" s="211" t="s">
        <v>7591</v>
      </c>
      <c r="K109" s="211" t="s">
        <v>2787</v>
      </c>
      <c r="L109" s="211" t="s">
        <v>2787</v>
      </c>
      <c r="M109" s="211" t="s">
        <v>2787</v>
      </c>
      <c r="N109" s="211" t="s">
        <v>6486</v>
      </c>
      <c r="O109" s="211" t="s">
        <v>2787</v>
      </c>
      <c r="P109" s="211" t="s">
        <v>2787</v>
      </c>
      <c r="Q109" s="211" t="s">
        <v>2787</v>
      </c>
      <c r="R109" s="211" t="s">
        <v>2787</v>
      </c>
      <c r="S109" s="211" t="s">
        <v>2787</v>
      </c>
      <c r="T109" s="211" t="s">
        <v>2787</v>
      </c>
      <c r="U109" s="211" t="s">
        <v>6486</v>
      </c>
      <c r="V109" s="211" t="s">
        <v>2787</v>
      </c>
      <c r="W109" s="211" t="s">
        <v>2787</v>
      </c>
      <c r="X109" s="211" t="s">
        <v>2787</v>
      </c>
      <c r="Y109" s="211" t="s">
        <v>6486</v>
      </c>
      <c r="Z109" s="211" t="s">
        <v>2787</v>
      </c>
      <c r="AA109" s="211" t="s">
        <v>2787</v>
      </c>
      <c r="AB109" s="211" t="s">
        <v>2787</v>
      </c>
      <c r="AC109" s="211" t="s">
        <v>7305</v>
      </c>
    </row>
    <row r="110" spans="1:29" x14ac:dyDescent="0.2">
      <c r="A110" s="213" t="s">
        <v>6231</v>
      </c>
      <c r="B110" s="213" t="s">
        <v>6232</v>
      </c>
      <c r="C110" s="211" t="s">
        <v>7593</v>
      </c>
      <c r="D110" s="211" t="s">
        <v>6917</v>
      </c>
      <c r="F110" s="211" t="s">
        <v>4067</v>
      </c>
      <c r="G110" s="211" t="s">
        <v>7595</v>
      </c>
      <c r="H110" s="211" t="s">
        <v>6881</v>
      </c>
      <c r="I110" s="211" t="s">
        <v>6572</v>
      </c>
      <c r="J110" s="211" t="s">
        <v>7596</v>
      </c>
      <c r="K110" s="211" t="s">
        <v>2787</v>
      </c>
      <c r="L110" s="211" t="s">
        <v>2787</v>
      </c>
      <c r="M110" s="211" t="s">
        <v>2787</v>
      </c>
      <c r="N110" s="211" t="s">
        <v>2787</v>
      </c>
      <c r="O110" s="211" t="s">
        <v>6495</v>
      </c>
      <c r="P110" s="211" t="s">
        <v>2787</v>
      </c>
      <c r="Q110" s="211" t="s">
        <v>2787</v>
      </c>
      <c r="R110" s="211" t="s">
        <v>2787</v>
      </c>
      <c r="S110" s="211" t="s">
        <v>6495</v>
      </c>
      <c r="T110" s="211" t="s">
        <v>2787</v>
      </c>
      <c r="U110" s="211" t="s">
        <v>2787</v>
      </c>
      <c r="V110" s="211" t="s">
        <v>6486</v>
      </c>
      <c r="W110" s="211" t="s">
        <v>2787</v>
      </c>
      <c r="X110" s="211" t="s">
        <v>2787</v>
      </c>
      <c r="Y110" s="211" t="s">
        <v>2787</v>
      </c>
      <c r="Z110" s="211" t="s">
        <v>6486</v>
      </c>
      <c r="AA110" s="211" t="s">
        <v>2787</v>
      </c>
      <c r="AB110" s="211" t="s">
        <v>2787</v>
      </c>
      <c r="AC110" s="211" t="s">
        <v>6639</v>
      </c>
    </row>
    <row r="111" spans="1:29" x14ac:dyDescent="0.2">
      <c r="A111" s="213" t="s">
        <v>8072</v>
      </c>
      <c r="B111" s="213" t="s">
        <v>8073</v>
      </c>
      <c r="C111" s="211" t="s">
        <v>8074</v>
      </c>
      <c r="D111" s="211" t="s">
        <v>7104</v>
      </c>
      <c r="F111" s="211" t="s">
        <v>8075</v>
      </c>
      <c r="G111" s="211" t="s">
        <v>8076</v>
      </c>
      <c r="H111" s="211" t="s">
        <v>6927</v>
      </c>
      <c r="I111" s="211" t="s">
        <v>8077</v>
      </c>
      <c r="J111" s="211" t="s">
        <v>8078</v>
      </c>
      <c r="K111" s="211" t="s">
        <v>2787</v>
      </c>
      <c r="L111" s="211" t="s">
        <v>2787</v>
      </c>
      <c r="M111" s="211" t="s">
        <v>2787</v>
      </c>
      <c r="N111" s="211" t="s">
        <v>2787</v>
      </c>
      <c r="O111" s="211" t="s">
        <v>2787</v>
      </c>
      <c r="P111" s="211" t="s">
        <v>2787</v>
      </c>
      <c r="Q111" s="211" t="s">
        <v>2787</v>
      </c>
      <c r="R111" s="211" t="s">
        <v>2787</v>
      </c>
      <c r="S111" s="211" t="s">
        <v>2787</v>
      </c>
      <c r="T111" s="211" t="s">
        <v>6486</v>
      </c>
      <c r="U111" s="211" t="s">
        <v>2787</v>
      </c>
      <c r="V111" s="211" t="s">
        <v>2787</v>
      </c>
      <c r="W111" s="211" t="s">
        <v>6486</v>
      </c>
      <c r="X111" s="211" t="s">
        <v>2787</v>
      </c>
      <c r="Y111" s="211" t="s">
        <v>2787</v>
      </c>
      <c r="Z111" s="211" t="s">
        <v>2787</v>
      </c>
      <c r="AA111" s="211" t="s">
        <v>2787</v>
      </c>
      <c r="AB111" s="211" t="s">
        <v>2787</v>
      </c>
      <c r="AC111" s="211" t="s">
        <v>8079</v>
      </c>
    </row>
    <row r="112" spans="1:29" x14ac:dyDescent="0.2">
      <c r="A112" s="213" t="s">
        <v>6235</v>
      </c>
      <c r="B112" s="213" t="s">
        <v>6236</v>
      </c>
      <c r="C112" s="211" t="s">
        <v>7544</v>
      </c>
      <c r="D112" s="211" t="s">
        <v>6905</v>
      </c>
      <c r="F112" s="211" t="s">
        <v>6239</v>
      </c>
      <c r="G112" s="211" t="s">
        <v>7599</v>
      </c>
      <c r="H112" s="211" t="s">
        <v>6686</v>
      </c>
      <c r="I112" s="211" t="s">
        <v>6668</v>
      </c>
      <c r="J112" s="211" t="s">
        <v>7600</v>
      </c>
      <c r="K112" s="211" t="s">
        <v>2787</v>
      </c>
      <c r="L112" s="211" t="s">
        <v>2787</v>
      </c>
      <c r="M112" s="211" t="s">
        <v>2787</v>
      </c>
      <c r="N112" s="211" t="s">
        <v>2787</v>
      </c>
      <c r="O112" s="211" t="s">
        <v>2787</v>
      </c>
      <c r="P112" s="211" t="s">
        <v>2787</v>
      </c>
      <c r="Q112" s="211" t="s">
        <v>2787</v>
      </c>
      <c r="R112" s="211" t="s">
        <v>2787</v>
      </c>
      <c r="S112" s="211" t="s">
        <v>2787</v>
      </c>
      <c r="T112" s="211" t="s">
        <v>6486</v>
      </c>
      <c r="U112" s="211" t="s">
        <v>2787</v>
      </c>
      <c r="V112" s="211" t="s">
        <v>2787</v>
      </c>
      <c r="W112" s="211" t="s">
        <v>6486</v>
      </c>
      <c r="X112" s="211" t="s">
        <v>2787</v>
      </c>
      <c r="Y112" s="211" t="s">
        <v>2787</v>
      </c>
      <c r="Z112" s="211" t="s">
        <v>2787</v>
      </c>
      <c r="AA112" s="211" t="s">
        <v>6486</v>
      </c>
      <c r="AB112" s="211" t="s">
        <v>2787</v>
      </c>
      <c r="AC112" s="211" t="s">
        <v>6727</v>
      </c>
    </row>
    <row r="113" spans="1:29" x14ac:dyDescent="0.2">
      <c r="A113" s="213" t="s">
        <v>6241</v>
      </c>
      <c r="B113" s="213" t="s">
        <v>6242</v>
      </c>
      <c r="C113" s="211" t="s">
        <v>7602</v>
      </c>
      <c r="D113" s="211" t="s">
        <v>7179</v>
      </c>
      <c r="F113" s="211" t="s">
        <v>6245</v>
      </c>
      <c r="G113" s="211" t="s">
        <v>7604</v>
      </c>
      <c r="H113" s="211" t="s">
        <v>7605</v>
      </c>
      <c r="I113" s="211" t="s">
        <v>6507</v>
      </c>
      <c r="J113" s="211" t="s">
        <v>7606</v>
      </c>
      <c r="K113" s="211" t="s">
        <v>2787</v>
      </c>
      <c r="L113" s="211" t="s">
        <v>2787</v>
      </c>
      <c r="M113" s="211" t="s">
        <v>2787</v>
      </c>
      <c r="N113" s="211" t="s">
        <v>2787</v>
      </c>
      <c r="O113" s="211" t="s">
        <v>2787</v>
      </c>
      <c r="P113" s="211" t="s">
        <v>2787</v>
      </c>
      <c r="Q113" s="211" t="s">
        <v>2787</v>
      </c>
      <c r="R113" s="211" t="s">
        <v>2787</v>
      </c>
      <c r="S113" s="211" t="s">
        <v>2787</v>
      </c>
      <c r="T113" s="211" t="s">
        <v>7947</v>
      </c>
      <c r="U113" s="211" t="s">
        <v>2787</v>
      </c>
      <c r="V113" s="211" t="s">
        <v>6495</v>
      </c>
      <c r="W113" s="211" t="s">
        <v>6495</v>
      </c>
      <c r="X113" s="211" t="s">
        <v>2787</v>
      </c>
      <c r="Y113" s="211" t="s">
        <v>2787</v>
      </c>
      <c r="Z113" s="211" t="s">
        <v>2787</v>
      </c>
      <c r="AA113" s="211" t="s">
        <v>6981</v>
      </c>
      <c r="AB113" s="211" t="s">
        <v>6534</v>
      </c>
      <c r="AC113" s="211" t="s">
        <v>7607</v>
      </c>
    </row>
    <row r="114" spans="1:29" x14ac:dyDescent="0.2">
      <c r="A114" s="213" t="s">
        <v>6246</v>
      </c>
      <c r="B114" s="213" t="s">
        <v>7609</v>
      </c>
      <c r="C114" s="211" t="s">
        <v>7593</v>
      </c>
      <c r="D114" s="211" t="s">
        <v>7486</v>
      </c>
      <c r="F114" s="211" t="s">
        <v>6250</v>
      </c>
      <c r="G114" s="211" t="s">
        <v>7611</v>
      </c>
      <c r="H114" s="211" t="s">
        <v>7612</v>
      </c>
      <c r="I114" s="211" t="s">
        <v>6846</v>
      </c>
      <c r="J114" s="211" t="s">
        <v>7613</v>
      </c>
      <c r="K114" s="211" t="s">
        <v>2787</v>
      </c>
      <c r="L114" s="211" t="s">
        <v>2787</v>
      </c>
      <c r="M114" s="211" t="s">
        <v>2787</v>
      </c>
      <c r="N114" s="211" t="s">
        <v>2787</v>
      </c>
      <c r="O114" s="211" t="s">
        <v>2787</v>
      </c>
      <c r="P114" s="211" t="s">
        <v>2787</v>
      </c>
      <c r="Q114" s="211" t="s">
        <v>2787</v>
      </c>
      <c r="R114" s="211" t="s">
        <v>2787</v>
      </c>
      <c r="S114" s="211" t="s">
        <v>2787</v>
      </c>
      <c r="T114" s="211" t="s">
        <v>7947</v>
      </c>
      <c r="U114" s="211" t="s">
        <v>2787</v>
      </c>
      <c r="V114" s="211" t="s">
        <v>6495</v>
      </c>
      <c r="W114" s="211" t="s">
        <v>2787</v>
      </c>
      <c r="X114" s="211" t="s">
        <v>6495</v>
      </c>
      <c r="Y114" s="211" t="s">
        <v>2787</v>
      </c>
      <c r="Z114" s="211" t="s">
        <v>2787</v>
      </c>
      <c r="AA114" s="211" t="s">
        <v>6486</v>
      </c>
      <c r="AB114" s="211" t="s">
        <v>2787</v>
      </c>
      <c r="AC114" s="211" t="s">
        <v>7614</v>
      </c>
    </row>
    <row r="115" spans="1:29" x14ac:dyDescent="0.2">
      <c r="A115" s="213" t="s">
        <v>6258</v>
      </c>
      <c r="B115" s="213" t="s">
        <v>7621</v>
      </c>
      <c r="C115" s="211" t="s">
        <v>6665</v>
      </c>
      <c r="D115" s="211" t="s">
        <v>6905</v>
      </c>
      <c r="F115" s="211" t="s">
        <v>6262</v>
      </c>
      <c r="G115" s="211" t="s">
        <v>7623</v>
      </c>
      <c r="H115" s="211" t="s">
        <v>7624</v>
      </c>
      <c r="I115" s="211" t="s">
        <v>7625</v>
      </c>
      <c r="J115" s="211" t="s">
        <v>7626</v>
      </c>
      <c r="K115" s="211" t="s">
        <v>2787</v>
      </c>
      <c r="L115" s="211" t="s">
        <v>2787</v>
      </c>
      <c r="M115" s="211" t="s">
        <v>2787</v>
      </c>
      <c r="N115" s="211" t="s">
        <v>2787</v>
      </c>
      <c r="O115" s="211" t="s">
        <v>2787</v>
      </c>
      <c r="P115" s="211" t="s">
        <v>2787</v>
      </c>
      <c r="Q115" s="211" t="s">
        <v>2787</v>
      </c>
      <c r="R115" s="211" t="s">
        <v>2787</v>
      </c>
      <c r="S115" s="211" t="s">
        <v>2787</v>
      </c>
      <c r="T115" s="211" t="s">
        <v>6486</v>
      </c>
      <c r="U115" s="211" t="s">
        <v>2787</v>
      </c>
      <c r="V115" s="211" t="s">
        <v>6486</v>
      </c>
      <c r="W115" s="211" t="s">
        <v>2787</v>
      </c>
      <c r="X115" s="211" t="s">
        <v>2787</v>
      </c>
      <c r="Y115" s="211" t="s">
        <v>2787</v>
      </c>
      <c r="Z115" s="211" t="s">
        <v>2787</v>
      </c>
      <c r="AA115" s="211" t="s">
        <v>2787</v>
      </c>
      <c r="AB115" s="211" t="s">
        <v>2787</v>
      </c>
      <c r="AC115" s="211" t="s">
        <v>6487</v>
      </c>
    </row>
    <row r="116" spans="1:29" x14ac:dyDescent="0.2">
      <c r="A116" s="213" t="s">
        <v>6263</v>
      </c>
      <c r="B116" s="213" t="s">
        <v>6264</v>
      </c>
      <c r="C116" s="211" t="s">
        <v>7628</v>
      </c>
      <c r="D116" s="211" t="s">
        <v>6479</v>
      </c>
      <c r="F116" s="211" t="s">
        <v>6267</v>
      </c>
      <c r="G116" s="211" t="s">
        <v>7630</v>
      </c>
      <c r="H116" s="211" t="s">
        <v>6543</v>
      </c>
      <c r="I116" s="211" t="s">
        <v>7391</v>
      </c>
      <c r="J116" s="211" t="s">
        <v>7631</v>
      </c>
      <c r="K116" s="211" t="s">
        <v>2787</v>
      </c>
      <c r="L116" s="211" t="s">
        <v>2787</v>
      </c>
      <c r="M116" s="211" t="s">
        <v>2787</v>
      </c>
      <c r="N116" s="211" t="s">
        <v>2787</v>
      </c>
      <c r="O116" s="211" t="s">
        <v>2787</v>
      </c>
      <c r="P116" s="211" t="s">
        <v>2787</v>
      </c>
      <c r="Q116" s="211" t="s">
        <v>2787</v>
      </c>
      <c r="R116" s="211" t="s">
        <v>2787</v>
      </c>
      <c r="S116" s="211" t="s">
        <v>2787</v>
      </c>
      <c r="T116" s="211" t="s">
        <v>7947</v>
      </c>
      <c r="U116" s="211" t="s">
        <v>2787</v>
      </c>
      <c r="V116" s="211" t="s">
        <v>6486</v>
      </c>
      <c r="W116" s="211" t="s">
        <v>2787</v>
      </c>
      <c r="X116" s="211" t="s">
        <v>2787</v>
      </c>
      <c r="Y116" s="211" t="s">
        <v>6981</v>
      </c>
      <c r="Z116" s="211" t="s">
        <v>2787</v>
      </c>
      <c r="AA116" s="211" t="s">
        <v>6534</v>
      </c>
      <c r="AB116" s="211" t="s">
        <v>2787</v>
      </c>
      <c r="AC116" s="211" t="s">
        <v>6487</v>
      </c>
    </row>
    <row r="117" spans="1:29" x14ac:dyDescent="0.2">
      <c r="A117" s="213" t="s">
        <v>6274</v>
      </c>
      <c r="B117" s="213" t="s">
        <v>6275</v>
      </c>
      <c r="C117" s="211" t="s">
        <v>6665</v>
      </c>
      <c r="D117" s="211" t="s">
        <v>7639</v>
      </c>
      <c r="F117" s="211" t="s">
        <v>6278</v>
      </c>
      <c r="G117" s="211" t="s">
        <v>7641</v>
      </c>
      <c r="H117" s="211" t="s">
        <v>6592</v>
      </c>
      <c r="I117" s="211" t="s">
        <v>6507</v>
      </c>
      <c r="J117" s="211" t="s">
        <v>7642</v>
      </c>
      <c r="K117" s="211" t="s">
        <v>2787</v>
      </c>
      <c r="L117" s="211" t="s">
        <v>2787</v>
      </c>
      <c r="M117" s="211" t="s">
        <v>2787</v>
      </c>
      <c r="N117" s="211" t="s">
        <v>6486</v>
      </c>
      <c r="O117" s="211" t="s">
        <v>2787</v>
      </c>
      <c r="P117" s="211" t="s">
        <v>2787</v>
      </c>
      <c r="Q117" s="211" t="s">
        <v>2787</v>
      </c>
      <c r="R117" s="211" t="s">
        <v>2787</v>
      </c>
      <c r="S117" s="211" t="s">
        <v>2787</v>
      </c>
      <c r="T117" s="211" t="s">
        <v>2787</v>
      </c>
      <c r="U117" s="211" t="s">
        <v>2787</v>
      </c>
      <c r="V117" s="211" t="s">
        <v>2787</v>
      </c>
      <c r="W117" s="211" t="s">
        <v>6486</v>
      </c>
      <c r="X117" s="211" t="s">
        <v>2787</v>
      </c>
      <c r="Y117" s="211" t="s">
        <v>2787</v>
      </c>
      <c r="Z117" s="211" t="s">
        <v>6486</v>
      </c>
      <c r="AA117" s="211" t="s">
        <v>2787</v>
      </c>
      <c r="AB117" s="211" t="s">
        <v>2787</v>
      </c>
      <c r="AC117" s="211" t="s">
        <v>7643</v>
      </c>
    </row>
    <row r="118" spans="1:29" x14ac:dyDescent="0.2">
      <c r="A118" s="213" t="s">
        <v>8015</v>
      </c>
      <c r="B118" s="213" t="s">
        <v>8016</v>
      </c>
      <c r="C118" s="211" t="s">
        <v>6555</v>
      </c>
      <c r="D118" s="211" t="s">
        <v>7772</v>
      </c>
      <c r="F118" s="211" t="s">
        <v>6045</v>
      </c>
      <c r="G118" s="211" t="s">
        <v>7384</v>
      </c>
      <c r="H118" s="211" t="s">
        <v>6650</v>
      </c>
      <c r="I118" s="211" t="s">
        <v>6832</v>
      </c>
      <c r="J118" s="211" t="s">
        <v>8017</v>
      </c>
      <c r="K118" s="211" t="s">
        <v>2787</v>
      </c>
      <c r="L118" s="211" t="s">
        <v>2787</v>
      </c>
      <c r="M118" s="211" t="s">
        <v>2787</v>
      </c>
      <c r="N118" s="211" t="s">
        <v>2787</v>
      </c>
      <c r="O118" s="211" t="s">
        <v>2787</v>
      </c>
      <c r="P118" s="211" t="s">
        <v>2787</v>
      </c>
      <c r="Q118" s="211" t="s">
        <v>2787</v>
      </c>
      <c r="R118" s="211" t="s">
        <v>6486</v>
      </c>
      <c r="S118" s="211" t="s">
        <v>2787</v>
      </c>
      <c r="T118" s="211" t="s">
        <v>2787</v>
      </c>
      <c r="U118" s="211" t="s">
        <v>2787</v>
      </c>
      <c r="V118" s="211" t="s">
        <v>6486</v>
      </c>
      <c r="W118" s="211" t="s">
        <v>2787</v>
      </c>
      <c r="X118" s="211" t="s">
        <v>2787</v>
      </c>
      <c r="Y118" s="211" t="s">
        <v>6486</v>
      </c>
      <c r="Z118" s="211" t="s">
        <v>2787</v>
      </c>
      <c r="AA118" s="211" t="s">
        <v>2787</v>
      </c>
      <c r="AB118" s="211" t="s">
        <v>2787</v>
      </c>
      <c r="AC118" s="211" t="s">
        <v>8018</v>
      </c>
    </row>
    <row r="119" spans="1:29" x14ac:dyDescent="0.2">
      <c r="A119" s="213" t="s">
        <v>6288</v>
      </c>
      <c r="B119" s="213" t="s">
        <v>6289</v>
      </c>
      <c r="C119" s="211" t="s">
        <v>7656</v>
      </c>
      <c r="D119" s="211" t="s">
        <v>7657</v>
      </c>
      <c r="F119" s="211" t="s">
        <v>292</v>
      </c>
      <c r="G119" s="211" t="s">
        <v>7055</v>
      </c>
      <c r="H119" s="211" t="s">
        <v>6759</v>
      </c>
      <c r="I119" s="211" t="s">
        <v>6572</v>
      </c>
      <c r="J119" s="211" t="s">
        <v>7659</v>
      </c>
      <c r="K119" s="211" t="s">
        <v>2787</v>
      </c>
      <c r="L119" s="211" t="s">
        <v>2787</v>
      </c>
      <c r="M119" s="211" t="s">
        <v>6486</v>
      </c>
      <c r="N119" s="211" t="s">
        <v>2787</v>
      </c>
      <c r="O119" s="211" t="s">
        <v>2787</v>
      </c>
      <c r="P119" s="211" t="s">
        <v>2787</v>
      </c>
      <c r="Q119" s="211" t="s">
        <v>2787</v>
      </c>
      <c r="R119" s="211" t="s">
        <v>2787</v>
      </c>
      <c r="S119" s="211" t="s">
        <v>2787</v>
      </c>
      <c r="T119" s="211" t="s">
        <v>2787</v>
      </c>
      <c r="U119" s="211" t="s">
        <v>2787</v>
      </c>
      <c r="V119" s="211" t="s">
        <v>2787</v>
      </c>
      <c r="W119" s="211" t="s">
        <v>2787</v>
      </c>
      <c r="X119" s="211" t="s">
        <v>2787</v>
      </c>
      <c r="Y119" s="211" t="s">
        <v>2787</v>
      </c>
      <c r="Z119" s="211" t="s">
        <v>2787</v>
      </c>
      <c r="AA119" s="211" t="s">
        <v>2787</v>
      </c>
      <c r="AB119" s="211" t="s">
        <v>6486</v>
      </c>
      <c r="AC119" s="211" t="s">
        <v>6487</v>
      </c>
    </row>
    <row r="120" spans="1:29" x14ac:dyDescent="0.2">
      <c r="A120" s="213" t="s">
        <v>8047</v>
      </c>
      <c r="B120" s="213" t="s">
        <v>8048</v>
      </c>
      <c r="C120" s="211" t="s">
        <v>8049</v>
      </c>
      <c r="D120" s="211" t="s">
        <v>7703</v>
      </c>
      <c r="F120" s="211" t="s">
        <v>4010</v>
      </c>
      <c r="G120" s="211" t="s">
        <v>8050</v>
      </c>
      <c r="H120" s="211" t="s">
        <v>7984</v>
      </c>
      <c r="I120" s="211" t="s">
        <v>6668</v>
      </c>
      <c r="J120" s="211" t="s">
        <v>8051</v>
      </c>
      <c r="K120" s="211" t="s">
        <v>2787</v>
      </c>
      <c r="L120" s="211" t="s">
        <v>2787</v>
      </c>
      <c r="M120" s="211" t="s">
        <v>2787</v>
      </c>
      <c r="N120" s="211" t="s">
        <v>2787</v>
      </c>
      <c r="O120" s="211" t="s">
        <v>2787</v>
      </c>
      <c r="P120" s="211" t="s">
        <v>2787</v>
      </c>
      <c r="Q120" s="211" t="s">
        <v>2787</v>
      </c>
      <c r="R120" s="211" t="s">
        <v>6486</v>
      </c>
      <c r="S120" s="211" t="s">
        <v>2787</v>
      </c>
      <c r="T120" s="211" t="s">
        <v>2787</v>
      </c>
      <c r="U120" s="211" t="s">
        <v>2787</v>
      </c>
      <c r="V120" s="211" t="s">
        <v>2787</v>
      </c>
      <c r="W120" s="211" t="s">
        <v>6486</v>
      </c>
      <c r="X120" s="211" t="s">
        <v>2787</v>
      </c>
      <c r="Y120" s="211" t="s">
        <v>6720</v>
      </c>
      <c r="Z120" s="211" t="s">
        <v>2787</v>
      </c>
      <c r="AA120" s="211" t="s">
        <v>7317</v>
      </c>
      <c r="AB120" s="211" t="s">
        <v>7317</v>
      </c>
      <c r="AC120" s="211" t="s">
        <v>6727</v>
      </c>
    </row>
    <row r="121" spans="1:29" x14ac:dyDescent="0.2">
      <c r="A121" s="213" t="s">
        <v>6292</v>
      </c>
      <c r="B121" s="213" t="s">
        <v>6293</v>
      </c>
      <c r="C121" s="211" t="s">
        <v>7661</v>
      </c>
      <c r="D121" s="211" t="s">
        <v>7662</v>
      </c>
      <c r="F121" s="211" t="s">
        <v>292</v>
      </c>
      <c r="G121" s="211" t="s">
        <v>7310</v>
      </c>
      <c r="H121" s="211" t="s">
        <v>6493</v>
      </c>
      <c r="I121" s="211" t="s">
        <v>6572</v>
      </c>
      <c r="J121" s="211" t="s">
        <v>7664</v>
      </c>
      <c r="K121" s="211" t="s">
        <v>2787</v>
      </c>
      <c r="L121" s="211" t="s">
        <v>2787</v>
      </c>
      <c r="M121" s="211" t="s">
        <v>6486</v>
      </c>
      <c r="N121" s="211" t="s">
        <v>2787</v>
      </c>
      <c r="O121" s="211" t="s">
        <v>2787</v>
      </c>
      <c r="P121" s="211" t="s">
        <v>2787</v>
      </c>
      <c r="Q121" s="211" t="s">
        <v>2787</v>
      </c>
      <c r="R121" s="211" t="s">
        <v>2787</v>
      </c>
      <c r="S121" s="211" t="s">
        <v>2787</v>
      </c>
      <c r="T121" s="211" t="s">
        <v>2787</v>
      </c>
      <c r="U121" s="211" t="s">
        <v>2787</v>
      </c>
      <c r="V121" s="211" t="s">
        <v>6486</v>
      </c>
      <c r="W121" s="211" t="s">
        <v>2787</v>
      </c>
      <c r="X121" s="211" t="s">
        <v>2787</v>
      </c>
      <c r="Y121" s="211" t="s">
        <v>2787</v>
      </c>
      <c r="Z121" s="211" t="s">
        <v>7949</v>
      </c>
      <c r="AA121" s="211" t="s">
        <v>7950</v>
      </c>
      <c r="AB121" s="211" t="s">
        <v>2787</v>
      </c>
      <c r="AC121" s="211" t="s">
        <v>7665</v>
      </c>
    </row>
    <row r="122" spans="1:29" x14ac:dyDescent="0.2">
      <c r="A122" s="213" t="s">
        <v>7955</v>
      </c>
      <c r="B122" s="213" t="s">
        <v>7956</v>
      </c>
      <c r="C122" s="211" t="s">
        <v>7957</v>
      </c>
      <c r="D122" s="211" t="s">
        <v>7179</v>
      </c>
      <c r="F122" s="211" t="s">
        <v>3998</v>
      </c>
      <c r="G122" s="211" t="s">
        <v>6748</v>
      </c>
      <c r="H122" s="211" t="s">
        <v>6749</v>
      </c>
      <c r="I122" s="211" t="s">
        <v>6668</v>
      </c>
      <c r="J122" s="211" t="s">
        <v>7958</v>
      </c>
      <c r="K122" s="211" t="s">
        <v>2787</v>
      </c>
      <c r="L122" s="211" t="s">
        <v>2787</v>
      </c>
      <c r="M122" s="211" t="s">
        <v>2787</v>
      </c>
      <c r="N122" s="211" t="s">
        <v>2787</v>
      </c>
      <c r="O122" s="211" t="s">
        <v>2787</v>
      </c>
      <c r="P122" s="211" t="s">
        <v>2787</v>
      </c>
      <c r="Q122" s="211" t="s">
        <v>2787</v>
      </c>
      <c r="R122" s="211" t="s">
        <v>6486</v>
      </c>
      <c r="S122" s="211" t="s">
        <v>2787</v>
      </c>
      <c r="T122" s="211" t="s">
        <v>2787</v>
      </c>
      <c r="U122" s="211" t="s">
        <v>2787</v>
      </c>
      <c r="V122" s="211" t="s">
        <v>6654</v>
      </c>
      <c r="W122" s="211" t="s">
        <v>7937</v>
      </c>
      <c r="X122" s="211" t="s">
        <v>2787</v>
      </c>
      <c r="Y122" s="211" t="s">
        <v>6719</v>
      </c>
      <c r="Z122" s="211" t="s">
        <v>2787</v>
      </c>
      <c r="AA122" s="211" t="s">
        <v>6720</v>
      </c>
      <c r="AB122" s="211" t="s">
        <v>2787</v>
      </c>
      <c r="AC122" s="211" t="s">
        <v>6753</v>
      </c>
    </row>
    <row r="123" spans="1:29" x14ac:dyDescent="0.2">
      <c r="A123" s="213" t="s">
        <v>6302</v>
      </c>
      <c r="B123" s="213" t="s">
        <v>6303</v>
      </c>
      <c r="C123" s="211" t="s">
        <v>7398</v>
      </c>
      <c r="D123" s="211" t="s">
        <v>7171</v>
      </c>
      <c r="F123" s="211" t="s">
        <v>4366</v>
      </c>
      <c r="G123" s="211" t="s">
        <v>6577</v>
      </c>
      <c r="H123" s="211" t="s">
        <v>6957</v>
      </c>
      <c r="I123" s="211" t="s">
        <v>6572</v>
      </c>
      <c r="J123" s="211" t="s">
        <v>7673</v>
      </c>
      <c r="K123" s="211" t="s">
        <v>2787</v>
      </c>
      <c r="L123" s="211" t="s">
        <v>2787</v>
      </c>
      <c r="M123" s="211" t="s">
        <v>2787</v>
      </c>
      <c r="N123" s="211" t="s">
        <v>6486</v>
      </c>
      <c r="O123" s="211" t="s">
        <v>2787</v>
      </c>
      <c r="P123" s="211" t="s">
        <v>2787</v>
      </c>
      <c r="Q123" s="211" t="s">
        <v>2787</v>
      </c>
      <c r="R123" s="211" t="s">
        <v>2787</v>
      </c>
      <c r="S123" s="211" t="s">
        <v>2787</v>
      </c>
      <c r="T123" s="211" t="s">
        <v>2787</v>
      </c>
      <c r="U123" s="211" t="s">
        <v>2787</v>
      </c>
      <c r="V123" s="211" t="s">
        <v>6486</v>
      </c>
      <c r="W123" s="211" t="s">
        <v>2787</v>
      </c>
      <c r="X123" s="211" t="s">
        <v>2787</v>
      </c>
      <c r="Y123" s="211" t="s">
        <v>2787</v>
      </c>
      <c r="Z123" s="211" t="s">
        <v>6720</v>
      </c>
      <c r="AA123" s="211" t="s">
        <v>2787</v>
      </c>
      <c r="AB123" s="211" t="s">
        <v>6719</v>
      </c>
      <c r="AC123" s="211" t="s">
        <v>6487</v>
      </c>
    </row>
    <row r="124" spans="1:29" x14ac:dyDescent="0.2">
      <c r="A124" s="213" t="s">
        <v>6314</v>
      </c>
      <c r="B124" s="213" t="s">
        <v>6315</v>
      </c>
      <c r="C124" s="211" t="s">
        <v>7687</v>
      </c>
      <c r="D124" s="211" t="s">
        <v>7211</v>
      </c>
      <c r="F124" s="211" t="s">
        <v>3846</v>
      </c>
      <c r="G124" s="211" t="s">
        <v>7343</v>
      </c>
      <c r="H124" s="211" t="s">
        <v>7091</v>
      </c>
      <c r="I124" s="211" t="s">
        <v>6572</v>
      </c>
      <c r="J124" s="211" t="s">
        <v>7689</v>
      </c>
      <c r="K124" s="211" t="s">
        <v>2787</v>
      </c>
      <c r="L124" s="211" t="s">
        <v>2787</v>
      </c>
      <c r="M124" s="211" t="s">
        <v>2787</v>
      </c>
      <c r="N124" s="211" t="s">
        <v>2787</v>
      </c>
      <c r="O124" s="211" t="s">
        <v>2787</v>
      </c>
      <c r="P124" s="211" t="s">
        <v>2787</v>
      </c>
      <c r="Q124" s="211" t="s">
        <v>2787</v>
      </c>
      <c r="R124" s="211" t="s">
        <v>2787</v>
      </c>
      <c r="S124" s="211" t="s">
        <v>2787</v>
      </c>
      <c r="T124" s="211" t="s">
        <v>7947</v>
      </c>
      <c r="U124" s="211" t="s">
        <v>2787</v>
      </c>
      <c r="V124" s="211" t="s">
        <v>6486</v>
      </c>
      <c r="W124" s="211" t="s">
        <v>2787</v>
      </c>
      <c r="X124" s="211" t="s">
        <v>2787</v>
      </c>
      <c r="Y124" s="211" t="s">
        <v>2787</v>
      </c>
      <c r="Z124" s="211" t="s">
        <v>2787</v>
      </c>
      <c r="AA124" s="211" t="s">
        <v>2787</v>
      </c>
      <c r="AB124" s="211" t="s">
        <v>6486</v>
      </c>
      <c r="AC124" s="211" t="s">
        <v>6612</v>
      </c>
    </row>
    <row r="125" spans="1:29" x14ac:dyDescent="0.2">
      <c r="A125" s="213" t="s">
        <v>6318</v>
      </c>
      <c r="B125" s="213" t="s">
        <v>6319</v>
      </c>
      <c r="C125" s="211" t="s">
        <v>7691</v>
      </c>
      <c r="D125" s="211" t="s">
        <v>6479</v>
      </c>
      <c r="F125" s="211" t="s">
        <v>3846</v>
      </c>
      <c r="G125" s="211" t="s">
        <v>7343</v>
      </c>
      <c r="H125" s="211" t="s">
        <v>7091</v>
      </c>
      <c r="I125" s="211" t="s">
        <v>6572</v>
      </c>
      <c r="J125" s="211" t="s">
        <v>7693</v>
      </c>
      <c r="K125" s="211" t="s">
        <v>2787</v>
      </c>
      <c r="L125" s="211" t="s">
        <v>2787</v>
      </c>
      <c r="M125" s="211" t="s">
        <v>2787</v>
      </c>
      <c r="N125" s="211" t="s">
        <v>2787</v>
      </c>
      <c r="O125" s="211" t="s">
        <v>2787</v>
      </c>
      <c r="P125" s="211" t="s">
        <v>2787</v>
      </c>
      <c r="Q125" s="211" t="s">
        <v>2787</v>
      </c>
      <c r="R125" s="211" t="s">
        <v>2787</v>
      </c>
      <c r="S125" s="211" t="s">
        <v>2787</v>
      </c>
      <c r="T125" s="211" t="s">
        <v>6486</v>
      </c>
      <c r="U125" s="211" t="s">
        <v>2787</v>
      </c>
      <c r="V125" s="211" t="s">
        <v>6486</v>
      </c>
      <c r="W125" s="211" t="s">
        <v>2787</v>
      </c>
      <c r="X125" s="211" t="s">
        <v>2787</v>
      </c>
      <c r="Y125" s="211" t="s">
        <v>2787</v>
      </c>
      <c r="Z125" s="211" t="s">
        <v>2787</v>
      </c>
      <c r="AA125" s="211" t="s">
        <v>2787</v>
      </c>
      <c r="AB125" s="211" t="s">
        <v>6486</v>
      </c>
      <c r="AC125" s="211" t="s">
        <v>6612</v>
      </c>
    </row>
    <row r="126" spans="1:29" x14ac:dyDescent="0.2">
      <c r="A126" s="213" t="s">
        <v>6322</v>
      </c>
      <c r="B126" s="213" t="s">
        <v>6323</v>
      </c>
      <c r="C126" s="211" t="s">
        <v>7427</v>
      </c>
      <c r="D126" s="211" t="s">
        <v>7336</v>
      </c>
      <c r="F126" s="211" t="s">
        <v>3998</v>
      </c>
      <c r="G126" s="211" t="s">
        <v>6748</v>
      </c>
      <c r="H126" s="211" t="s">
        <v>6816</v>
      </c>
      <c r="I126" s="211" t="s">
        <v>6484</v>
      </c>
      <c r="J126" s="211" t="s">
        <v>7696</v>
      </c>
      <c r="K126" s="211" t="s">
        <v>2787</v>
      </c>
      <c r="L126" s="211" t="s">
        <v>2787</v>
      </c>
      <c r="M126" s="211" t="s">
        <v>2787</v>
      </c>
      <c r="N126" s="211" t="s">
        <v>6486</v>
      </c>
      <c r="O126" s="211" t="s">
        <v>2787</v>
      </c>
      <c r="P126" s="211" t="s">
        <v>2787</v>
      </c>
      <c r="Q126" s="211" t="s">
        <v>2787</v>
      </c>
      <c r="R126" s="211" t="s">
        <v>2787</v>
      </c>
      <c r="S126" s="211" t="s">
        <v>2787</v>
      </c>
      <c r="T126" s="211" t="s">
        <v>2787</v>
      </c>
      <c r="U126" s="211" t="s">
        <v>2787</v>
      </c>
      <c r="V126" s="211" t="s">
        <v>6720</v>
      </c>
      <c r="W126" s="211" t="s">
        <v>6719</v>
      </c>
      <c r="X126" s="211" t="s">
        <v>2787</v>
      </c>
      <c r="Y126" s="211" t="s">
        <v>2787</v>
      </c>
      <c r="Z126" s="211" t="s">
        <v>2787</v>
      </c>
      <c r="AA126" s="211" t="s">
        <v>6486</v>
      </c>
      <c r="AB126" s="211" t="s">
        <v>2787</v>
      </c>
      <c r="AC126" s="211" t="s">
        <v>6487</v>
      </c>
    </row>
    <row r="127" spans="1:29" x14ac:dyDescent="0.2">
      <c r="A127" s="213" t="s">
        <v>8010</v>
      </c>
      <c r="B127" s="213" t="s">
        <v>8011</v>
      </c>
      <c r="C127" s="211" t="s">
        <v>8012</v>
      </c>
      <c r="D127" s="211" t="s">
        <v>8000</v>
      </c>
      <c r="F127" s="211" t="s">
        <v>3914</v>
      </c>
      <c r="G127" s="211" t="s">
        <v>7062</v>
      </c>
      <c r="H127" s="211" t="s">
        <v>7027</v>
      </c>
      <c r="I127" s="211" t="s">
        <v>6507</v>
      </c>
      <c r="J127" s="211" t="s">
        <v>8013</v>
      </c>
      <c r="K127" s="211" t="s">
        <v>2787</v>
      </c>
      <c r="L127" s="211" t="s">
        <v>2787</v>
      </c>
      <c r="M127" s="211" t="s">
        <v>2787</v>
      </c>
      <c r="N127" s="211" t="s">
        <v>2787</v>
      </c>
      <c r="O127" s="211" t="s">
        <v>2787</v>
      </c>
      <c r="P127" s="211" t="s">
        <v>2787</v>
      </c>
      <c r="Q127" s="211" t="s">
        <v>2787</v>
      </c>
      <c r="R127" s="211" t="s">
        <v>2787</v>
      </c>
      <c r="S127" s="211" t="s">
        <v>2787</v>
      </c>
      <c r="T127" s="211" t="s">
        <v>7947</v>
      </c>
      <c r="U127" s="211" t="s">
        <v>6534</v>
      </c>
      <c r="V127" s="211" t="s">
        <v>6534</v>
      </c>
      <c r="W127" s="211" t="s">
        <v>6534</v>
      </c>
      <c r="X127" s="211" t="s">
        <v>6534</v>
      </c>
      <c r="Y127" s="211" t="s">
        <v>2787</v>
      </c>
      <c r="Z127" s="211" t="s">
        <v>2787</v>
      </c>
      <c r="AA127" s="211" t="s">
        <v>6486</v>
      </c>
      <c r="AB127" s="211" t="s">
        <v>2787</v>
      </c>
      <c r="AC127" s="211" t="s">
        <v>8014</v>
      </c>
    </row>
    <row r="128" spans="1:29" x14ac:dyDescent="0.2">
      <c r="A128" s="213" t="s">
        <v>6326</v>
      </c>
      <c r="B128" s="213" t="s">
        <v>7698</v>
      </c>
      <c r="C128" s="211" t="s">
        <v>7699</v>
      </c>
      <c r="D128" s="211" t="s">
        <v>6606</v>
      </c>
      <c r="F128" s="211" t="s">
        <v>3834</v>
      </c>
      <c r="G128" s="211" t="s">
        <v>7362</v>
      </c>
      <c r="H128" s="211" t="s">
        <v>6831</v>
      </c>
      <c r="I128" s="211" t="s">
        <v>6832</v>
      </c>
      <c r="J128" s="211" t="s">
        <v>7701</v>
      </c>
      <c r="K128" s="211" t="s">
        <v>2787</v>
      </c>
      <c r="L128" s="211" t="s">
        <v>2787</v>
      </c>
      <c r="M128" s="211" t="s">
        <v>2787</v>
      </c>
      <c r="N128" s="211" t="s">
        <v>6486</v>
      </c>
      <c r="O128" s="211" t="s">
        <v>2787</v>
      </c>
      <c r="P128" s="211" t="s">
        <v>2787</v>
      </c>
      <c r="Q128" s="211" t="s">
        <v>2787</v>
      </c>
      <c r="R128" s="211" t="s">
        <v>2787</v>
      </c>
      <c r="S128" s="211" t="s">
        <v>2787</v>
      </c>
      <c r="T128" s="211" t="s">
        <v>2787</v>
      </c>
      <c r="U128" s="211" t="s">
        <v>6486</v>
      </c>
      <c r="V128" s="211" t="s">
        <v>2787</v>
      </c>
      <c r="W128" s="211" t="s">
        <v>2787</v>
      </c>
      <c r="X128" s="211" t="s">
        <v>2787</v>
      </c>
      <c r="Y128" s="211" t="s">
        <v>7467</v>
      </c>
      <c r="Z128" s="211" t="s">
        <v>7151</v>
      </c>
      <c r="AA128" s="211" t="s">
        <v>7467</v>
      </c>
      <c r="AB128" s="211" t="s">
        <v>6534</v>
      </c>
      <c r="AC128" s="211" t="s">
        <v>6594</v>
      </c>
    </row>
    <row r="129" spans="1:29" x14ac:dyDescent="0.2">
      <c r="A129" s="213" t="s">
        <v>6328</v>
      </c>
      <c r="B129" s="213" t="s">
        <v>6329</v>
      </c>
      <c r="C129" s="211" t="s">
        <v>7398</v>
      </c>
      <c r="D129" s="211" t="s">
        <v>7703</v>
      </c>
      <c r="F129" s="211" t="s">
        <v>5895</v>
      </c>
      <c r="G129" s="211" t="s">
        <v>7705</v>
      </c>
      <c r="H129" s="211" t="s">
        <v>6749</v>
      </c>
      <c r="I129" s="211" t="s">
        <v>6668</v>
      </c>
      <c r="J129" s="211" t="s">
        <v>7706</v>
      </c>
      <c r="K129" s="211" t="s">
        <v>2787</v>
      </c>
      <c r="L129" s="211" t="s">
        <v>2787</v>
      </c>
      <c r="M129" s="211" t="s">
        <v>2787</v>
      </c>
      <c r="N129" s="211" t="s">
        <v>2787</v>
      </c>
      <c r="O129" s="211" t="s">
        <v>2787</v>
      </c>
      <c r="P129" s="211" t="s">
        <v>2787</v>
      </c>
      <c r="Q129" s="211" t="s">
        <v>2787</v>
      </c>
      <c r="R129" s="211" t="s">
        <v>6486</v>
      </c>
      <c r="S129" s="211" t="s">
        <v>2787</v>
      </c>
      <c r="T129" s="211" t="s">
        <v>2787</v>
      </c>
      <c r="U129" s="211" t="s">
        <v>2787</v>
      </c>
      <c r="V129" s="211" t="s">
        <v>2787</v>
      </c>
      <c r="W129" s="211" t="s">
        <v>6486</v>
      </c>
      <c r="X129" s="211" t="s">
        <v>2787</v>
      </c>
      <c r="Y129" s="211" t="s">
        <v>6719</v>
      </c>
      <c r="Z129" s="211" t="s">
        <v>2787</v>
      </c>
      <c r="AA129" s="211" t="s">
        <v>6720</v>
      </c>
      <c r="AB129" s="211" t="s">
        <v>2787</v>
      </c>
      <c r="AC129" s="211" t="s">
        <v>6825</v>
      </c>
    </row>
    <row r="130" spans="1:29" x14ac:dyDescent="0.2">
      <c r="A130" s="213" t="s">
        <v>6336</v>
      </c>
      <c r="B130" s="213" t="s">
        <v>6337</v>
      </c>
      <c r="C130" s="211" t="s">
        <v>7712</v>
      </c>
      <c r="D130" s="211" t="s">
        <v>7713</v>
      </c>
      <c r="F130" s="211" t="s">
        <v>4277</v>
      </c>
      <c r="G130" s="211" t="s">
        <v>6505</v>
      </c>
      <c r="H130" s="211" t="s">
        <v>6571</v>
      </c>
      <c r="I130" s="211" t="s">
        <v>6572</v>
      </c>
      <c r="J130" s="211" t="s">
        <v>7715</v>
      </c>
      <c r="K130" s="211" t="s">
        <v>2787</v>
      </c>
      <c r="L130" s="211" t="s">
        <v>2787</v>
      </c>
      <c r="M130" s="211" t="s">
        <v>2787</v>
      </c>
      <c r="N130" s="211" t="s">
        <v>6486</v>
      </c>
      <c r="O130" s="211" t="s">
        <v>2787</v>
      </c>
      <c r="P130" s="211" t="s">
        <v>2787</v>
      </c>
      <c r="Q130" s="211" t="s">
        <v>2787</v>
      </c>
      <c r="R130" s="211" t="s">
        <v>2787</v>
      </c>
      <c r="S130" s="211" t="s">
        <v>2787</v>
      </c>
      <c r="T130" s="211" t="s">
        <v>2787</v>
      </c>
      <c r="U130" s="211" t="s">
        <v>2787</v>
      </c>
      <c r="V130" s="211" t="s">
        <v>6486</v>
      </c>
      <c r="W130" s="211" t="s">
        <v>2787</v>
      </c>
      <c r="X130" s="211" t="s">
        <v>2787</v>
      </c>
      <c r="Y130" s="211" t="s">
        <v>2787</v>
      </c>
      <c r="Z130" s="211" t="s">
        <v>2787</v>
      </c>
      <c r="AA130" s="211" t="s">
        <v>2787</v>
      </c>
      <c r="AB130" s="211" t="s">
        <v>6486</v>
      </c>
      <c r="AC130" s="211" t="s">
        <v>6839</v>
      </c>
    </row>
    <row r="131" spans="1:29" x14ac:dyDescent="0.2">
      <c r="A131" s="213" t="s">
        <v>6340</v>
      </c>
      <c r="B131" s="213" t="s">
        <v>6341</v>
      </c>
      <c r="C131" s="211" t="s">
        <v>7717</v>
      </c>
      <c r="D131" s="211" t="s">
        <v>6479</v>
      </c>
      <c r="F131" s="211" t="s">
        <v>6344</v>
      </c>
      <c r="G131" s="211" t="s">
        <v>7719</v>
      </c>
      <c r="H131" s="211" t="s">
        <v>7299</v>
      </c>
      <c r="I131" s="211" t="s">
        <v>7028</v>
      </c>
      <c r="J131" s="211" t="s">
        <v>7720</v>
      </c>
      <c r="K131" s="211" t="s">
        <v>2787</v>
      </c>
      <c r="L131" s="211" t="s">
        <v>2787</v>
      </c>
      <c r="M131" s="211" t="s">
        <v>2787</v>
      </c>
      <c r="N131" s="211" t="s">
        <v>2787</v>
      </c>
      <c r="O131" s="211" t="s">
        <v>2787</v>
      </c>
      <c r="P131" s="211" t="s">
        <v>2787</v>
      </c>
      <c r="Q131" s="211" t="s">
        <v>2787</v>
      </c>
      <c r="R131" s="211" t="s">
        <v>2787</v>
      </c>
      <c r="S131" s="211" t="s">
        <v>2787</v>
      </c>
      <c r="T131" s="211" t="s">
        <v>6486</v>
      </c>
      <c r="U131" s="211" t="s">
        <v>2787</v>
      </c>
      <c r="V131" s="211" t="s">
        <v>6486</v>
      </c>
      <c r="W131" s="211" t="s">
        <v>2787</v>
      </c>
      <c r="X131" s="211" t="s">
        <v>2787</v>
      </c>
      <c r="Y131" s="211" t="s">
        <v>6486</v>
      </c>
      <c r="Z131" s="211" t="s">
        <v>2787</v>
      </c>
      <c r="AA131" s="211" t="s">
        <v>2787</v>
      </c>
      <c r="AB131" s="211" t="s">
        <v>2787</v>
      </c>
      <c r="AC131" s="211" t="s">
        <v>6487</v>
      </c>
    </row>
    <row r="132" spans="1:29" x14ac:dyDescent="0.2">
      <c r="A132" s="213" t="s">
        <v>6346</v>
      </c>
      <c r="B132" s="213" t="s">
        <v>6347</v>
      </c>
      <c r="C132" s="211" t="s">
        <v>7722</v>
      </c>
      <c r="D132" s="211" t="s">
        <v>7336</v>
      </c>
      <c r="F132" s="211" t="s">
        <v>6350</v>
      </c>
      <c r="G132" s="211" t="s">
        <v>7724</v>
      </c>
      <c r="H132" s="211" t="s">
        <v>6831</v>
      </c>
      <c r="I132" s="211" t="s">
        <v>6832</v>
      </c>
      <c r="J132" s="211" t="s">
        <v>7725</v>
      </c>
      <c r="K132" s="211" t="s">
        <v>2787</v>
      </c>
      <c r="L132" s="211" t="s">
        <v>2787</v>
      </c>
      <c r="M132" s="211" t="s">
        <v>2787</v>
      </c>
      <c r="N132" s="211" t="s">
        <v>6486</v>
      </c>
      <c r="O132" s="211" t="s">
        <v>2787</v>
      </c>
      <c r="P132" s="211" t="s">
        <v>2787</v>
      </c>
      <c r="Q132" s="211" t="s">
        <v>2787</v>
      </c>
      <c r="R132" s="211" t="s">
        <v>2787</v>
      </c>
      <c r="S132" s="211" t="s">
        <v>2787</v>
      </c>
      <c r="T132" s="211" t="s">
        <v>2787</v>
      </c>
      <c r="U132" s="211" t="s">
        <v>6486</v>
      </c>
      <c r="V132" s="211" t="s">
        <v>2787</v>
      </c>
      <c r="W132" s="211" t="s">
        <v>2787</v>
      </c>
      <c r="X132" s="211" t="s">
        <v>2787</v>
      </c>
      <c r="Y132" s="211" t="s">
        <v>2787</v>
      </c>
      <c r="Z132" s="211" t="s">
        <v>2787</v>
      </c>
      <c r="AA132" s="211" t="s">
        <v>2787</v>
      </c>
      <c r="AB132" s="211" t="s">
        <v>6486</v>
      </c>
      <c r="AC132" s="211" t="s">
        <v>6594</v>
      </c>
    </row>
    <row r="133" spans="1:29" x14ac:dyDescent="0.2">
      <c r="A133" s="213" t="s">
        <v>6352</v>
      </c>
      <c r="B133" s="213" t="s">
        <v>6353</v>
      </c>
      <c r="C133" s="211" t="s">
        <v>7483</v>
      </c>
      <c r="D133" s="211" t="s">
        <v>6479</v>
      </c>
      <c r="F133" s="211" t="s">
        <v>292</v>
      </c>
      <c r="G133" s="211" t="s">
        <v>7055</v>
      </c>
      <c r="H133" s="211" t="s">
        <v>7727</v>
      </c>
      <c r="I133" s="211" t="s">
        <v>6772</v>
      </c>
      <c r="J133" s="211" t="s">
        <v>7728</v>
      </c>
      <c r="K133" s="211" t="s">
        <v>2787</v>
      </c>
      <c r="L133" s="211" t="s">
        <v>2787</v>
      </c>
      <c r="M133" s="211" t="s">
        <v>6486</v>
      </c>
      <c r="N133" s="211" t="s">
        <v>2787</v>
      </c>
      <c r="O133" s="211" t="s">
        <v>2787</v>
      </c>
      <c r="P133" s="211" t="s">
        <v>2787</v>
      </c>
      <c r="Q133" s="211" t="s">
        <v>2787</v>
      </c>
      <c r="R133" s="211" t="s">
        <v>2787</v>
      </c>
      <c r="S133" s="211" t="s">
        <v>2787</v>
      </c>
      <c r="T133" s="211" t="s">
        <v>2787</v>
      </c>
      <c r="U133" s="211" t="s">
        <v>6534</v>
      </c>
      <c r="V133" s="211" t="s">
        <v>6534</v>
      </c>
      <c r="W133" s="211" t="s">
        <v>6534</v>
      </c>
      <c r="X133" s="211" t="s">
        <v>6534</v>
      </c>
      <c r="Y133" s="211" t="s">
        <v>2787</v>
      </c>
      <c r="Z133" s="211" t="s">
        <v>2787</v>
      </c>
      <c r="AA133" s="211" t="s">
        <v>2787</v>
      </c>
      <c r="AB133" s="211" t="s">
        <v>2787</v>
      </c>
      <c r="AC133" s="211" t="s">
        <v>2787</v>
      </c>
    </row>
    <row r="134" spans="1:29" x14ac:dyDescent="0.2">
      <c r="A134" s="213" t="s">
        <v>7963</v>
      </c>
      <c r="B134" s="213" t="s">
        <v>7964</v>
      </c>
      <c r="C134" s="211" t="s">
        <v>7965</v>
      </c>
      <c r="D134" s="211" t="s">
        <v>7966</v>
      </c>
      <c r="F134" s="211" t="s">
        <v>3942</v>
      </c>
      <c r="G134" s="211" t="s">
        <v>7967</v>
      </c>
      <c r="H134" s="211" t="s">
        <v>6988</v>
      </c>
      <c r="I134" s="211" t="s">
        <v>7968</v>
      </c>
      <c r="J134" s="211" t="s">
        <v>7969</v>
      </c>
      <c r="K134" s="211" t="s">
        <v>2787</v>
      </c>
      <c r="L134" s="211" t="s">
        <v>2787</v>
      </c>
      <c r="M134" s="211" t="s">
        <v>2787</v>
      </c>
      <c r="N134" s="211" t="s">
        <v>2787</v>
      </c>
      <c r="O134" s="211" t="s">
        <v>2787</v>
      </c>
      <c r="P134" s="211" t="s">
        <v>2787</v>
      </c>
      <c r="Q134" s="211" t="s">
        <v>2787</v>
      </c>
      <c r="R134" s="211" t="s">
        <v>2787</v>
      </c>
      <c r="S134" s="211" t="s">
        <v>2787</v>
      </c>
      <c r="T134" s="211" t="s">
        <v>6486</v>
      </c>
      <c r="U134" s="211" t="s">
        <v>2787</v>
      </c>
      <c r="V134" s="211" t="s">
        <v>6486</v>
      </c>
      <c r="W134" s="211" t="s">
        <v>2787</v>
      </c>
      <c r="X134" s="211" t="s">
        <v>2787</v>
      </c>
      <c r="Y134" s="211" t="s">
        <v>2787</v>
      </c>
      <c r="Z134" s="211" t="s">
        <v>7174</v>
      </c>
      <c r="AA134" s="211" t="s">
        <v>2787</v>
      </c>
      <c r="AB134" s="211" t="s">
        <v>7175</v>
      </c>
      <c r="AC134" s="211" t="s">
        <v>6487</v>
      </c>
    </row>
    <row r="135" spans="1:29" x14ac:dyDescent="0.2">
      <c r="A135" s="213" t="s">
        <v>8130</v>
      </c>
      <c r="B135" s="213" t="s">
        <v>8131</v>
      </c>
      <c r="C135" s="211" t="s">
        <v>8132</v>
      </c>
      <c r="D135" s="211" t="s">
        <v>8133</v>
      </c>
      <c r="F135" s="211" t="s">
        <v>4039</v>
      </c>
      <c r="G135" s="211" t="s">
        <v>6758</v>
      </c>
      <c r="H135" s="211" t="s">
        <v>6792</v>
      </c>
      <c r="I135" s="211" t="s">
        <v>6484</v>
      </c>
      <c r="J135" s="211" t="s">
        <v>8134</v>
      </c>
      <c r="K135" s="211" t="s">
        <v>2787</v>
      </c>
      <c r="L135" s="211" t="s">
        <v>2787</v>
      </c>
      <c r="M135" s="211" t="s">
        <v>2787</v>
      </c>
      <c r="N135" s="211" t="s">
        <v>2787</v>
      </c>
      <c r="O135" s="211" t="s">
        <v>2787</v>
      </c>
      <c r="P135" s="211" t="s">
        <v>6486</v>
      </c>
      <c r="Q135" s="211" t="s">
        <v>2787</v>
      </c>
      <c r="R135" s="211" t="s">
        <v>2787</v>
      </c>
      <c r="S135" s="211" t="s">
        <v>2787</v>
      </c>
      <c r="T135" s="211" t="s">
        <v>2787</v>
      </c>
      <c r="U135" s="211" t="s">
        <v>6534</v>
      </c>
      <c r="V135" s="211" t="s">
        <v>6981</v>
      </c>
      <c r="W135" s="211" t="s">
        <v>2787</v>
      </c>
      <c r="X135" s="211" t="s">
        <v>2787</v>
      </c>
      <c r="Y135" s="211" t="s">
        <v>6486</v>
      </c>
      <c r="Z135" s="211" t="s">
        <v>2787</v>
      </c>
      <c r="AA135" s="211" t="s">
        <v>2787</v>
      </c>
      <c r="AB135" s="211" t="s">
        <v>2787</v>
      </c>
      <c r="AC135" s="211" t="s">
        <v>8135</v>
      </c>
    </row>
    <row r="136" spans="1:29" x14ac:dyDescent="0.2">
      <c r="A136" s="213" t="s">
        <v>7986</v>
      </c>
      <c r="B136" s="213" t="s">
        <v>7987</v>
      </c>
      <c r="C136" s="211" t="s">
        <v>7988</v>
      </c>
      <c r="D136" s="211" t="s">
        <v>6479</v>
      </c>
      <c r="F136" s="211" t="s">
        <v>7989</v>
      </c>
      <c r="G136" s="211" t="s">
        <v>7990</v>
      </c>
      <c r="H136" s="211" t="s">
        <v>6749</v>
      </c>
      <c r="I136" s="211" t="s">
        <v>6668</v>
      </c>
      <c r="J136" s="211" t="s">
        <v>7991</v>
      </c>
      <c r="K136" s="211" t="s">
        <v>2787</v>
      </c>
      <c r="L136" s="211" t="s">
        <v>2787</v>
      </c>
      <c r="M136" s="211" t="s">
        <v>2787</v>
      </c>
      <c r="N136" s="211" t="s">
        <v>2787</v>
      </c>
      <c r="O136" s="211" t="s">
        <v>2787</v>
      </c>
      <c r="P136" s="211" t="s">
        <v>2787</v>
      </c>
      <c r="Q136" s="211" t="s">
        <v>2787</v>
      </c>
      <c r="R136" s="211" t="s">
        <v>6486</v>
      </c>
      <c r="S136" s="211" t="s">
        <v>2787</v>
      </c>
      <c r="T136" s="211" t="s">
        <v>2787</v>
      </c>
      <c r="U136" s="211" t="s">
        <v>2787</v>
      </c>
      <c r="V136" s="211" t="s">
        <v>2787</v>
      </c>
      <c r="W136" s="211" t="s">
        <v>6486</v>
      </c>
      <c r="X136" s="211" t="s">
        <v>2787</v>
      </c>
      <c r="Y136" s="211" t="s">
        <v>6719</v>
      </c>
      <c r="Z136" s="211" t="s">
        <v>2787</v>
      </c>
      <c r="AA136" s="211" t="s">
        <v>6751</v>
      </c>
      <c r="AB136" s="211" t="s">
        <v>6719</v>
      </c>
      <c r="AC136" s="211" t="s">
        <v>6825</v>
      </c>
    </row>
    <row r="137" spans="1:29" x14ac:dyDescent="0.2">
      <c r="A137" s="213" t="s">
        <v>6364</v>
      </c>
      <c r="B137" s="213" t="s">
        <v>6365</v>
      </c>
      <c r="C137" s="211" t="s">
        <v>7687</v>
      </c>
      <c r="D137" s="211" t="s">
        <v>7951</v>
      </c>
      <c r="F137" s="211" t="s">
        <v>7952</v>
      </c>
      <c r="G137" s="211" t="s">
        <v>7953</v>
      </c>
      <c r="H137" s="211" t="s">
        <v>6831</v>
      </c>
      <c r="I137" s="211" t="s">
        <v>6832</v>
      </c>
      <c r="J137" s="211" t="s">
        <v>7954</v>
      </c>
      <c r="K137" s="211" t="s">
        <v>2787</v>
      </c>
      <c r="L137" s="211" t="s">
        <v>2787</v>
      </c>
      <c r="M137" s="211" t="s">
        <v>2787</v>
      </c>
      <c r="N137" s="211" t="s">
        <v>6486</v>
      </c>
      <c r="O137" s="211" t="s">
        <v>2787</v>
      </c>
      <c r="P137" s="211" t="s">
        <v>2787</v>
      </c>
      <c r="Q137" s="211" t="s">
        <v>2787</v>
      </c>
      <c r="R137" s="211" t="s">
        <v>2787</v>
      </c>
      <c r="S137" s="211" t="s">
        <v>2787</v>
      </c>
      <c r="T137" s="211" t="s">
        <v>2787</v>
      </c>
      <c r="U137" s="211" t="s">
        <v>6486</v>
      </c>
      <c r="V137" s="211" t="s">
        <v>2787</v>
      </c>
      <c r="W137" s="211" t="s">
        <v>2787</v>
      </c>
      <c r="X137" s="211" t="s">
        <v>2787</v>
      </c>
      <c r="Y137" s="211" t="s">
        <v>2787</v>
      </c>
      <c r="Z137" s="211" t="s">
        <v>6486</v>
      </c>
      <c r="AA137" s="211" t="s">
        <v>2787</v>
      </c>
      <c r="AB137" s="211" t="s">
        <v>2787</v>
      </c>
      <c r="AC137" s="211" t="s">
        <v>6594</v>
      </c>
    </row>
    <row r="138" spans="1:29" x14ac:dyDescent="0.2">
      <c r="A138" s="213" t="s">
        <v>8143</v>
      </c>
      <c r="B138" s="213" t="s">
        <v>8144</v>
      </c>
      <c r="C138" s="211" t="s">
        <v>8145</v>
      </c>
      <c r="D138" s="211" t="s">
        <v>7234</v>
      </c>
      <c r="F138" s="211" t="s">
        <v>3998</v>
      </c>
      <c r="G138" s="211" t="s">
        <v>6864</v>
      </c>
      <c r="H138" s="211" t="s">
        <v>8146</v>
      </c>
      <c r="I138" s="211" t="s">
        <v>2787</v>
      </c>
      <c r="J138" s="211" t="s">
        <v>8147</v>
      </c>
      <c r="K138" s="211" t="s">
        <v>2787</v>
      </c>
      <c r="L138" s="211" t="s">
        <v>2787</v>
      </c>
      <c r="M138" s="211" t="s">
        <v>2787</v>
      </c>
      <c r="N138" s="211" t="s">
        <v>2787</v>
      </c>
      <c r="O138" s="211" t="s">
        <v>2787</v>
      </c>
      <c r="P138" s="211" t="s">
        <v>2787</v>
      </c>
      <c r="Q138" s="211" t="s">
        <v>2787</v>
      </c>
      <c r="R138" s="211" t="s">
        <v>2787</v>
      </c>
      <c r="S138" s="211" t="s">
        <v>2787</v>
      </c>
      <c r="T138" s="211" t="s">
        <v>2787</v>
      </c>
      <c r="U138" s="211" t="s">
        <v>2787</v>
      </c>
      <c r="V138" s="211" t="s">
        <v>2787</v>
      </c>
      <c r="W138" s="211" t="s">
        <v>2787</v>
      </c>
      <c r="X138" s="211" t="s">
        <v>2787</v>
      </c>
      <c r="Y138" s="211" t="s">
        <v>2787</v>
      </c>
      <c r="Z138" s="211" t="s">
        <v>2787</v>
      </c>
      <c r="AA138" s="211" t="s">
        <v>2787</v>
      </c>
      <c r="AB138" s="211" t="s">
        <v>2787</v>
      </c>
      <c r="AC138" s="211" t="s">
        <v>2787</v>
      </c>
    </row>
    <row r="139" spans="1:29" x14ac:dyDescent="0.2">
      <c r="A139" s="213" t="s">
        <v>7959</v>
      </c>
      <c r="B139" s="213" t="s">
        <v>7960</v>
      </c>
      <c r="C139" s="211" t="s">
        <v>7957</v>
      </c>
      <c r="D139" s="211" t="s">
        <v>6917</v>
      </c>
      <c r="F139" s="211" t="s">
        <v>3998</v>
      </c>
      <c r="G139" s="211" t="s">
        <v>6748</v>
      </c>
      <c r="H139" s="211" t="s">
        <v>7961</v>
      </c>
      <c r="I139" s="211" t="s">
        <v>6687</v>
      </c>
      <c r="J139" s="211" t="s">
        <v>7962</v>
      </c>
      <c r="K139" s="211" t="s">
        <v>2787</v>
      </c>
      <c r="L139" s="211" t="s">
        <v>2787</v>
      </c>
      <c r="M139" s="211" t="s">
        <v>2787</v>
      </c>
      <c r="N139" s="211" t="s">
        <v>2787</v>
      </c>
      <c r="O139" s="211" t="s">
        <v>2787</v>
      </c>
      <c r="P139" s="211" t="s">
        <v>2787</v>
      </c>
      <c r="Q139" s="211" t="s">
        <v>2787</v>
      </c>
      <c r="R139" s="211" t="s">
        <v>2787</v>
      </c>
      <c r="S139" s="211" t="s">
        <v>2787</v>
      </c>
      <c r="T139" s="211" t="s">
        <v>6486</v>
      </c>
      <c r="U139" s="211" t="s">
        <v>6486</v>
      </c>
      <c r="V139" s="211" t="s">
        <v>2787</v>
      </c>
      <c r="W139" s="211" t="s">
        <v>2787</v>
      </c>
      <c r="X139" s="211" t="s">
        <v>2787</v>
      </c>
      <c r="Y139" s="211" t="s">
        <v>2787</v>
      </c>
      <c r="Z139" s="211" t="s">
        <v>2787</v>
      </c>
      <c r="AA139" s="211" t="s">
        <v>6486</v>
      </c>
      <c r="AB139" s="211" t="s">
        <v>2787</v>
      </c>
      <c r="AC139" s="211" t="s">
        <v>6713</v>
      </c>
    </row>
    <row r="140" spans="1:29" x14ac:dyDescent="0.2">
      <c r="A140" s="213" t="s">
        <v>6370</v>
      </c>
      <c r="B140" s="213" t="s">
        <v>6371</v>
      </c>
      <c r="C140" s="211" t="s">
        <v>7398</v>
      </c>
      <c r="D140" s="211" t="s">
        <v>7746</v>
      </c>
      <c r="F140" s="211" t="s">
        <v>5184</v>
      </c>
      <c r="G140" s="211" t="s">
        <v>7748</v>
      </c>
      <c r="H140" s="211" t="s">
        <v>7749</v>
      </c>
      <c r="I140" s="211" t="s">
        <v>6687</v>
      </c>
      <c r="J140" s="211" t="s">
        <v>7750</v>
      </c>
      <c r="K140" s="211" t="s">
        <v>2787</v>
      </c>
      <c r="L140" s="211" t="s">
        <v>2787</v>
      </c>
      <c r="M140" s="211" t="s">
        <v>2787</v>
      </c>
      <c r="N140" s="211" t="s">
        <v>2787</v>
      </c>
      <c r="O140" s="211" t="s">
        <v>2787</v>
      </c>
      <c r="P140" s="211" t="s">
        <v>2787</v>
      </c>
      <c r="Q140" s="211" t="s">
        <v>2787</v>
      </c>
      <c r="R140" s="211" t="s">
        <v>2787</v>
      </c>
      <c r="S140" s="211" t="s">
        <v>2787</v>
      </c>
      <c r="T140" s="211" t="s">
        <v>7947</v>
      </c>
      <c r="U140" s="211" t="s">
        <v>6486</v>
      </c>
      <c r="V140" s="211" t="s">
        <v>2787</v>
      </c>
      <c r="W140" s="211" t="s">
        <v>2787</v>
      </c>
      <c r="X140" s="211" t="s">
        <v>2787</v>
      </c>
      <c r="Y140" s="211" t="s">
        <v>6495</v>
      </c>
      <c r="Z140" s="211" t="s">
        <v>2787</v>
      </c>
      <c r="AA140" s="211" t="s">
        <v>6495</v>
      </c>
      <c r="AB140" s="211" t="s">
        <v>2787</v>
      </c>
      <c r="AC140" s="211" t="s">
        <v>6594</v>
      </c>
    </row>
    <row r="141" spans="1:29" x14ac:dyDescent="0.2">
      <c r="A141" s="213" t="s">
        <v>6374</v>
      </c>
      <c r="B141" s="213" t="s">
        <v>6375</v>
      </c>
      <c r="C141" s="211" t="s">
        <v>6775</v>
      </c>
      <c r="D141" s="211" t="s">
        <v>7320</v>
      </c>
      <c r="F141" s="211" t="s">
        <v>4119</v>
      </c>
      <c r="G141" s="211" t="s">
        <v>6615</v>
      </c>
      <c r="H141" s="211" t="s">
        <v>6972</v>
      </c>
      <c r="I141" s="211" t="s">
        <v>6772</v>
      </c>
      <c r="J141" s="211" t="s">
        <v>7753</v>
      </c>
      <c r="K141" s="211" t="s">
        <v>2787</v>
      </c>
      <c r="L141" s="211" t="s">
        <v>2787</v>
      </c>
      <c r="M141" s="211" t="s">
        <v>2787</v>
      </c>
      <c r="N141" s="211" t="s">
        <v>2787</v>
      </c>
      <c r="O141" s="211" t="s">
        <v>2787</v>
      </c>
      <c r="P141" s="211" t="s">
        <v>2787</v>
      </c>
      <c r="Q141" s="211" t="s">
        <v>2787</v>
      </c>
      <c r="R141" s="211" t="s">
        <v>2787</v>
      </c>
      <c r="S141" s="211" t="s">
        <v>2787</v>
      </c>
      <c r="T141" s="211" t="s">
        <v>7947</v>
      </c>
      <c r="U141" s="211" t="s">
        <v>2787</v>
      </c>
      <c r="V141" s="211" t="s">
        <v>2787</v>
      </c>
      <c r="W141" s="211" t="s">
        <v>6486</v>
      </c>
      <c r="X141" s="211" t="s">
        <v>2787</v>
      </c>
      <c r="Y141" s="211" t="s">
        <v>2787</v>
      </c>
      <c r="Z141" s="211" t="s">
        <v>2787</v>
      </c>
      <c r="AA141" s="211" t="s">
        <v>6486</v>
      </c>
      <c r="AB141" s="211" t="s">
        <v>2787</v>
      </c>
      <c r="AC141" s="211" t="s">
        <v>6727</v>
      </c>
    </row>
    <row r="142" spans="1:29" x14ac:dyDescent="0.2">
      <c r="A142" s="213" t="s">
        <v>6378</v>
      </c>
      <c r="B142" s="213" t="s">
        <v>6379</v>
      </c>
      <c r="C142" s="211" t="s">
        <v>7699</v>
      </c>
      <c r="D142" s="211" t="s">
        <v>7285</v>
      </c>
      <c r="F142" s="211" t="s">
        <v>6382</v>
      </c>
      <c r="G142" s="211" t="s">
        <v>7756</v>
      </c>
      <c r="H142" s="211" t="s">
        <v>6699</v>
      </c>
      <c r="I142" s="211" t="s">
        <v>6772</v>
      </c>
      <c r="J142" s="211" t="s">
        <v>7757</v>
      </c>
      <c r="K142" s="211" t="s">
        <v>2787</v>
      </c>
      <c r="L142" s="211" t="s">
        <v>2787</v>
      </c>
      <c r="M142" s="211" t="s">
        <v>2787</v>
      </c>
      <c r="N142" s="211" t="s">
        <v>6486</v>
      </c>
      <c r="O142" s="211" t="s">
        <v>2787</v>
      </c>
      <c r="P142" s="211" t="s">
        <v>2787</v>
      </c>
      <c r="Q142" s="211" t="s">
        <v>2787</v>
      </c>
      <c r="R142" s="211" t="s">
        <v>2787</v>
      </c>
      <c r="S142" s="211" t="s">
        <v>2787</v>
      </c>
      <c r="T142" s="211" t="s">
        <v>2787</v>
      </c>
      <c r="U142" s="211" t="s">
        <v>2787</v>
      </c>
      <c r="V142" s="211" t="s">
        <v>2787</v>
      </c>
      <c r="W142" s="211" t="s">
        <v>6486</v>
      </c>
      <c r="X142" s="211" t="s">
        <v>2787</v>
      </c>
      <c r="Y142" s="211" t="s">
        <v>2787</v>
      </c>
      <c r="Z142" s="211" t="s">
        <v>2787</v>
      </c>
      <c r="AA142" s="211" t="s">
        <v>2787</v>
      </c>
      <c r="AB142" s="211" t="s">
        <v>6486</v>
      </c>
      <c r="AC142" s="211" t="s">
        <v>6727</v>
      </c>
    </row>
    <row r="143" spans="1:29" x14ac:dyDescent="0.2">
      <c r="A143" s="213" t="s">
        <v>8052</v>
      </c>
      <c r="B143" s="213" t="s">
        <v>8053</v>
      </c>
      <c r="C143" s="211" t="s">
        <v>7398</v>
      </c>
      <c r="D143" s="211" t="s">
        <v>6969</v>
      </c>
      <c r="F143" s="211" t="s">
        <v>8054</v>
      </c>
      <c r="G143" s="211" t="s">
        <v>8055</v>
      </c>
      <c r="H143" s="211" t="s">
        <v>7669</v>
      </c>
      <c r="I143" s="211" t="s">
        <v>6687</v>
      </c>
      <c r="J143" s="211" t="s">
        <v>8056</v>
      </c>
      <c r="K143" s="211" t="s">
        <v>2787</v>
      </c>
      <c r="L143" s="211" t="s">
        <v>2787</v>
      </c>
      <c r="M143" s="211" t="s">
        <v>2787</v>
      </c>
      <c r="N143" s="211" t="s">
        <v>2787</v>
      </c>
      <c r="O143" s="211" t="s">
        <v>2787</v>
      </c>
      <c r="P143" s="211" t="s">
        <v>2787</v>
      </c>
      <c r="Q143" s="211" t="s">
        <v>2787</v>
      </c>
      <c r="R143" s="211" t="s">
        <v>2787</v>
      </c>
      <c r="S143" s="211" t="s">
        <v>2787</v>
      </c>
      <c r="T143" s="211" t="s">
        <v>7947</v>
      </c>
      <c r="U143" s="211" t="s">
        <v>6486</v>
      </c>
      <c r="V143" s="211" t="s">
        <v>2787</v>
      </c>
      <c r="W143" s="211" t="s">
        <v>2787</v>
      </c>
      <c r="X143" s="211" t="s">
        <v>2787</v>
      </c>
      <c r="Y143" s="211" t="s">
        <v>6751</v>
      </c>
      <c r="Z143" s="211" t="s">
        <v>2787</v>
      </c>
      <c r="AA143" s="211" t="s">
        <v>6719</v>
      </c>
      <c r="AB143" s="211" t="s">
        <v>6719</v>
      </c>
      <c r="AC143" s="211" t="s">
        <v>6594</v>
      </c>
    </row>
    <row r="144" spans="1:29" x14ac:dyDescent="0.2">
      <c r="A144" s="213" t="s">
        <v>8038</v>
      </c>
      <c r="B144" s="213" t="s">
        <v>8039</v>
      </c>
      <c r="C144" s="211" t="s">
        <v>8040</v>
      </c>
      <c r="D144" s="211" t="s">
        <v>8041</v>
      </c>
      <c r="F144" s="211" t="s">
        <v>8042</v>
      </c>
      <c r="G144" s="211" t="s">
        <v>8043</v>
      </c>
      <c r="H144" s="211" t="s">
        <v>7219</v>
      </c>
      <c r="I144" s="211" t="s">
        <v>8044</v>
      </c>
      <c r="J144" s="211" t="s">
        <v>8045</v>
      </c>
      <c r="K144" s="211" t="s">
        <v>2787</v>
      </c>
      <c r="L144" s="211" t="s">
        <v>2787</v>
      </c>
      <c r="M144" s="211" t="s">
        <v>2787</v>
      </c>
      <c r="N144" s="211" t="s">
        <v>2787</v>
      </c>
      <c r="O144" s="211" t="s">
        <v>2787</v>
      </c>
      <c r="P144" s="211" t="s">
        <v>2787</v>
      </c>
      <c r="Q144" s="211" t="s">
        <v>2787</v>
      </c>
      <c r="R144" s="211" t="s">
        <v>2787</v>
      </c>
      <c r="S144" s="211" t="s">
        <v>2787</v>
      </c>
      <c r="T144" s="211" t="s">
        <v>7947</v>
      </c>
      <c r="U144" s="211" t="s">
        <v>2787</v>
      </c>
      <c r="V144" s="211" t="s">
        <v>6719</v>
      </c>
      <c r="W144" s="211" t="s">
        <v>6720</v>
      </c>
      <c r="X144" s="211" t="s">
        <v>2787</v>
      </c>
      <c r="Y144" s="211" t="s">
        <v>2787</v>
      </c>
      <c r="Z144" s="211" t="s">
        <v>2787</v>
      </c>
      <c r="AA144" s="211" t="s">
        <v>6486</v>
      </c>
      <c r="AB144" s="211" t="s">
        <v>2787</v>
      </c>
      <c r="AC144" s="211" t="s">
        <v>8046</v>
      </c>
    </row>
    <row r="145" spans="1:29" x14ac:dyDescent="0.2">
      <c r="A145" s="213" t="s">
        <v>7980</v>
      </c>
      <c r="B145" s="213" t="s">
        <v>7981</v>
      </c>
      <c r="C145" s="211" t="s">
        <v>7957</v>
      </c>
      <c r="D145" s="211" t="s">
        <v>7713</v>
      </c>
      <c r="F145" s="211" t="s">
        <v>7982</v>
      </c>
      <c r="G145" s="211" t="s">
        <v>7983</v>
      </c>
      <c r="H145" s="211" t="s">
        <v>7984</v>
      </c>
      <c r="I145" s="211" t="s">
        <v>6772</v>
      </c>
      <c r="J145" s="211" t="s">
        <v>7985</v>
      </c>
      <c r="K145" s="211" t="s">
        <v>2787</v>
      </c>
      <c r="L145" s="211" t="s">
        <v>2787</v>
      </c>
      <c r="M145" s="211" t="s">
        <v>2787</v>
      </c>
      <c r="N145" s="211" t="s">
        <v>6486</v>
      </c>
      <c r="O145" s="211" t="s">
        <v>2787</v>
      </c>
      <c r="P145" s="211" t="s">
        <v>2787</v>
      </c>
      <c r="Q145" s="211" t="s">
        <v>2787</v>
      </c>
      <c r="R145" s="211" t="s">
        <v>2787</v>
      </c>
      <c r="S145" s="211" t="s">
        <v>2787</v>
      </c>
      <c r="T145" s="211" t="s">
        <v>2787</v>
      </c>
      <c r="U145" s="211" t="s">
        <v>2787</v>
      </c>
      <c r="V145" s="211" t="s">
        <v>2787</v>
      </c>
      <c r="W145" s="211" t="s">
        <v>6486</v>
      </c>
      <c r="X145" s="211" t="s">
        <v>2787</v>
      </c>
      <c r="Y145" s="211" t="s">
        <v>2787</v>
      </c>
      <c r="Z145" s="211" t="s">
        <v>6751</v>
      </c>
      <c r="AA145" s="211" t="s">
        <v>2787</v>
      </c>
      <c r="AB145" s="211" t="s">
        <v>6752</v>
      </c>
      <c r="AC145" s="211" t="s">
        <v>6727</v>
      </c>
    </row>
    <row r="146" spans="1:29" x14ac:dyDescent="0.2">
      <c r="A146" s="213" t="s">
        <v>6388</v>
      </c>
      <c r="B146" s="213" t="s">
        <v>6389</v>
      </c>
      <c r="C146" s="211" t="s">
        <v>7520</v>
      </c>
      <c r="D146" s="211" t="s">
        <v>7521</v>
      </c>
      <c r="F146" s="211" t="s">
        <v>6392</v>
      </c>
      <c r="G146" s="211" t="s">
        <v>7764</v>
      </c>
      <c r="H146" s="211" t="s">
        <v>6831</v>
      </c>
      <c r="I146" s="211" t="s">
        <v>6832</v>
      </c>
      <c r="J146" s="211" t="s">
        <v>7765</v>
      </c>
      <c r="K146" s="211" t="s">
        <v>2787</v>
      </c>
      <c r="L146" s="211" t="s">
        <v>2787</v>
      </c>
      <c r="M146" s="211" t="s">
        <v>2787</v>
      </c>
      <c r="N146" s="211" t="s">
        <v>6486</v>
      </c>
      <c r="O146" s="211" t="s">
        <v>2787</v>
      </c>
      <c r="P146" s="211" t="s">
        <v>2787</v>
      </c>
      <c r="Q146" s="211" t="s">
        <v>2787</v>
      </c>
      <c r="R146" s="211" t="s">
        <v>2787</v>
      </c>
      <c r="S146" s="211" t="s">
        <v>2787</v>
      </c>
      <c r="T146" s="211" t="s">
        <v>2787</v>
      </c>
      <c r="U146" s="211" t="s">
        <v>6486</v>
      </c>
      <c r="V146" s="211" t="s">
        <v>2787</v>
      </c>
      <c r="W146" s="211" t="s">
        <v>2787</v>
      </c>
      <c r="X146" s="211" t="s">
        <v>2787</v>
      </c>
      <c r="Y146" s="211" t="s">
        <v>7467</v>
      </c>
      <c r="Z146" s="211" t="s">
        <v>6720</v>
      </c>
      <c r="AA146" s="211" t="s">
        <v>7174</v>
      </c>
      <c r="AB146" s="211" t="s">
        <v>2787</v>
      </c>
      <c r="AC146" s="211" t="s">
        <v>6594</v>
      </c>
    </row>
    <row r="147" spans="1:29" x14ac:dyDescent="0.2">
      <c r="A147" s="213" t="s">
        <v>8057</v>
      </c>
      <c r="B147" s="213" t="s">
        <v>8058</v>
      </c>
      <c r="C147" s="211" t="s">
        <v>8059</v>
      </c>
      <c r="D147" s="211" t="s">
        <v>7179</v>
      </c>
      <c r="F147" s="211" t="s">
        <v>8060</v>
      </c>
      <c r="G147" s="211" t="s">
        <v>8061</v>
      </c>
      <c r="H147" s="211" t="s">
        <v>8062</v>
      </c>
      <c r="I147" s="211" t="s">
        <v>6572</v>
      </c>
      <c r="J147" s="211" t="s">
        <v>8063</v>
      </c>
      <c r="K147" s="211" t="s">
        <v>2787</v>
      </c>
      <c r="L147" s="211" t="s">
        <v>2787</v>
      </c>
      <c r="M147" s="211" t="s">
        <v>2787</v>
      </c>
      <c r="N147" s="211" t="s">
        <v>2787</v>
      </c>
      <c r="O147" s="211" t="s">
        <v>2787</v>
      </c>
      <c r="P147" s="211" t="s">
        <v>2787</v>
      </c>
      <c r="Q147" s="211" t="s">
        <v>2787</v>
      </c>
      <c r="R147" s="211" t="s">
        <v>2787</v>
      </c>
      <c r="S147" s="211" t="s">
        <v>2787</v>
      </c>
      <c r="T147" s="211" t="s">
        <v>7947</v>
      </c>
      <c r="U147" s="211" t="s">
        <v>2787</v>
      </c>
      <c r="V147" s="211" t="s">
        <v>6486</v>
      </c>
      <c r="W147" s="211" t="s">
        <v>2787</v>
      </c>
      <c r="X147" s="211" t="s">
        <v>2787</v>
      </c>
      <c r="Y147" s="211" t="s">
        <v>2787</v>
      </c>
      <c r="Z147" s="211" t="s">
        <v>2787</v>
      </c>
      <c r="AA147" s="211" t="s">
        <v>2787</v>
      </c>
      <c r="AB147" s="211" t="s">
        <v>6486</v>
      </c>
      <c r="AC147" s="211" t="s">
        <v>6612</v>
      </c>
    </row>
    <row r="148" spans="1:29" x14ac:dyDescent="0.2">
      <c r="A148" s="213" t="s">
        <v>6394</v>
      </c>
      <c r="B148" s="213" t="s">
        <v>6395</v>
      </c>
      <c r="C148" s="211" t="s">
        <v>7398</v>
      </c>
      <c r="D148" s="211" t="s">
        <v>7767</v>
      </c>
      <c r="F148" s="211" t="s">
        <v>6398</v>
      </c>
      <c r="G148" s="211" t="s">
        <v>7769</v>
      </c>
      <c r="H148" s="211" t="s">
        <v>6749</v>
      </c>
      <c r="I148" s="211" t="s">
        <v>6668</v>
      </c>
      <c r="J148" s="211" t="s">
        <v>7770</v>
      </c>
      <c r="K148" s="211" t="s">
        <v>2787</v>
      </c>
      <c r="L148" s="211" t="s">
        <v>2787</v>
      </c>
      <c r="M148" s="211" t="s">
        <v>2787</v>
      </c>
      <c r="N148" s="211" t="s">
        <v>2787</v>
      </c>
      <c r="O148" s="211" t="s">
        <v>2787</v>
      </c>
      <c r="P148" s="211" t="s">
        <v>2787</v>
      </c>
      <c r="Q148" s="211" t="s">
        <v>2787</v>
      </c>
      <c r="R148" s="211" t="s">
        <v>2787</v>
      </c>
      <c r="S148" s="211" t="s">
        <v>2787</v>
      </c>
      <c r="T148" s="211" t="s">
        <v>7947</v>
      </c>
      <c r="U148" s="211" t="s">
        <v>2787</v>
      </c>
      <c r="V148" s="211" t="s">
        <v>2787</v>
      </c>
      <c r="W148" s="211" t="s">
        <v>6486</v>
      </c>
      <c r="X148" s="211" t="s">
        <v>2787</v>
      </c>
      <c r="Y148" s="211" t="s">
        <v>6534</v>
      </c>
      <c r="Z148" s="211" t="s">
        <v>2787</v>
      </c>
      <c r="AA148" s="211" t="s">
        <v>6495</v>
      </c>
      <c r="AB148" s="211" t="s">
        <v>6534</v>
      </c>
      <c r="AC148" s="211" t="s">
        <v>6825</v>
      </c>
    </row>
    <row r="149" spans="1:29" x14ac:dyDescent="0.2">
      <c r="A149" s="213" t="s">
        <v>8031</v>
      </c>
      <c r="B149" s="213" t="s">
        <v>8032</v>
      </c>
      <c r="C149" s="211" t="s">
        <v>8033</v>
      </c>
      <c r="D149" s="211" t="s">
        <v>7265</v>
      </c>
      <c r="F149" s="211" t="s">
        <v>8034</v>
      </c>
      <c r="G149" s="211" t="s">
        <v>8035</v>
      </c>
      <c r="H149" s="211" t="s">
        <v>7027</v>
      </c>
      <c r="I149" s="211" t="s">
        <v>7028</v>
      </c>
      <c r="J149" s="211" t="s">
        <v>8036</v>
      </c>
      <c r="K149" s="211" t="s">
        <v>2787</v>
      </c>
      <c r="L149" s="211" t="s">
        <v>2787</v>
      </c>
      <c r="M149" s="211" t="s">
        <v>2787</v>
      </c>
      <c r="N149" s="211" t="s">
        <v>2787</v>
      </c>
      <c r="O149" s="211" t="s">
        <v>2787</v>
      </c>
      <c r="P149" s="211" t="s">
        <v>2787</v>
      </c>
      <c r="Q149" s="211" t="s">
        <v>2787</v>
      </c>
      <c r="R149" s="211" t="s">
        <v>2787</v>
      </c>
      <c r="S149" s="211" t="s">
        <v>2787</v>
      </c>
      <c r="T149" s="211" t="s">
        <v>7947</v>
      </c>
      <c r="U149" s="211" t="s">
        <v>2787</v>
      </c>
      <c r="V149" s="211" t="s">
        <v>6486</v>
      </c>
      <c r="W149" s="211" t="s">
        <v>2787</v>
      </c>
      <c r="X149" s="211" t="s">
        <v>2787</v>
      </c>
      <c r="Y149" s="211" t="s">
        <v>2787</v>
      </c>
      <c r="Z149" s="211" t="s">
        <v>2787</v>
      </c>
      <c r="AA149" s="211" t="s">
        <v>6486</v>
      </c>
      <c r="AB149" s="211" t="s">
        <v>2787</v>
      </c>
      <c r="AC149" s="211" t="s">
        <v>8037</v>
      </c>
    </row>
    <row r="150" spans="1:29" x14ac:dyDescent="0.2">
      <c r="A150" s="213" t="s">
        <v>7998</v>
      </c>
      <c r="B150" s="213" t="s">
        <v>7999</v>
      </c>
      <c r="C150" s="211" t="s">
        <v>7994</v>
      </c>
      <c r="D150" s="211" t="s">
        <v>8000</v>
      </c>
      <c r="F150" s="211" t="s">
        <v>3914</v>
      </c>
      <c r="G150" s="211" t="s">
        <v>7062</v>
      </c>
      <c r="H150" s="211" t="s">
        <v>8001</v>
      </c>
      <c r="I150" s="211" t="s">
        <v>6779</v>
      </c>
      <c r="J150" s="211" t="s">
        <v>8002</v>
      </c>
      <c r="K150" s="211" t="s">
        <v>2787</v>
      </c>
      <c r="L150" s="211" t="s">
        <v>2787</v>
      </c>
      <c r="M150" s="211" t="s">
        <v>2787</v>
      </c>
      <c r="N150" s="211" t="s">
        <v>2787</v>
      </c>
      <c r="O150" s="211" t="s">
        <v>2787</v>
      </c>
      <c r="P150" s="211" t="s">
        <v>2787</v>
      </c>
      <c r="Q150" s="211" t="s">
        <v>2787</v>
      </c>
      <c r="R150" s="211" t="s">
        <v>2787</v>
      </c>
      <c r="S150" s="211" t="s">
        <v>2787</v>
      </c>
      <c r="T150" s="211" t="s">
        <v>7947</v>
      </c>
      <c r="U150" s="211" t="s">
        <v>6486</v>
      </c>
      <c r="V150" s="211" t="s">
        <v>2787</v>
      </c>
      <c r="W150" s="211" t="s">
        <v>2787</v>
      </c>
      <c r="X150" s="211" t="s">
        <v>2787</v>
      </c>
      <c r="Y150" s="211" t="s">
        <v>2787</v>
      </c>
      <c r="Z150" s="211" t="s">
        <v>7175</v>
      </c>
      <c r="AA150" s="211" t="s">
        <v>7467</v>
      </c>
      <c r="AB150" s="211" t="s">
        <v>7467</v>
      </c>
      <c r="AC150" s="211" t="s">
        <v>8003</v>
      </c>
    </row>
    <row r="151" spans="1:29" x14ac:dyDescent="0.2">
      <c r="A151" s="213" t="s">
        <v>7970</v>
      </c>
      <c r="B151" s="213" t="s">
        <v>7971</v>
      </c>
      <c r="C151" s="211" t="s">
        <v>7972</v>
      </c>
      <c r="D151" s="211" t="s">
        <v>6479</v>
      </c>
      <c r="F151" s="211" t="s">
        <v>7973</v>
      </c>
      <c r="G151" s="211" t="s">
        <v>7974</v>
      </c>
      <c r="H151" s="211" t="s">
        <v>6972</v>
      </c>
      <c r="I151" s="211" t="s">
        <v>6507</v>
      </c>
      <c r="J151" s="211" t="s">
        <v>7975</v>
      </c>
      <c r="K151" s="211" t="s">
        <v>2787</v>
      </c>
      <c r="L151" s="211" t="s">
        <v>2787</v>
      </c>
      <c r="M151" s="211" t="s">
        <v>2787</v>
      </c>
      <c r="N151" s="211" t="s">
        <v>2787</v>
      </c>
      <c r="O151" s="211" t="s">
        <v>2787</v>
      </c>
      <c r="P151" s="211" t="s">
        <v>2787</v>
      </c>
      <c r="Q151" s="211" t="s">
        <v>2787</v>
      </c>
      <c r="R151" s="211" t="s">
        <v>2787</v>
      </c>
      <c r="S151" s="211" t="s">
        <v>2787</v>
      </c>
      <c r="T151" s="211" t="s">
        <v>6486</v>
      </c>
      <c r="U151" s="211" t="s">
        <v>2787</v>
      </c>
      <c r="V151" s="211" t="s">
        <v>6486</v>
      </c>
      <c r="W151" s="211" t="s">
        <v>2787</v>
      </c>
      <c r="X151" s="211" t="s">
        <v>2787</v>
      </c>
      <c r="Y151" s="211" t="s">
        <v>2787</v>
      </c>
      <c r="Z151" s="211" t="s">
        <v>7317</v>
      </c>
      <c r="AA151" s="211" t="s">
        <v>7318</v>
      </c>
      <c r="AB151" s="211" t="s">
        <v>2787</v>
      </c>
      <c r="AC151" s="211" t="s">
        <v>6487</v>
      </c>
    </row>
    <row r="152" spans="1:29" x14ac:dyDescent="0.2">
      <c r="A152" s="213" t="s">
        <v>6400</v>
      </c>
      <c r="B152" s="213" t="s">
        <v>6401</v>
      </c>
      <c r="C152" s="211" t="s">
        <v>7699</v>
      </c>
      <c r="D152" s="211" t="s">
        <v>7772</v>
      </c>
      <c r="F152" s="211" t="s">
        <v>2787</v>
      </c>
      <c r="G152" s="211" t="s">
        <v>6636</v>
      </c>
      <c r="H152" s="211" t="s">
        <v>6637</v>
      </c>
      <c r="I152" s="211" t="s">
        <v>6572</v>
      </c>
      <c r="J152" s="211" t="s">
        <v>7773</v>
      </c>
      <c r="K152" s="211" t="s">
        <v>2787</v>
      </c>
      <c r="L152" s="211" t="s">
        <v>2787</v>
      </c>
      <c r="M152" s="211" t="s">
        <v>2787</v>
      </c>
      <c r="N152" s="211" t="s">
        <v>6495</v>
      </c>
      <c r="O152" s="211" t="s">
        <v>6495</v>
      </c>
      <c r="P152" s="211" t="s">
        <v>2787</v>
      </c>
      <c r="Q152" s="211" t="s">
        <v>2787</v>
      </c>
      <c r="R152" s="211" t="s">
        <v>2787</v>
      </c>
      <c r="S152" s="211" t="s">
        <v>2787</v>
      </c>
      <c r="T152" s="211" t="s">
        <v>2787</v>
      </c>
      <c r="U152" s="211" t="s">
        <v>2787</v>
      </c>
      <c r="V152" s="211" t="s">
        <v>6486</v>
      </c>
      <c r="W152" s="211" t="s">
        <v>2787</v>
      </c>
      <c r="X152" s="211" t="s">
        <v>2787</v>
      </c>
      <c r="Y152" s="211" t="s">
        <v>2787</v>
      </c>
      <c r="Z152" s="211" t="s">
        <v>6981</v>
      </c>
      <c r="AA152" s="211" t="s">
        <v>2787</v>
      </c>
      <c r="AB152" s="211" t="s">
        <v>6534</v>
      </c>
      <c r="AC152" s="211" t="s">
        <v>6639</v>
      </c>
    </row>
    <row r="153" spans="1:29" x14ac:dyDescent="0.2">
      <c r="A153" s="213" t="s">
        <v>7976</v>
      </c>
      <c r="B153" s="213" t="s">
        <v>7977</v>
      </c>
      <c r="C153" s="211" t="s">
        <v>7957</v>
      </c>
      <c r="D153" s="211" t="s">
        <v>7713</v>
      </c>
      <c r="F153" s="211" t="s">
        <v>288</v>
      </c>
      <c r="G153" s="211" t="s">
        <v>6530</v>
      </c>
      <c r="H153" s="211" t="s">
        <v>6483</v>
      </c>
      <c r="I153" s="211" t="s">
        <v>6484</v>
      </c>
      <c r="J153" s="211" t="s">
        <v>7978</v>
      </c>
      <c r="K153" s="211" t="s">
        <v>2787</v>
      </c>
      <c r="L153" s="211" t="s">
        <v>2787</v>
      </c>
      <c r="M153" s="211" t="s">
        <v>2787</v>
      </c>
      <c r="N153" s="211" t="s">
        <v>2787</v>
      </c>
      <c r="O153" s="211" t="s">
        <v>2787</v>
      </c>
      <c r="P153" s="211" t="s">
        <v>2787</v>
      </c>
      <c r="Q153" s="211" t="s">
        <v>2787</v>
      </c>
      <c r="R153" s="211" t="s">
        <v>2787</v>
      </c>
      <c r="S153" s="211" t="s">
        <v>2787</v>
      </c>
      <c r="T153" s="211" t="s">
        <v>7947</v>
      </c>
      <c r="U153" s="211" t="s">
        <v>2787</v>
      </c>
      <c r="V153" s="211" t="s">
        <v>6486</v>
      </c>
      <c r="W153" s="211" t="s">
        <v>2787</v>
      </c>
      <c r="X153" s="211" t="s">
        <v>2787</v>
      </c>
      <c r="Y153" s="211" t="s">
        <v>2787</v>
      </c>
      <c r="Z153" s="211" t="s">
        <v>2787</v>
      </c>
      <c r="AA153" s="211" t="s">
        <v>6486</v>
      </c>
      <c r="AB153" s="211" t="s">
        <v>2787</v>
      </c>
      <c r="AC153" s="211" t="s">
        <v>7979</v>
      </c>
    </row>
    <row r="154" spans="1:29" x14ac:dyDescent="0.2">
      <c r="A154" s="213" t="s">
        <v>8124</v>
      </c>
      <c r="B154" s="213" t="s">
        <v>8125</v>
      </c>
      <c r="C154" s="211" t="s">
        <v>7957</v>
      </c>
      <c r="D154" s="211" t="s">
        <v>7934</v>
      </c>
      <c r="F154" s="211" t="s">
        <v>294</v>
      </c>
      <c r="G154" s="211" t="s">
        <v>7272</v>
      </c>
      <c r="H154" s="211" t="s">
        <v>6816</v>
      </c>
      <c r="I154" s="211" t="s">
        <v>2787</v>
      </c>
      <c r="J154" s="211" t="s">
        <v>8126</v>
      </c>
      <c r="K154" s="211" t="s">
        <v>2787</v>
      </c>
      <c r="L154" s="211" t="s">
        <v>2787</v>
      </c>
      <c r="M154" s="211" t="s">
        <v>2787</v>
      </c>
      <c r="N154" s="211" t="s">
        <v>2787</v>
      </c>
      <c r="O154" s="211" t="s">
        <v>2787</v>
      </c>
      <c r="P154" s="211" t="s">
        <v>2787</v>
      </c>
      <c r="Q154" s="211" t="s">
        <v>2787</v>
      </c>
      <c r="R154" s="211" t="s">
        <v>2787</v>
      </c>
      <c r="S154" s="211" t="s">
        <v>2787</v>
      </c>
      <c r="T154" s="211" t="s">
        <v>2787</v>
      </c>
      <c r="U154" s="211" t="s">
        <v>2787</v>
      </c>
      <c r="V154" s="211" t="s">
        <v>2787</v>
      </c>
      <c r="W154" s="211" t="s">
        <v>2787</v>
      </c>
      <c r="X154" s="211" t="s">
        <v>2787</v>
      </c>
      <c r="Y154" s="211" t="s">
        <v>2787</v>
      </c>
      <c r="Z154" s="211" t="s">
        <v>2787</v>
      </c>
      <c r="AA154" s="211" t="s">
        <v>2787</v>
      </c>
      <c r="AB154" s="211" t="s">
        <v>2787</v>
      </c>
      <c r="AC154" s="211" t="s">
        <v>2787</v>
      </c>
    </row>
    <row r="155" spans="1:29" x14ac:dyDescent="0.2">
      <c r="A155" s="213" t="s">
        <v>8121</v>
      </c>
      <c r="B155" s="213" t="s">
        <v>8122</v>
      </c>
      <c r="C155" s="211" t="s">
        <v>7957</v>
      </c>
      <c r="D155" s="211" t="s">
        <v>7934</v>
      </c>
      <c r="F155" s="211" t="s">
        <v>294</v>
      </c>
      <c r="G155" s="211" t="s">
        <v>7272</v>
      </c>
      <c r="H155" s="211" t="s">
        <v>7010</v>
      </c>
      <c r="I155" s="211" t="s">
        <v>2787</v>
      </c>
      <c r="J155" s="211" t="s">
        <v>8123</v>
      </c>
      <c r="K155" s="211" t="s">
        <v>2787</v>
      </c>
      <c r="L155" s="211" t="s">
        <v>2787</v>
      </c>
      <c r="M155" s="211" t="s">
        <v>2787</v>
      </c>
      <c r="N155" s="211" t="s">
        <v>2787</v>
      </c>
      <c r="O155" s="211" t="s">
        <v>2787</v>
      </c>
      <c r="P155" s="211" t="s">
        <v>2787</v>
      </c>
      <c r="Q155" s="211" t="s">
        <v>2787</v>
      </c>
      <c r="R155" s="211" t="s">
        <v>2787</v>
      </c>
      <c r="S155" s="211" t="s">
        <v>2787</v>
      </c>
      <c r="T155" s="211" t="s">
        <v>2787</v>
      </c>
      <c r="U155" s="211" t="s">
        <v>2787</v>
      </c>
      <c r="V155" s="211" t="s">
        <v>2787</v>
      </c>
      <c r="W155" s="211" t="s">
        <v>2787</v>
      </c>
      <c r="X155" s="211" t="s">
        <v>2787</v>
      </c>
      <c r="Y155" s="211" t="s">
        <v>2787</v>
      </c>
      <c r="Z155" s="211" t="s">
        <v>2787</v>
      </c>
      <c r="AA155" s="211" t="s">
        <v>2787</v>
      </c>
      <c r="AB155" s="211" t="s">
        <v>2787</v>
      </c>
      <c r="AC155" s="211" t="s">
        <v>2787</v>
      </c>
    </row>
    <row r="156" spans="1:29" x14ac:dyDescent="0.2">
      <c r="A156" s="213" t="s">
        <v>8118</v>
      </c>
      <c r="B156" s="213" t="s">
        <v>8119</v>
      </c>
      <c r="C156" s="211" t="s">
        <v>7957</v>
      </c>
      <c r="D156" s="211" t="s">
        <v>7934</v>
      </c>
      <c r="F156" s="211" t="s">
        <v>294</v>
      </c>
      <c r="G156" s="211" t="s">
        <v>7272</v>
      </c>
      <c r="H156" s="211" t="s">
        <v>6538</v>
      </c>
      <c r="I156" s="211" t="s">
        <v>2787</v>
      </c>
      <c r="J156" s="211" t="s">
        <v>8120</v>
      </c>
      <c r="K156" s="211" t="s">
        <v>2787</v>
      </c>
      <c r="L156" s="211" t="s">
        <v>2787</v>
      </c>
      <c r="M156" s="211" t="s">
        <v>2787</v>
      </c>
      <c r="N156" s="211" t="s">
        <v>2787</v>
      </c>
      <c r="O156" s="211" t="s">
        <v>2787</v>
      </c>
      <c r="P156" s="211" t="s">
        <v>2787</v>
      </c>
      <c r="Q156" s="211" t="s">
        <v>2787</v>
      </c>
      <c r="R156" s="211" t="s">
        <v>2787</v>
      </c>
      <c r="S156" s="211" t="s">
        <v>2787</v>
      </c>
      <c r="T156" s="211" t="s">
        <v>2787</v>
      </c>
      <c r="U156" s="211" t="s">
        <v>2787</v>
      </c>
      <c r="V156" s="211" t="s">
        <v>2787</v>
      </c>
      <c r="W156" s="211" t="s">
        <v>2787</v>
      </c>
      <c r="X156" s="211" t="s">
        <v>2787</v>
      </c>
      <c r="Y156" s="211" t="s">
        <v>2787</v>
      </c>
      <c r="Z156" s="211" t="s">
        <v>2787</v>
      </c>
      <c r="AA156" s="211" t="s">
        <v>2787</v>
      </c>
      <c r="AB156" s="211" t="s">
        <v>2787</v>
      </c>
      <c r="AC156" s="211" t="s">
        <v>2787</v>
      </c>
    </row>
    <row r="157" spans="1:29" x14ac:dyDescent="0.2">
      <c r="A157" s="213" t="s">
        <v>8115</v>
      </c>
      <c r="B157" s="213" t="s">
        <v>8116</v>
      </c>
      <c r="C157" s="211" t="s">
        <v>7957</v>
      </c>
      <c r="D157" s="211" t="s">
        <v>7934</v>
      </c>
      <c r="F157" s="211" t="s">
        <v>294</v>
      </c>
      <c r="G157" s="211" t="s">
        <v>7272</v>
      </c>
      <c r="H157" s="211" t="s">
        <v>7504</v>
      </c>
      <c r="I157" s="211" t="s">
        <v>2787</v>
      </c>
      <c r="J157" s="211" t="s">
        <v>8117</v>
      </c>
      <c r="K157" s="211" t="s">
        <v>2787</v>
      </c>
      <c r="L157" s="211" t="s">
        <v>2787</v>
      </c>
      <c r="M157" s="211" t="s">
        <v>2787</v>
      </c>
      <c r="N157" s="211" t="s">
        <v>2787</v>
      </c>
      <c r="O157" s="211" t="s">
        <v>2787</v>
      </c>
      <c r="P157" s="211" t="s">
        <v>2787</v>
      </c>
      <c r="Q157" s="211" t="s">
        <v>2787</v>
      </c>
      <c r="R157" s="211" t="s">
        <v>2787</v>
      </c>
      <c r="S157" s="211" t="s">
        <v>2787</v>
      </c>
      <c r="T157" s="211" t="s">
        <v>2787</v>
      </c>
      <c r="U157" s="211" t="s">
        <v>2787</v>
      </c>
      <c r="V157" s="211" t="s">
        <v>2787</v>
      </c>
      <c r="W157" s="211" t="s">
        <v>2787</v>
      </c>
      <c r="X157" s="211" t="s">
        <v>2787</v>
      </c>
      <c r="Y157" s="211" t="s">
        <v>2787</v>
      </c>
      <c r="Z157" s="211" t="s">
        <v>2787</v>
      </c>
      <c r="AA157" s="211" t="s">
        <v>2787</v>
      </c>
      <c r="AB157" s="211" t="s">
        <v>2787</v>
      </c>
      <c r="AC157" s="211" t="s">
        <v>2787</v>
      </c>
    </row>
    <row r="158" spans="1:29" x14ac:dyDescent="0.2">
      <c r="A158" s="213" t="s">
        <v>8111</v>
      </c>
      <c r="B158" s="213" t="s">
        <v>8112</v>
      </c>
      <c r="C158" s="211" t="s">
        <v>7957</v>
      </c>
      <c r="D158" s="211" t="s">
        <v>7934</v>
      </c>
      <c r="F158" s="211" t="s">
        <v>294</v>
      </c>
      <c r="G158" s="211" t="s">
        <v>7272</v>
      </c>
      <c r="H158" s="211" t="s">
        <v>8113</v>
      </c>
      <c r="I158" s="211" t="s">
        <v>2787</v>
      </c>
      <c r="J158" s="211" t="s">
        <v>8114</v>
      </c>
      <c r="K158" s="211" t="s">
        <v>2787</v>
      </c>
      <c r="L158" s="211" t="s">
        <v>2787</v>
      </c>
      <c r="M158" s="211" t="s">
        <v>2787</v>
      </c>
      <c r="N158" s="211" t="s">
        <v>2787</v>
      </c>
      <c r="O158" s="211" t="s">
        <v>2787</v>
      </c>
      <c r="P158" s="211" t="s">
        <v>2787</v>
      </c>
      <c r="Q158" s="211" t="s">
        <v>2787</v>
      </c>
      <c r="R158" s="211" t="s">
        <v>2787</v>
      </c>
      <c r="S158" s="211" t="s">
        <v>2787</v>
      </c>
      <c r="T158" s="211" t="s">
        <v>2787</v>
      </c>
      <c r="U158" s="211" t="s">
        <v>2787</v>
      </c>
      <c r="V158" s="211" t="s">
        <v>2787</v>
      </c>
      <c r="W158" s="211" t="s">
        <v>2787</v>
      </c>
      <c r="X158" s="211" t="s">
        <v>2787</v>
      </c>
      <c r="Y158" s="211" t="s">
        <v>2787</v>
      </c>
      <c r="Z158" s="211" t="s">
        <v>2787</v>
      </c>
      <c r="AA158" s="211" t="s">
        <v>2787</v>
      </c>
      <c r="AB158" s="211" t="s">
        <v>2787</v>
      </c>
      <c r="AC158" s="211" t="s">
        <v>2787</v>
      </c>
    </row>
    <row r="159" spans="1:29" x14ac:dyDescent="0.2">
      <c r="A159" s="213" t="s">
        <v>8108</v>
      </c>
      <c r="B159" s="213" t="s">
        <v>8109</v>
      </c>
      <c r="C159" s="211" t="s">
        <v>7957</v>
      </c>
      <c r="D159" s="211" t="s">
        <v>7934</v>
      </c>
      <c r="F159" s="211" t="s">
        <v>294</v>
      </c>
      <c r="G159" s="211" t="s">
        <v>7272</v>
      </c>
      <c r="H159" s="211" t="s">
        <v>6759</v>
      </c>
      <c r="I159" s="211" t="s">
        <v>2787</v>
      </c>
      <c r="J159" s="211" t="s">
        <v>8110</v>
      </c>
      <c r="K159" s="211" t="s">
        <v>2787</v>
      </c>
      <c r="L159" s="211" t="s">
        <v>2787</v>
      </c>
      <c r="M159" s="211" t="s">
        <v>2787</v>
      </c>
      <c r="N159" s="211" t="s">
        <v>2787</v>
      </c>
      <c r="O159" s="211" t="s">
        <v>2787</v>
      </c>
      <c r="P159" s="211" t="s">
        <v>2787</v>
      </c>
      <c r="Q159" s="211" t="s">
        <v>2787</v>
      </c>
      <c r="R159" s="211" t="s">
        <v>2787</v>
      </c>
      <c r="S159" s="211" t="s">
        <v>2787</v>
      </c>
      <c r="T159" s="211" t="s">
        <v>2787</v>
      </c>
      <c r="U159" s="211" t="s">
        <v>2787</v>
      </c>
      <c r="V159" s="211" t="s">
        <v>2787</v>
      </c>
      <c r="W159" s="211" t="s">
        <v>2787</v>
      </c>
      <c r="X159" s="211" t="s">
        <v>2787</v>
      </c>
      <c r="Y159" s="211" t="s">
        <v>2787</v>
      </c>
      <c r="Z159" s="211" t="s">
        <v>2787</v>
      </c>
      <c r="AA159" s="211" t="s">
        <v>2787</v>
      </c>
      <c r="AB159" s="211" t="s">
        <v>2787</v>
      </c>
      <c r="AC159" s="211" t="s">
        <v>2787</v>
      </c>
    </row>
    <row r="160" spans="1:29" x14ac:dyDescent="0.2">
      <c r="A160" s="213" t="s">
        <v>8104</v>
      </c>
      <c r="B160" s="213" t="s">
        <v>8105</v>
      </c>
      <c r="C160" s="211" t="s">
        <v>7957</v>
      </c>
      <c r="D160" s="211" t="s">
        <v>6479</v>
      </c>
      <c r="F160" s="211" t="s">
        <v>294</v>
      </c>
      <c r="G160" s="211" t="s">
        <v>7272</v>
      </c>
      <c r="H160" s="211" t="s">
        <v>6592</v>
      </c>
      <c r="I160" s="211" t="s">
        <v>6484</v>
      </c>
      <c r="J160" s="211" t="s">
        <v>8106</v>
      </c>
      <c r="K160" s="211" t="s">
        <v>2787</v>
      </c>
      <c r="L160" s="211" t="s">
        <v>2787</v>
      </c>
      <c r="M160" s="211" t="s">
        <v>2787</v>
      </c>
      <c r="N160" s="211" t="s">
        <v>6486</v>
      </c>
      <c r="O160" s="211" t="s">
        <v>2787</v>
      </c>
      <c r="P160" s="211" t="s">
        <v>2787</v>
      </c>
      <c r="Q160" s="211" t="s">
        <v>2787</v>
      </c>
      <c r="R160" s="211" t="s">
        <v>2787</v>
      </c>
      <c r="S160" s="211" t="s">
        <v>2787</v>
      </c>
      <c r="T160" s="211" t="s">
        <v>2787</v>
      </c>
      <c r="U160" s="211" t="s">
        <v>2787</v>
      </c>
      <c r="V160" s="211" t="s">
        <v>2787</v>
      </c>
      <c r="W160" s="211" t="s">
        <v>6486</v>
      </c>
      <c r="X160" s="211" t="s">
        <v>2787</v>
      </c>
      <c r="Y160" s="211" t="s">
        <v>2787</v>
      </c>
      <c r="Z160" s="211" t="s">
        <v>6486</v>
      </c>
      <c r="AA160" s="211" t="s">
        <v>2787</v>
      </c>
      <c r="AB160" s="211" t="s">
        <v>2787</v>
      </c>
      <c r="AC160" s="211" t="s">
        <v>8107</v>
      </c>
    </row>
    <row r="161" spans="1:29" x14ac:dyDescent="0.2">
      <c r="A161" s="213" t="s">
        <v>8101</v>
      </c>
      <c r="B161" s="213" t="s">
        <v>8102</v>
      </c>
      <c r="C161" s="211" t="s">
        <v>7957</v>
      </c>
      <c r="D161" s="211" t="s">
        <v>6479</v>
      </c>
      <c r="F161" s="211" t="s">
        <v>294</v>
      </c>
      <c r="G161" s="211" t="s">
        <v>6809</v>
      </c>
      <c r="H161" s="211" t="s">
        <v>7120</v>
      </c>
      <c r="I161" s="211" t="s">
        <v>6559</v>
      </c>
      <c r="J161" s="211" t="s">
        <v>8103</v>
      </c>
      <c r="K161" s="211" t="s">
        <v>2787</v>
      </c>
      <c r="L161" s="211" t="s">
        <v>2787</v>
      </c>
      <c r="M161" s="211" t="s">
        <v>2787</v>
      </c>
      <c r="N161" s="211" t="s">
        <v>6486</v>
      </c>
      <c r="O161" s="211" t="s">
        <v>2787</v>
      </c>
      <c r="P161" s="211" t="s">
        <v>2787</v>
      </c>
      <c r="Q161" s="211" t="s">
        <v>2787</v>
      </c>
      <c r="R161" s="211" t="s">
        <v>2787</v>
      </c>
      <c r="S161" s="211" t="s">
        <v>2787</v>
      </c>
      <c r="T161" s="211" t="s">
        <v>2787</v>
      </c>
      <c r="U161" s="211" t="s">
        <v>6495</v>
      </c>
      <c r="V161" s="211" t="s">
        <v>6534</v>
      </c>
      <c r="W161" s="211" t="s">
        <v>6534</v>
      </c>
      <c r="X161" s="211" t="s">
        <v>2787</v>
      </c>
      <c r="Y161" s="211" t="s">
        <v>2787</v>
      </c>
      <c r="Z161" s="211" t="s">
        <v>2787</v>
      </c>
      <c r="AA161" s="211" t="s">
        <v>6486</v>
      </c>
      <c r="AB161" s="211" t="s">
        <v>2787</v>
      </c>
      <c r="AC161" s="211" t="s">
        <v>7585</v>
      </c>
    </row>
    <row r="162" spans="1:29" x14ac:dyDescent="0.2">
      <c r="A162" s="213" t="s">
        <v>8098</v>
      </c>
      <c r="B162" s="213" t="s">
        <v>8099</v>
      </c>
      <c r="C162" s="211" t="s">
        <v>7957</v>
      </c>
      <c r="D162" s="211" t="s">
        <v>6479</v>
      </c>
      <c r="F162" s="211" t="s">
        <v>294</v>
      </c>
      <c r="G162" s="211" t="s">
        <v>7272</v>
      </c>
      <c r="H162" s="211" t="s">
        <v>6852</v>
      </c>
      <c r="I162" s="211" t="s">
        <v>6572</v>
      </c>
      <c r="J162" s="211" t="s">
        <v>8100</v>
      </c>
      <c r="K162" s="211" t="s">
        <v>2787</v>
      </c>
      <c r="L162" s="211" t="s">
        <v>2787</v>
      </c>
      <c r="M162" s="211" t="s">
        <v>2787</v>
      </c>
      <c r="N162" s="211" t="s">
        <v>6486</v>
      </c>
      <c r="O162" s="211" t="s">
        <v>2787</v>
      </c>
      <c r="P162" s="211" t="s">
        <v>2787</v>
      </c>
      <c r="Q162" s="211" t="s">
        <v>2787</v>
      </c>
      <c r="R162" s="211" t="s">
        <v>2787</v>
      </c>
      <c r="S162" s="211" t="s">
        <v>2787</v>
      </c>
      <c r="T162" s="211" t="s">
        <v>2787</v>
      </c>
      <c r="U162" s="211" t="s">
        <v>2787</v>
      </c>
      <c r="V162" s="211" t="s">
        <v>6486</v>
      </c>
      <c r="W162" s="211" t="s">
        <v>2787</v>
      </c>
      <c r="X162" s="211" t="s">
        <v>2787</v>
      </c>
      <c r="Y162" s="211" t="s">
        <v>2787</v>
      </c>
      <c r="Z162" s="211" t="s">
        <v>6486</v>
      </c>
      <c r="AA162" s="211" t="s">
        <v>2787</v>
      </c>
      <c r="AB162" s="211" t="s">
        <v>2787</v>
      </c>
      <c r="AC162" s="211" t="s">
        <v>6487</v>
      </c>
    </row>
    <row r="163" spans="1:29" x14ac:dyDescent="0.2">
      <c r="A163" s="213" t="s">
        <v>8094</v>
      </c>
      <c r="B163" s="213" t="s">
        <v>8095</v>
      </c>
      <c r="C163" s="211" t="s">
        <v>7957</v>
      </c>
      <c r="D163" s="211" t="s">
        <v>7934</v>
      </c>
      <c r="F163" s="211" t="s">
        <v>294</v>
      </c>
      <c r="G163" s="211" t="s">
        <v>7272</v>
      </c>
      <c r="H163" s="211" t="s">
        <v>8096</v>
      </c>
      <c r="I163" s="211" t="s">
        <v>2787</v>
      </c>
      <c r="J163" s="211" t="s">
        <v>8097</v>
      </c>
      <c r="K163" s="211" t="s">
        <v>2787</v>
      </c>
      <c r="L163" s="211" t="s">
        <v>2787</v>
      </c>
      <c r="M163" s="211" t="s">
        <v>2787</v>
      </c>
      <c r="N163" s="211" t="s">
        <v>2787</v>
      </c>
      <c r="O163" s="211" t="s">
        <v>2787</v>
      </c>
      <c r="P163" s="211" t="s">
        <v>2787</v>
      </c>
      <c r="Q163" s="211" t="s">
        <v>2787</v>
      </c>
      <c r="R163" s="211" t="s">
        <v>2787</v>
      </c>
      <c r="S163" s="211" t="s">
        <v>2787</v>
      </c>
      <c r="T163" s="211" t="s">
        <v>2787</v>
      </c>
      <c r="U163" s="211" t="s">
        <v>2787</v>
      </c>
      <c r="V163" s="211" t="s">
        <v>2787</v>
      </c>
      <c r="W163" s="211" t="s">
        <v>2787</v>
      </c>
      <c r="X163" s="211" t="s">
        <v>2787</v>
      </c>
      <c r="Y163" s="211" t="s">
        <v>2787</v>
      </c>
      <c r="Z163" s="211" t="s">
        <v>2787</v>
      </c>
      <c r="AA163" s="211" t="s">
        <v>2787</v>
      </c>
      <c r="AB163" s="211" t="s">
        <v>2787</v>
      </c>
      <c r="AC163" s="211" t="s">
        <v>2787</v>
      </c>
    </row>
    <row r="164" spans="1:29" x14ac:dyDescent="0.2">
      <c r="A164" s="213" t="s">
        <v>8091</v>
      </c>
      <c r="B164" s="213" t="s">
        <v>8092</v>
      </c>
      <c r="C164" s="211" t="s">
        <v>7957</v>
      </c>
      <c r="D164" s="211" t="s">
        <v>7934</v>
      </c>
      <c r="F164" s="211" t="s">
        <v>294</v>
      </c>
      <c r="G164" s="211" t="s">
        <v>7272</v>
      </c>
      <c r="H164" s="211" t="s">
        <v>7791</v>
      </c>
      <c r="I164" s="211" t="s">
        <v>6559</v>
      </c>
      <c r="J164" s="211" t="s">
        <v>8093</v>
      </c>
      <c r="K164" s="211" t="s">
        <v>2787</v>
      </c>
      <c r="L164" s="211" t="s">
        <v>2787</v>
      </c>
      <c r="M164" s="211" t="s">
        <v>2787</v>
      </c>
      <c r="N164" s="211" t="s">
        <v>6486</v>
      </c>
      <c r="O164" s="211" t="s">
        <v>2787</v>
      </c>
      <c r="P164" s="211" t="s">
        <v>2787</v>
      </c>
      <c r="Q164" s="211" t="s">
        <v>2787</v>
      </c>
      <c r="R164" s="211" t="s">
        <v>2787</v>
      </c>
      <c r="S164" s="211" t="s">
        <v>2787</v>
      </c>
      <c r="T164" s="211" t="s">
        <v>2787</v>
      </c>
      <c r="U164" s="211" t="s">
        <v>6495</v>
      </c>
      <c r="V164" s="211" t="s">
        <v>6495</v>
      </c>
      <c r="W164" s="211" t="s">
        <v>2787</v>
      </c>
      <c r="X164" s="211" t="s">
        <v>2787</v>
      </c>
      <c r="Y164" s="211" t="s">
        <v>2787</v>
      </c>
      <c r="Z164" s="211" t="s">
        <v>2787</v>
      </c>
      <c r="AA164" s="211" t="s">
        <v>2787</v>
      </c>
      <c r="AB164" s="211" t="s">
        <v>2787</v>
      </c>
      <c r="AC164" s="211" t="s">
        <v>6982</v>
      </c>
    </row>
    <row r="165" spans="1:29" x14ac:dyDescent="0.2">
      <c r="A165" s="213" t="s">
        <v>7992</v>
      </c>
      <c r="B165" s="213" t="s">
        <v>7993</v>
      </c>
      <c r="C165" s="211" t="s">
        <v>7994</v>
      </c>
      <c r="D165" s="211" t="s">
        <v>7995</v>
      </c>
      <c r="F165" s="211" t="s">
        <v>7996</v>
      </c>
      <c r="G165" s="211" t="s">
        <v>7997</v>
      </c>
      <c r="H165" s="211" t="s">
        <v>7445</v>
      </c>
      <c r="I165" s="211" t="s">
        <v>2787</v>
      </c>
      <c r="J165" s="211" t="s">
        <v>2787</v>
      </c>
      <c r="K165" s="211" t="s">
        <v>2787</v>
      </c>
      <c r="L165" s="211" t="s">
        <v>2787</v>
      </c>
      <c r="M165" s="211" t="s">
        <v>2787</v>
      </c>
      <c r="N165" s="211" t="s">
        <v>2787</v>
      </c>
      <c r="O165" s="211" t="s">
        <v>2787</v>
      </c>
      <c r="P165" s="211" t="s">
        <v>2787</v>
      </c>
      <c r="Q165" s="211" t="s">
        <v>2787</v>
      </c>
      <c r="R165" s="211" t="s">
        <v>2787</v>
      </c>
      <c r="S165" s="211" t="s">
        <v>2787</v>
      </c>
      <c r="T165" s="211" t="s">
        <v>2787</v>
      </c>
      <c r="U165" s="211" t="s">
        <v>2787</v>
      </c>
      <c r="V165" s="211" t="s">
        <v>2787</v>
      </c>
      <c r="W165" s="211" t="s">
        <v>2787</v>
      </c>
      <c r="X165" s="211" t="s">
        <v>2787</v>
      </c>
      <c r="Y165" s="211" t="s">
        <v>2787</v>
      </c>
      <c r="Z165" s="211" t="s">
        <v>2787</v>
      </c>
      <c r="AA165" s="211" t="s">
        <v>2787</v>
      </c>
      <c r="AB165" s="211" t="s">
        <v>2787</v>
      </c>
      <c r="AC165" s="211" t="s">
        <v>2787</v>
      </c>
    </row>
    <row r="166" spans="1:29" x14ac:dyDescent="0.2">
      <c r="A166" s="213" t="s">
        <v>8087</v>
      </c>
      <c r="B166" s="213" t="s">
        <v>8088</v>
      </c>
      <c r="C166" s="211" t="s">
        <v>7957</v>
      </c>
      <c r="D166" s="211" t="s">
        <v>7934</v>
      </c>
      <c r="F166" s="211" t="s">
        <v>294</v>
      </c>
      <c r="G166" s="211" t="s">
        <v>7272</v>
      </c>
      <c r="H166" s="211" t="s">
        <v>8089</v>
      </c>
      <c r="I166" s="211" t="s">
        <v>2787</v>
      </c>
      <c r="J166" s="211" t="s">
        <v>8090</v>
      </c>
      <c r="K166" s="211" t="s">
        <v>2787</v>
      </c>
      <c r="L166" s="211" t="s">
        <v>2787</v>
      </c>
      <c r="M166" s="211" t="s">
        <v>2787</v>
      </c>
      <c r="N166" s="211" t="s">
        <v>2787</v>
      </c>
      <c r="O166" s="211" t="s">
        <v>2787</v>
      </c>
      <c r="P166" s="211" t="s">
        <v>2787</v>
      </c>
      <c r="Q166" s="211" t="s">
        <v>2787</v>
      </c>
      <c r="R166" s="211" t="s">
        <v>2787</v>
      </c>
      <c r="S166" s="211" t="s">
        <v>2787</v>
      </c>
      <c r="T166" s="211" t="s">
        <v>2787</v>
      </c>
      <c r="U166" s="211" t="s">
        <v>2787</v>
      </c>
      <c r="V166" s="211" t="s">
        <v>2787</v>
      </c>
      <c r="W166" s="211" t="s">
        <v>2787</v>
      </c>
      <c r="X166" s="211" t="s">
        <v>2787</v>
      </c>
      <c r="Y166" s="211" t="s">
        <v>2787</v>
      </c>
      <c r="Z166" s="211" t="s">
        <v>2787</v>
      </c>
      <c r="AA166" s="211" t="s">
        <v>2787</v>
      </c>
      <c r="AB166" s="211" t="s">
        <v>2787</v>
      </c>
      <c r="AC166" s="211" t="s">
        <v>2787</v>
      </c>
    </row>
    <row r="167" spans="1:29" x14ac:dyDescent="0.2">
      <c r="A167" s="213" t="s">
        <v>8136</v>
      </c>
      <c r="B167" s="213" t="s">
        <v>8137</v>
      </c>
      <c r="C167" s="211" t="s">
        <v>8138</v>
      </c>
      <c r="D167" s="211" t="s">
        <v>8139</v>
      </c>
      <c r="F167" s="211" t="s">
        <v>8140</v>
      </c>
      <c r="G167" s="211" t="s">
        <v>8141</v>
      </c>
      <c r="H167" s="211" t="s">
        <v>6852</v>
      </c>
      <c r="I167" s="211" t="s">
        <v>6572</v>
      </c>
      <c r="J167" s="211" t="s">
        <v>8142</v>
      </c>
      <c r="K167" s="211" t="s">
        <v>2787</v>
      </c>
      <c r="L167" s="211" t="s">
        <v>2787</v>
      </c>
      <c r="M167" s="211" t="s">
        <v>2787</v>
      </c>
      <c r="N167" s="211" t="s">
        <v>2787</v>
      </c>
      <c r="O167" s="211" t="s">
        <v>2787</v>
      </c>
      <c r="P167" s="211" t="s">
        <v>2787</v>
      </c>
      <c r="Q167" s="211" t="s">
        <v>2787</v>
      </c>
      <c r="R167" s="211" t="s">
        <v>2787</v>
      </c>
      <c r="S167" s="211" t="s">
        <v>6486</v>
      </c>
      <c r="T167" s="211" t="s">
        <v>2787</v>
      </c>
      <c r="U167" s="211" t="s">
        <v>2787</v>
      </c>
      <c r="V167" s="211" t="s">
        <v>6486</v>
      </c>
      <c r="W167" s="211" t="s">
        <v>2787</v>
      </c>
      <c r="X167" s="211" t="s">
        <v>2787</v>
      </c>
      <c r="Y167" s="211" t="s">
        <v>2787</v>
      </c>
      <c r="Z167" s="211" t="s">
        <v>6486</v>
      </c>
      <c r="AA167" s="211" t="s">
        <v>2787</v>
      </c>
      <c r="AB167" s="211" t="s">
        <v>2787</v>
      </c>
      <c r="AC167" s="211" t="s">
        <v>6487</v>
      </c>
    </row>
    <row r="168" spans="1:29" x14ac:dyDescent="0.2">
      <c r="A168" s="213" t="s">
        <v>8019</v>
      </c>
      <c r="B168" s="213" t="s">
        <v>8020</v>
      </c>
      <c r="C168" s="211" t="s">
        <v>8021</v>
      </c>
      <c r="D168" s="211" t="s">
        <v>8022</v>
      </c>
      <c r="F168" s="211" t="s">
        <v>8023</v>
      </c>
      <c r="G168" s="211" t="s">
        <v>8024</v>
      </c>
      <c r="H168" s="211" t="s">
        <v>7167</v>
      </c>
      <c r="I168" s="211" t="s">
        <v>8025</v>
      </c>
      <c r="J168" s="211" t="s">
        <v>8026</v>
      </c>
      <c r="K168" s="211" t="s">
        <v>2787</v>
      </c>
      <c r="L168" s="211" t="s">
        <v>2787</v>
      </c>
      <c r="M168" s="211" t="s">
        <v>2787</v>
      </c>
      <c r="N168" s="211" t="s">
        <v>2787</v>
      </c>
      <c r="O168" s="211" t="s">
        <v>2787</v>
      </c>
      <c r="P168" s="211" t="s">
        <v>2787</v>
      </c>
      <c r="Q168" s="211" t="s">
        <v>2787</v>
      </c>
      <c r="R168" s="211" t="s">
        <v>2787</v>
      </c>
      <c r="S168" s="211" t="s">
        <v>2787</v>
      </c>
      <c r="T168" s="211" t="s">
        <v>7947</v>
      </c>
      <c r="U168" s="211" t="s">
        <v>2787</v>
      </c>
      <c r="V168" s="211" t="s">
        <v>2787</v>
      </c>
      <c r="W168" s="211" t="s">
        <v>2787</v>
      </c>
      <c r="X168" s="211" t="s">
        <v>6486</v>
      </c>
      <c r="Y168" s="211" t="s">
        <v>2787</v>
      </c>
      <c r="Z168" s="211" t="s">
        <v>7467</v>
      </c>
      <c r="AA168" s="211" t="s">
        <v>6495</v>
      </c>
      <c r="AB168" s="211" t="s">
        <v>6751</v>
      </c>
      <c r="AC168" s="211" t="s">
        <v>6848</v>
      </c>
    </row>
    <row r="169" spans="1:29" x14ac:dyDescent="0.2">
      <c r="A169" s="213" t="s">
        <v>8027</v>
      </c>
      <c r="B169" s="213" t="s">
        <v>8028</v>
      </c>
      <c r="C169" s="211" t="s">
        <v>7957</v>
      </c>
      <c r="D169" s="211" t="s">
        <v>6479</v>
      </c>
      <c r="F169" s="211" t="s">
        <v>290</v>
      </c>
      <c r="G169" s="211" t="s">
        <v>8029</v>
      </c>
      <c r="H169" s="211" t="s">
        <v>6506</v>
      </c>
      <c r="I169" s="211" t="s">
        <v>6507</v>
      </c>
      <c r="J169" s="211" t="s">
        <v>8030</v>
      </c>
      <c r="K169" s="211" t="s">
        <v>2787</v>
      </c>
      <c r="L169" s="211" t="s">
        <v>2787</v>
      </c>
      <c r="M169" s="211" t="s">
        <v>2787</v>
      </c>
      <c r="N169" s="211" t="s">
        <v>2787</v>
      </c>
      <c r="O169" s="211" t="s">
        <v>2787</v>
      </c>
      <c r="P169" s="211" t="s">
        <v>2787</v>
      </c>
      <c r="Q169" s="211" t="s">
        <v>2787</v>
      </c>
      <c r="R169" s="211" t="s">
        <v>2787</v>
      </c>
      <c r="S169" s="211" t="s">
        <v>2787</v>
      </c>
      <c r="T169" s="211" t="s">
        <v>7947</v>
      </c>
      <c r="U169" s="211" t="s">
        <v>2787</v>
      </c>
      <c r="V169" s="211" t="s">
        <v>2787</v>
      </c>
      <c r="W169" s="211" t="s">
        <v>6486</v>
      </c>
      <c r="X169" s="211" t="s">
        <v>2787</v>
      </c>
      <c r="Y169" s="211" t="s">
        <v>2787</v>
      </c>
      <c r="Z169" s="211" t="s">
        <v>6486</v>
      </c>
      <c r="AA169" s="211" t="s">
        <v>2787</v>
      </c>
      <c r="AB169" s="211" t="s">
        <v>2787</v>
      </c>
      <c r="AC169" s="211" t="s">
        <v>2787</v>
      </c>
    </row>
    <row r="170" spans="1:29" x14ac:dyDescent="0.2">
      <c r="A170" s="213" t="s">
        <v>8064</v>
      </c>
      <c r="B170" s="213" t="s">
        <v>8065</v>
      </c>
      <c r="C170" s="211" t="s">
        <v>8066</v>
      </c>
      <c r="D170" s="211" t="s">
        <v>8067</v>
      </c>
      <c r="F170" s="211" t="s">
        <v>8068</v>
      </c>
      <c r="G170" s="211" t="s">
        <v>8069</v>
      </c>
      <c r="H170" s="211" t="s">
        <v>8070</v>
      </c>
      <c r="I170" s="211" t="s">
        <v>6507</v>
      </c>
      <c r="J170" s="211" t="s">
        <v>8071</v>
      </c>
      <c r="K170" s="211" t="s">
        <v>2787</v>
      </c>
      <c r="L170" s="211" t="s">
        <v>2787</v>
      </c>
      <c r="M170" s="211" t="s">
        <v>2787</v>
      </c>
      <c r="N170" s="211" t="s">
        <v>6486</v>
      </c>
      <c r="O170" s="211" t="s">
        <v>2787</v>
      </c>
      <c r="P170" s="211" t="s">
        <v>2787</v>
      </c>
      <c r="Q170" s="211" t="s">
        <v>2787</v>
      </c>
      <c r="R170" s="211" t="s">
        <v>2787</v>
      </c>
      <c r="S170" s="211" t="s">
        <v>2787</v>
      </c>
      <c r="T170" s="211" t="s">
        <v>2787</v>
      </c>
      <c r="U170" s="211" t="s">
        <v>2787</v>
      </c>
      <c r="V170" s="211" t="s">
        <v>2787</v>
      </c>
      <c r="W170" s="211" t="s">
        <v>6486</v>
      </c>
      <c r="X170" s="211" t="s">
        <v>2787</v>
      </c>
      <c r="Y170" s="211" t="s">
        <v>2787</v>
      </c>
      <c r="Z170" s="211" t="s">
        <v>2787</v>
      </c>
      <c r="AA170" s="211" t="s">
        <v>2787</v>
      </c>
      <c r="AB170" s="211" t="s">
        <v>6486</v>
      </c>
      <c r="AC170" s="211" t="s">
        <v>6799</v>
      </c>
    </row>
    <row r="171" spans="1:29" x14ac:dyDescent="0.2">
      <c r="A171" s="213" t="s">
        <v>8148</v>
      </c>
      <c r="B171" s="213" t="s">
        <v>8149</v>
      </c>
      <c r="C171" s="211" t="s">
        <v>8150</v>
      </c>
      <c r="D171" s="211" t="s">
        <v>7265</v>
      </c>
      <c r="F171" s="211" t="s">
        <v>3846</v>
      </c>
      <c r="G171" s="211" t="s">
        <v>7343</v>
      </c>
      <c r="H171" s="211" t="s">
        <v>6543</v>
      </c>
      <c r="I171" s="211" t="s">
        <v>2787</v>
      </c>
      <c r="J171" s="211" t="s">
        <v>8151</v>
      </c>
      <c r="K171" s="211" t="s">
        <v>2787</v>
      </c>
      <c r="L171" s="211" t="s">
        <v>2787</v>
      </c>
      <c r="M171" s="211" t="s">
        <v>2787</v>
      </c>
      <c r="N171" s="211" t="s">
        <v>2787</v>
      </c>
      <c r="O171" s="211" t="s">
        <v>2787</v>
      </c>
      <c r="P171" s="211" t="s">
        <v>2787</v>
      </c>
      <c r="Q171" s="211" t="s">
        <v>2787</v>
      </c>
      <c r="R171" s="211" t="s">
        <v>2787</v>
      </c>
      <c r="S171" s="211" t="s">
        <v>2787</v>
      </c>
      <c r="T171" s="211" t="s">
        <v>2787</v>
      </c>
      <c r="U171" s="211" t="s">
        <v>2787</v>
      </c>
      <c r="V171" s="211" t="s">
        <v>2787</v>
      </c>
      <c r="W171" s="211" t="s">
        <v>2787</v>
      </c>
      <c r="X171" s="211" t="s">
        <v>2787</v>
      </c>
      <c r="Y171" s="211" t="s">
        <v>2787</v>
      </c>
      <c r="Z171" s="211" t="s">
        <v>2787</v>
      </c>
      <c r="AA171" s="211" t="s">
        <v>2787</v>
      </c>
      <c r="AB171" s="211" t="s">
        <v>2787</v>
      </c>
      <c r="AC171" s="211" t="s">
        <v>2787</v>
      </c>
    </row>
    <row r="172" spans="1:29" x14ac:dyDescent="0.2">
      <c r="A172" s="213" t="s">
        <v>8084</v>
      </c>
      <c r="B172" s="213" t="s">
        <v>8085</v>
      </c>
      <c r="C172" s="211" t="s">
        <v>7957</v>
      </c>
      <c r="D172" s="211" t="s">
        <v>7934</v>
      </c>
      <c r="F172" s="211" t="s">
        <v>294</v>
      </c>
      <c r="G172" s="211" t="s">
        <v>7272</v>
      </c>
      <c r="H172" s="211" t="s">
        <v>6699</v>
      </c>
      <c r="I172" s="211" t="s">
        <v>2787</v>
      </c>
      <c r="J172" s="211" t="s">
        <v>8086</v>
      </c>
      <c r="K172" s="211" t="s">
        <v>2787</v>
      </c>
      <c r="L172" s="211" t="s">
        <v>2787</v>
      </c>
      <c r="M172" s="211" t="s">
        <v>2787</v>
      </c>
      <c r="N172" s="211" t="s">
        <v>2787</v>
      </c>
      <c r="O172" s="211" t="s">
        <v>2787</v>
      </c>
      <c r="P172" s="211" t="s">
        <v>2787</v>
      </c>
      <c r="Q172" s="211" t="s">
        <v>2787</v>
      </c>
      <c r="R172" s="211" t="s">
        <v>2787</v>
      </c>
      <c r="S172" s="211" t="s">
        <v>2787</v>
      </c>
      <c r="T172" s="211" t="s">
        <v>2787</v>
      </c>
      <c r="U172" s="211" t="s">
        <v>2787</v>
      </c>
      <c r="V172" s="211" t="s">
        <v>2787</v>
      </c>
      <c r="W172" s="211" t="s">
        <v>2787</v>
      </c>
      <c r="X172" s="211" t="s">
        <v>2787</v>
      </c>
      <c r="Y172" s="211" t="s">
        <v>2787</v>
      </c>
      <c r="Z172" s="211" t="s">
        <v>2787</v>
      </c>
      <c r="AA172" s="211" t="s">
        <v>2787</v>
      </c>
      <c r="AB172" s="211" t="s">
        <v>2787</v>
      </c>
      <c r="AC172" s="211" t="s">
        <v>2787</v>
      </c>
    </row>
    <row r="173" spans="1:29" x14ac:dyDescent="0.2">
      <c r="A173" s="213" t="s">
        <v>8127</v>
      </c>
      <c r="B173" s="213" t="s">
        <v>8128</v>
      </c>
      <c r="C173" s="211" t="s">
        <v>7957</v>
      </c>
      <c r="D173" s="211" t="s">
        <v>7934</v>
      </c>
      <c r="F173" s="211" t="s">
        <v>294</v>
      </c>
      <c r="G173" s="211" t="s">
        <v>7272</v>
      </c>
      <c r="H173" s="211" t="s">
        <v>6759</v>
      </c>
      <c r="I173" s="211" t="s">
        <v>2787</v>
      </c>
      <c r="J173" s="211" t="s">
        <v>8129</v>
      </c>
      <c r="K173" s="211" t="s">
        <v>2787</v>
      </c>
      <c r="L173" s="211" t="s">
        <v>2787</v>
      </c>
      <c r="M173" s="211" t="s">
        <v>2787</v>
      </c>
      <c r="N173" s="211" t="s">
        <v>2787</v>
      </c>
      <c r="O173" s="211" t="s">
        <v>2787</v>
      </c>
      <c r="P173" s="211" t="s">
        <v>2787</v>
      </c>
      <c r="Q173" s="211" t="s">
        <v>2787</v>
      </c>
      <c r="R173" s="211" t="s">
        <v>2787</v>
      </c>
      <c r="S173" s="211" t="s">
        <v>2787</v>
      </c>
      <c r="T173" s="211" t="s">
        <v>2787</v>
      </c>
      <c r="U173" s="211" t="s">
        <v>2787</v>
      </c>
      <c r="V173" s="211" t="s">
        <v>2787</v>
      </c>
      <c r="W173" s="211" t="s">
        <v>2787</v>
      </c>
      <c r="X173" s="211" t="s">
        <v>2787</v>
      </c>
      <c r="Y173" s="211" t="s">
        <v>2787</v>
      </c>
      <c r="Z173" s="211" t="s">
        <v>2787</v>
      </c>
      <c r="AA173" s="211" t="s">
        <v>2787</v>
      </c>
      <c r="AB173" s="211" t="s">
        <v>2787</v>
      </c>
      <c r="AC173" s="211" t="s">
        <v>2787</v>
      </c>
    </row>
    <row r="174" spans="1:29" x14ac:dyDescent="0.2">
      <c r="A174" s="213" t="s">
        <v>8080</v>
      </c>
      <c r="B174" s="213" t="s">
        <v>8081</v>
      </c>
      <c r="C174" s="211" t="s">
        <v>7957</v>
      </c>
      <c r="D174" s="211" t="s">
        <v>7934</v>
      </c>
      <c r="F174" s="211" t="s">
        <v>294</v>
      </c>
      <c r="G174" s="211" t="s">
        <v>7272</v>
      </c>
      <c r="H174" s="211" t="s">
        <v>8082</v>
      </c>
      <c r="I174" s="211" t="s">
        <v>2787</v>
      </c>
      <c r="J174" s="211" t="s">
        <v>8083</v>
      </c>
      <c r="K174" s="211" t="s">
        <v>2787</v>
      </c>
      <c r="L174" s="211" t="s">
        <v>2787</v>
      </c>
      <c r="M174" s="211" t="s">
        <v>2787</v>
      </c>
      <c r="N174" s="211" t="s">
        <v>2787</v>
      </c>
      <c r="O174" s="211" t="s">
        <v>2787</v>
      </c>
      <c r="P174" s="211" t="s">
        <v>2787</v>
      </c>
      <c r="Q174" s="211" t="s">
        <v>2787</v>
      </c>
      <c r="R174" s="211" t="s">
        <v>2787</v>
      </c>
      <c r="S174" s="211" t="s">
        <v>2787</v>
      </c>
      <c r="T174" s="211" t="s">
        <v>2787</v>
      </c>
      <c r="U174" s="211" t="s">
        <v>2787</v>
      </c>
      <c r="V174" s="211" t="s">
        <v>2787</v>
      </c>
      <c r="W174" s="211" t="s">
        <v>2787</v>
      </c>
      <c r="X174" s="211" t="s">
        <v>2787</v>
      </c>
      <c r="Y174" s="211" t="s">
        <v>2787</v>
      </c>
      <c r="Z174" s="211" t="s">
        <v>2787</v>
      </c>
      <c r="AA174" s="211" t="s">
        <v>2787</v>
      </c>
      <c r="AB174" s="211" t="s">
        <v>2787</v>
      </c>
      <c r="AC174" s="211" t="s">
        <v>2787</v>
      </c>
    </row>
    <row r="175" spans="1:29" x14ac:dyDescent="0.2">
      <c r="A175" s="213" t="s">
        <v>8152</v>
      </c>
      <c r="B175" s="213" t="s">
        <v>8153</v>
      </c>
      <c r="C175" s="211" t="s">
        <v>8154</v>
      </c>
      <c r="D175" s="211" t="s">
        <v>8155</v>
      </c>
      <c r="F175" s="211" t="s">
        <v>2787</v>
      </c>
      <c r="G175" s="211" t="s">
        <v>7800</v>
      </c>
      <c r="H175" s="211" t="s">
        <v>6592</v>
      </c>
      <c r="I175" s="211" t="s">
        <v>6507</v>
      </c>
      <c r="J175" s="211" t="s">
        <v>8156</v>
      </c>
      <c r="K175" s="211" t="s">
        <v>2787</v>
      </c>
      <c r="L175" s="211" t="s">
        <v>2787</v>
      </c>
      <c r="M175" s="211" t="s">
        <v>2787</v>
      </c>
      <c r="N175" s="211" t="s">
        <v>6486</v>
      </c>
      <c r="O175" s="211" t="s">
        <v>2787</v>
      </c>
      <c r="P175" s="211" t="s">
        <v>2787</v>
      </c>
      <c r="Q175" s="211" t="s">
        <v>2787</v>
      </c>
      <c r="R175" s="211" t="s">
        <v>2787</v>
      </c>
      <c r="S175" s="211" t="s">
        <v>2787</v>
      </c>
      <c r="T175" s="211" t="s">
        <v>2787</v>
      </c>
      <c r="U175" s="211" t="s">
        <v>2787</v>
      </c>
      <c r="V175" s="211" t="s">
        <v>2787</v>
      </c>
      <c r="W175" s="211" t="s">
        <v>6486</v>
      </c>
      <c r="X175" s="211" t="s">
        <v>2787</v>
      </c>
      <c r="Y175" s="211" t="s">
        <v>2787</v>
      </c>
      <c r="Z175" s="211" t="s">
        <v>2787</v>
      </c>
      <c r="AA175" s="211" t="s">
        <v>2787</v>
      </c>
      <c r="AB175" s="211" t="s">
        <v>2787</v>
      </c>
      <c r="AC175" s="211" t="s">
        <v>6799</v>
      </c>
    </row>
    <row r="176" spans="1:29" x14ac:dyDescent="0.2">
      <c r="A176" s="213" t="s">
        <v>6419</v>
      </c>
      <c r="B176" s="213" t="s">
        <v>6420</v>
      </c>
      <c r="C176" s="211" t="s">
        <v>7784</v>
      </c>
      <c r="D176" s="211" t="s">
        <v>7785</v>
      </c>
      <c r="F176" s="211" t="s">
        <v>3846</v>
      </c>
      <c r="G176" s="211" t="s">
        <v>7343</v>
      </c>
      <c r="H176" s="211" t="s">
        <v>7081</v>
      </c>
      <c r="I176" s="211" t="s">
        <v>6779</v>
      </c>
      <c r="J176" s="211" t="s">
        <v>7787</v>
      </c>
      <c r="K176" s="211" t="s">
        <v>2787</v>
      </c>
      <c r="L176" s="211" t="s">
        <v>2787</v>
      </c>
      <c r="M176" s="211" t="s">
        <v>2787</v>
      </c>
      <c r="N176" s="211" t="s">
        <v>2787</v>
      </c>
      <c r="O176" s="211" t="s">
        <v>2787</v>
      </c>
      <c r="P176" s="211" t="s">
        <v>2787</v>
      </c>
      <c r="Q176" s="211" t="s">
        <v>2787</v>
      </c>
      <c r="R176" s="211" t="s">
        <v>2787</v>
      </c>
      <c r="S176" s="211" t="s">
        <v>2787</v>
      </c>
      <c r="T176" s="211" t="s">
        <v>2787</v>
      </c>
      <c r="U176" s="211" t="s">
        <v>2787</v>
      </c>
      <c r="V176" s="211" t="s">
        <v>2787</v>
      </c>
      <c r="W176" s="211" t="s">
        <v>2787</v>
      </c>
      <c r="X176" s="211" t="s">
        <v>2787</v>
      </c>
      <c r="Y176" s="211" t="s">
        <v>2787</v>
      </c>
      <c r="Z176" s="211" t="s">
        <v>2787</v>
      </c>
      <c r="AA176" s="211" t="s">
        <v>2787</v>
      </c>
      <c r="AB176" s="211" t="s">
        <v>2787</v>
      </c>
      <c r="AC176" s="211" t="s">
        <v>2787</v>
      </c>
    </row>
    <row r="177" spans="1:29" x14ac:dyDescent="0.2">
      <c r="A177" s="213" t="s">
        <v>6425</v>
      </c>
      <c r="B177" s="213" t="s">
        <v>6426</v>
      </c>
      <c r="C177" s="211" t="s">
        <v>7074</v>
      </c>
      <c r="D177" s="211" t="s">
        <v>6479</v>
      </c>
      <c r="F177" s="211" t="s">
        <v>292</v>
      </c>
      <c r="G177" s="211" t="s">
        <v>7790</v>
      </c>
      <c r="H177" s="211" t="s">
        <v>7791</v>
      </c>
      <c r="I177" s="211" t="s">
        <v>7792</v>
      </c>
      <c r="J177" s="211" t="s">
        <v>7793</v>
      </c>
      <c r="K177" s="211" t="s">
        <v>2787</v>
      </c>
      <c r="L177" s="211" t="s">
        <v>2787</v>
      </c>
      <c r="M177" s="211" t="s">
        <v>6534</v>
      </c>
      <c r="N177" s="211" t="s">
        <v>6534</v>
      </c>
      <c r="O177" s="211" t="s">
        <v>6495</v>
      </c>
      <c r="P177" s="211" t="s">
        <v>2787</v>
      </c>
      <c r="Q177" s="211" t="s">
        <v>2787</v>
      </c>
      <c r="R177" s="211" t="s">
        <v>2787</v>
      </c>
      <c r="S177" s="211" t="s">
        <v>2787</v>
      </c>
      <c r="T177" s="211" t="s">
        <v>2787</v>
      </c>
      <c r="U177" s="211" t="s">
        <v>2787</v>
      </c>
      <c r="V177" s="211" t="s">
        <v>2787</v>
      </c>
      <c r="W177" s="211" t="s">
        <v>2787</v>
      </c>
      <c r="X177" s="211" t="s">
        <v>2787</v>
      </c>
      <c r="Y177" s="211" t="s">
        <v>2787</v>
      </c>
      <c r="Z177" s="211" t="s">
        <v>2787</v>
      </c>
      <c r="AA177" s="211" t="s">
        <v>2787</v>
      </c>
      <c r="AB177" s="211" t="s">
        <v>2787</v>
      </c>
      <c r="AC177" s="211" t="s">
        <v>2787</v>
      </c>
    </row>
    <row r="178" spans="1:29" x14ac:dyDescent="0.2">
      <c r="A178" s="213" t="s">
        <v>6441</v>
      </c>
      <c r="B178" s="213" t="s">
        <v>6442</v>
      </c>
      <c r="C178" s="211" t="s">
        <v>7483</v>
      </c>
      <c r="D178" s="211" t="s">
        <v>7171</v>
      </c>
      <c r="F178" s="211" t="s">
        <v>3819</v>
      </c>
      <c r="G178" s="211" t="s">
        <v>7816</v>
      </c>
      <c r="H178" s="211" t="s">
        <v>7727</v>
      </c>
      <c r="I178" s="211" t="s">
        <v>6668</v>
      </c>
      <c r="J178" s="211" t="s">
        <v>7817</v>
      </c>
      <c r="K178" s="211" t="s">
        <v>2787</v>
      </c>
      <c r="L178" s="211" t="s">
        <v>2787</v>
      </c>
      <c r="M178" s="211" t="s">
        <v>2787</v>
      </c>
      <c r="N178" s="211" t="s">
        <v>6486</v>
      </c>
      <c r="O178" s="211" t="s">
        <v>2787</v>
      </c>
      <c r="P178" s="211" t="s">
        <v>2787</v>
      </c>
      <c r="Q178" s="211" t="s">
        <v>2787</v>
      </c>
      <c r="R178" s="211" t="s">
        <v>2787</v>
      </c>
      <c r="S178" s="211" t="s">
        <v>2787</v>
      </c>
      <c r="T178" s="211" t="s">
        <v>2787</v>
      </c>
      <c r="U178" s="211" t="s">
        <v>2787</v>
      </c>
      <c r="V178" s="211" t="s">
        <v>6486</v>
      </c>
      <c r="W178" s="211" t="s">
        <v>2787</v>
      </c>
      <c r="X178" s="211" t="s">
        <v>2787</v>
      </c>
      <c r="Y178" s="211" t="s">
        <v>2787</v>
      </c>
      <c r="Z178" s="211" t="s">
        <v>2787</v>
      </c>
      <c r="AA178" s="211" t="s">
        <v>2787</v>
      </c>
      <c r="AB178" s="211" t="s">
        <v>2787</v>
      </c>
      <c r="AC178" s="211" t="s">
        <v>2787</v>
      </c>
    </row>
  </sheetData>
  <sortState ref="A2:AC178">
    <sortCondition ref="A2:A178"/>
  </sortState>
  <conditionalFormatting sqref="J1:J65536">
    <cfRule type="duplicateValues" dxfId="3" priority="1" stopIfTrue="1"/>
  </conditionalFormatting>
  <pageMargins left="0.75" right="0.75" top="1" bottom="1" header="0.5" footer="0.5"/>
  <pageSetup orientation="portrait" horizontalDpi="300" verticalDpi="30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R1658"/>
  <sheetViews>
    <sheetView workbookViewId="0">
      <pane xSplit="2" ySplit="1" topLeftCell="C587" activePane="bottomRight" state="frozen"/>
      <selection pane="topRight" activeCell="B1" sqref="B1"/>
      <selection pane="bottomLeft" activeCell="A2" sqref="A2"/>
      <selection pane="bottomRight" activeCell="F591" sqref="F591"/>
    </sheetView>
  </sheetViews>
  <sheetFormatPr defaultColWidth="8.85546875" defaultRowHeight="15" x14ac:dyDescent="0.25"/>
  <cols>
    <col min="1" max="1" width="4.42578125" style="28" bestFit="1" customWidth="1"/>
    <col min="2" max="2" width="32.5703125" style="28" customWidth="1"/>
    <col min="3" max="3" width="27.5703125" style="2" customWidth="1"/>
    <col min="4" max="4" width="32.42578125" style="28" customWidth="1"/>
    <col min="5" max="5" width="41.42578125" style="28" customWidth="1"/>
    <col min="6" max="6" width="15.140625" style="28" customWidth="1"/>
    <col min="7" max="7" width="13" style="28" customWidth="1"/>
    <col min="8" max="8" width="4.42578125" style="28" customWidth="1"/>
    <col min="9" max="9" width="15.140625" style="28" customWidth="1"/>
    <col min="10" max="10" width="11.5703125" style="28" bestFit="1" customWidth="1"/>
    <col min="11" max="11" width="25.7109375" style="28" customWidth="1"/>
    <col min="12" max="16384" width="8.85546875" style="28"/>
  </cols>
  <sheetData>
    <row r="1" spans="1:18" x14ac:dyDescent="0.25">
      <c r="A1" s="1">
        <v>0</v>
      </c>
      <c r="B1" s="28" t="s">
        <v>2</v>
      </c>
      <c r="C1" s="2" t="s">
        <v>14</v>
      </c>
      <c r="D1" s="28" t="s">
        <v>15</v>
      </c>
      <c r="E1" s="28" t="s">
        <v>16</v>
      </c>
      <c r="F1" s="28" t="s">
        <v>3</v>
      </c>
      <c r="G1" s="28" t="s">
        <v>17</v>
      </c>
      <c r="H1" s="28" t="s">
        <v>18</v>
      </c>
      <c r="J1" s="28" t="s">
        <v>19</v>
      </c>
      <c r="K1" s="28" t="s">
        <v>2146</v>
      </c>
      <c r="N1" s="28" t="s">
        <v>2613</v>
      </c>
      <c r="O1" s="28" t="s">
        <v>2614</v>
      </c>
      <c r="P1" s="28" t="s">
        <v>2615</v>
      </c>
      <c r="Q1" s="28" t="s">
        <v>2616</v>
      </c>
      <c r="R1" s="28" t="s">
        <v>2617</v>
      </c>
    </row>
    <row r="2" spans="1:18" x14ac:dyDescent="0.25">
      <c r="A2" s="1">
        <v>1</v>
      </c>
      <c r="B2" s="3" t="s">
        <v>20</v>
      </c>
      <c r="C2" s="4" t="s">
        <v>21</v>
      </c>
      <c r="G2" s="28" t="s">
        <v>22</v>
      </c>
      <c r="J2" s="28" t="s">
        <v>23</v>
      </c>
    </row>
    <row r="3" spans="1:18" x14ac:dyDescent="0.25">
      <c r="A3" s="1">
        <v>2</v>
      </c>
      <c r="B3" s="3" t="s">
        <v>20</v>
      </c>
      <c r="C3" s="2" t="s">
        <v>24</v>
      </c>
      <c r="J3" s="28" t="s">
        <v>23</v>
      </c>
    </row>
    <row r="4" spans="1:18" x14ac:dyDescent="0.25">
      <c r="A4" s="1">
        <v>3</v>
      </c>
      <c r="B4" s="3" t="s">
        <v>20</v>
      </c>
      <c r="C4" s="2" t="s">
        <v>25</v>
      </c>
      <c r="J4" s="28" t="s">
        <v>23</v>
      </c>
    </row>
    <row r="5" spans="1:18" x14ac:dyDescent="0.25">
      <c r="A5" s="1">
        <v>4</v>
      </c>
      <c r="B5" s="3" t="s">
        <v>20</v>
      </c>
      <c r="C5" s="2" t="s">
        <v>26</v>
      </c>
      <c r="J5" s="28" t="s">
        <v>23</v>
      </c>
    </row>
    <row r="6" spans="1:18" x14ac:dyDescent="0.25">
      <c r="A6" s="1">
        <v>5</v>
      </c>
      <c r="B6" s="3" t="s">
        <v>20</v>
      </c>
      <c r="C6" s="2" t="s">
        <v>27</v>
      </c>
      <c r="J6" s="28" t="s">
        <v>23</v>
      </c>
    </row>
    <row r="7" spans="1:18" x14ac:dyDescent="0.25">
      <c r="A7" s="1">
        <v>6</v>
      </c>
      <c r="B7" s="3" t="s">
        <v>20</v>
      </c>
      <c r="C7" s="2" t="s">
        <v>28</v>
      </c>
      <c r="J7" s="28" t="s">
        <v>23</v>
      </c>
    </row>
    <row r="8" spans="1:18" x14ac:dyDescent="0.25">
      <c r="A8" s="1">
        <v>7</v>
      </c>
      <c r="B8" s="3" t="s">
        <v>20</v>
      </c>
      <c r="C8" s="2" t="s">
        <v>29</v>
      </c>
      <c r="J8" s="28" t="s">
        <v>23</v>
      </c>
    </row>
    <row r="9" spans="1:18" x14ac:dyDescent="0.25">
      <c r="A9" s="1">
        <v>8</v>
      </c>
      <c r="B9" s="3" t="s">
        <v>20</v>
      </c>
      <c r="C9" s="2" t="s">
        <v>30</v>
      </c>
      <c r="J9" s="28" t="s">
        <v>23</v>
      </c>
    </row>
    <row r="10" spans="1:18" x14ac:dyDescent="0.25">
      <c r="A10" s="1">
        <v>9</v>
      </c>
      <c r="B10" s="28" t="s">
        <v>20</v>
      </c>
      <c r="C10" s="2" t="s">
        <v>31</v>
      </c>
      <c r="J10" s="28" t="s">
        <v>23</v>
      </c>
    </row>
    <row r="11" spans="1:18" x14ac:dyDescent="0.25">
      <c r="A11" s="1">
        <v>10</v>
      </c>
      <c r="B11" s="28" t="s">
        <v>20</v>
      </c>
      <c r="C11" s="2" t="s">
        <v>32</v>
      </c>
      <c r="J11" s="28" t="s">
        <v>23</v>
      </c>
    </row>
    <row r="12" spans="1:18" x14ac:dyDescent="0.25">
      <c r="A12" s="1">
        <v>11</v>
      </c>
      <c r="B12" s="28" t="s">
        <v>20</v>
      </c>
      <c r="C12" s="2" t="s">
        <v>33</v>
      </c>
      <c r="J12" s="28" t="s">
        <v>23</v>
      </c>
    </row>
    <row r="13" spans="1:18" x14ac:dyDescent="0.25">
      <c r="A13" s="1">
        <v>12</v>
      </c>
      <c r="B13" s="28" t="s">
        <v>34</v>
      </c>
      <c r="C13" s="4" t="s">
        <v>35</v>
      </c>
      <c r="F13" s="28" t="s">
        <v>36</v>
      </c>
      <c r="J13" s="28" t="s">
        <v>37</v>
      </c>
    </row>
    <row r="14" spans="1:18" x14ac:dyDescent="0.25">
      <c r="A14" s="1">
        <v>13</v>
      </c>
      <c r="B14" s="28" t="s">
        <v>34</v>
      </c>
      <c r="C14" s="2" t="s">
        <v>38</v>
      </c>
      <c r="F14" s="28" t="s">
        <v>36</v>
      </c>
      <c r="J14" s="28" t="s">
        <v>37</v>
      </c>
    </row>
    <row r="15" spans="1:18" x14ac:dyDescent="0.25">
      <c r="A15" s="1">
        <v>14</v>
      </c>
      <c r="B15" s="28" t="s">
        <v>34</v>
      </c>
      <c r="C15" s="2" t="s">
        <v>39</v>
      </c>
      <c r="F15" s="28" t="s">
        <v>36</v>
      </c>
      <c r="J15" s="28" t="s">
        <v>37</v>
      </c>
    </row>
    <row r="16" spans="1:18" x14ac:dyDescent="0.25">
      <c r="A16" s="1">
        <v>15</v>
      </c>
      <c r="B16" s="28" t="s">
        <v>34</v>
      </c>
      <c r="C16" s="2" t="s">
        <v>40</v>
      </c>
      <c r="F16" s="28" t="s">
        <v>36</v>
      </c>
      <c r="J16" s="28" t="s">
        <v>37</v>
      </c>
    </row>
    <row r="17" spans="1:10" x14ac:dyDescent="0.25">
      <c r="A17" s="1">
        <v>16</v>
      </c>
      <c r="B17" s="28" t="s">
        <v>34</v>
      </c>
      <c r="C17" s="2" t="s">
        <v>41</v>
      </c>
      <c r="F17" s="28" t="s">
        <v>36</v>
      </c>
      <c r="J17" s="28" t="s">
        <v>37</v>
      </c>
    </row>
    <row r="18" spans="1:10" x14ac:dyDescent="0.25">
      <c r="A18" s="1">
        <v>17</v>
      </c>
      <c r="B18" s="28" t="s">
        <v>34</v>
      </c>
      <c r="C18" s="2" t="s">
        <v>42</v>
      </c>
      <c r="F18" s="28" t="s">
        <v>36</v>
      </c>
      <c r="J18" s="28" t="s">
        <v>37</v>
      </c>
    </row>
    <row r="19" spans="1:10" x14ac:dyDescent="0.25">
      <c r="A19" s="1">
        <v>18</v>
      </c>
      <c r="B19" s="28" t="s">
        <v>34</v>
      </c>
      <c r="C19" s="2" t="s">
        <v>43</v>
      </c>
      <c r="F19" s="28" t="s">
        <v>36</v>
      </c>
      <c r="J19" s="28" t="s">
        <v>37</v>
      </c>
    </row>
    <row r="20" spans="1:10" x14ac:dyDescent="0.25">
      <c r="A20" s="1">
        <v>19</v>
      </c>
      <c r="B20" s="28" t="s">
        <v>34</v>
      </c>
      <c r="C20" s="2" t="s">
        <v>44</v>
      </c>
      <c r="F20" s="28" t="s">
        <v>36</v>
      </c>
      <c r="J20" s="28" t="s">
        <v>37</v>
      </c>
    </row>
    <row r="21" spans="1:10" x14ac:dyDescent="0.25">
      <c r="A21" s="1">
        <v>20</v>
      </c>
      <c r="B21" s="28" t="s">
        <v>34</v>
      </c>
      <c r="C21" s="2" t="s">
        <v>45</v>
      </c>
      <c r="F21" s="28" t="s">
        <v>36</v>
      </c>
      <c r="J21" s="28" t="s">
        <v>37</v>
      </c>
    </row>
    <row r="22" spans="1:10" x14ac:dyDescent="0.25">
      <c r="A22" s="1">
        <v>21</v>
      </c>
      <c r="B22" s="28" t="s">
        <v>46</v>
      </c>
      <c r="C22" s="5" t="s">
        <v>47</v>
      </c>
      <c r="J22" s="28" t="s">
        <v>37</v>
      </c>
    </row>
    <row r="23" spans="1:10" x14ac:dyDescent="0.25">
      <c r="A23" s="1">
        <v>22</v>
      </c>
      <c r="B23" s="28" t="s">
        <v>46</v>
      </c>
      <c r="C23" s="5" t="s">
        <v>48</v>
      </c>
      <c r="J23" s="28" t="s">
        <v>37</v>
      </c>
    </row>
    <row r="24" spans="1:10" x14ac:dyDescent="0.25">
      <c r="A24" s="1">
        <v>23</v>
      </c>
      <c r="B24" s="28" t="s">
        <v>46</v>
      </c>
      <c r="C24" s="5" t="s">
        <v>49</v>
      </c>
      <c r="J24" s="28" t="s">
        <v>37</v>
      </c>
    </row>
    <row r="25" spans="1:10" x14ac:dyDescent="0.25">
      <c r="A25" s="1">
        <v>24</v>
      </c>
      <c r="B25" s="28" t="s">
        <v>46</v>
      </c>
      <c r="C25" s="5" t="s">
        <v>50</v>
      </c>
      <c r="J25" s="28" t="s">
        <v>37</v>
      </c>
    </row>
    <row r="26" spans="1:10" x14ac:dyDescent="0.25">
      <c r="A26" s="1">
        <v>25</v>
      </c>
      <c r="B26" s="28" t="s">
        <v>46</v>
      </c>
      <c r="C26" s="5" t="s">
        <v>51</v>
      </c>
      <c r="J26" s="28" t="s">
        <v>37</v>
      </c>
    </row>
    <row r="27" spans="1:10" x14ac:dyDescent="0.25">
      <c r="A27" s="1">
        <v>26</v>
      </c>
      <c r="B27" s="28" t="s">
        <v>46</v>
      </c>
      <c r="C27" s="5" t="s">
        <v>52</v>
      </c>
      <c r="J27" s="28" t="s">
        <v>37</v>
      </c>
    </row>
    <row r="28" spans="1:10" x14ac:dyDescent="0.25">
      <c r="A28" s="1">
        <v>27</v>
      </c>
      <c r="B28" s="28" t="s">
        <v>46</v>
      </c>
      <c r="C28" s="5" t="s">
        <v>53</v>
      </c>
      <c r="J28" s="28" t="s">
        <v>37</v>
      </c>
    </row>
    <row r="29" spans="1:10" x14ac:dyDescent="0.25">
      <c r="A29" s="1">
        <v>28</v>
      </c>
      <c r="B29" s="28" t="s">
        <v>46</v>
      </c>
      <c r="C29" s="5" t="s">
        <v>54</v>
      </c>
      <c r="J29" s="28" t="s">
        <v>37</v>
      </c>
    </row>
    <row r="30" spans="1:10" x14ac:dyDescent="0.25">
      <c r="A30" s="1">
        <v>29</v>
      </c>
      <c r="B30" s="28" t="s">
        <v>46</v>
      </c>
      <c r="C30" s="5" t="s">
        <v>55</v>
      </c>
      <c r="J30" s="28" t="s">
        <v>37</v>
      </c>
    </row>
    <row r="31" spans="1:10" x14ac:dyDescent="0.25">
      <c r="A31" s="1">
        <v>30</v>
      </c>
      <c r="B31" s="28" t="s">
        <v>56</v>
      </c>
      <c r="C31" s="5" t="s">
        <v>57</v>
      </c>
      <c r="D31" s="6" t="s">
        <v>58</v>
      </c>
      <c r="F31" s="28" t="s">
        <v>36</v>
      </c>
      <c r="J31" s="28" t="s">
        <v>37</v>
      </c>
    </row>
    <row r="32" spans="1:10" x14ac:dyDescent="0.25">
      <c r="A32" s="1">
        <v>31</v>
      </c>
      <c r="B32" s="28" t="s">
        <v>56</v>
      </c>
      <c r="C32" s="2" t="s">
        <v>59</v>
      </c>
      <c r="D32" s="6" t="s">
        <v>58</v>
      </c>
      <c r="F32" s="28" t="s">
        <v>36</v>
      </c>
      <c r="J32" s="28" t="s">
        <v>37</v>
      </c>
    </row>
    <row r="33" spans="1:10" x14ac:dyDescent="0.25">
      <c r="A33" s="1">
        <v>32</v>
      </c>
      <c r="B33" s="28" t="s">
        <v>56</v>
      </c>
      <c r="C33" s="5" t="s">
        <v>60</v>
      </c>
      <c r="D33" s="6" t="s">
        <v>58</v>
      </c>
      <c r="F33" s="28" t="s">
        <v>36</v>
      </c>
      <c r="J33" s="28" t="s">
        <v>37</v>
      </c>
    </row>
    <row r="34" spans="1:10" x14ac:dyDescent="0.25">
      <c r="A34" s="1">
        <v>33</v>
      </c>
      <c r="B34" s="28" t="s">
        <v>56</v>
      </c>
      <c r="C34" s="5" t="s">
        <v>61</v>
      </c>
      <c r="D34" s="6" t="s">
        <v>58</v>
      </c>
      <c r="F34" s="28" t="s">
        <v>36</v>
      </c>
      <c r="J34" s="28" t="s">
        <v>37</v>
      </c>
    </row>
    <row r="35" spans="1:10" x14ac:dyDescent="0.25">
      <c r="A35" s="1">
        <v>34</v>
      </c>
      <c r="B35" s="28" t="s">
        <v>56</v>
      </c>
      <c r="C35" s="2" t="s">
        <v>62</v>
      </c>
      <c r="D35" s="6" t="s">
        <v>58</v>
      </c>
      <c r="F35" s="28" t="s">
        <v>36</v>
      </c>
      <c r="J35" s="28" t="s">
        <v>37</v>
      </c>
    </row>
    <row r="36" spans="1:10" x14ac:dyDescent="0.25">
      <c r="A36" s="1">
        <v>35</v>
      </c>
      <c r="B36" s="28" t="s">
        <v>56</v>
      </c>
      <c r="C36" s="2" t="s">
        <v>63</v>
      </c>
      <c r="D36" s="6" t="s">
        <v>58</v>
      </c>
      <c r="F36" s="28" t="s">
        <v>36</v>
      </c>
      <c r="J36" s="28" t="s">
        <v>37</v>
      </c>
    </row>
    <row r="37" spans="1:10" x14ac:dyDescent="0.25">
      <c r="A37" s="1">
        <v>36</v>
      </c>
      <c r="B37" s="28" t="s">
        <v>56</v>
      </c>
      <c r="C37" s="2" t="s">
        <v>55</v>
      </c>
      <c r="D37" s="6" t="s">
        <v>58</v>
      </c>
      <c r="F37" s="28" t="s">
        <v>36</v>
      </c>
      <c r="J37" s="28" t="s">
        <v>37</v>
      </c>
    </row>
    <row r="38" spans="1:10" x14ac:dyDescent="0.25">
      <c r="A38" s="1">
        <v>37</v>
      </c>
      <c r="B38" s="28" t="s">
        <v>56</v>
      </c>
      <c r="C38" s="2" t="s">
        <v>64</v>
      </c>
      <c r="D38" s="6" t="s">
        <v>65</v>
      </c>
      <c r="F38" s="28" t="s">
        <v>36</v>
      </c>
      <c r="J38" s="28" t="s">
        <v>37</v>
      </c>
    </row>
    <row r="39" spans="1:10" x14ac:dyDescent="0.25">
      <c r="A39" s="1">
        <v>38</v>
      </c>
      <c r="B39" s="28" t="s">
        <v>56</v>
      </c>
      <c r="C39" s="5" t="s">
        <v>66</v>
      </c>
      <c r="D39" s="6" t="s">
        <v>65</v>
      </c>
      <c r="F39" s="28" t="s">
        <v>36</v>
      </c>
      <c r="J39" s="28" t="s">
        <v>37</v>
      </c>
    </row>
    <row r="40" spans="1:10" x14ac:dyDescent="0.25">
      <c r="A40" s="1">
        <v>39</v>
      </c>
      <c r="B40" s="28" t="s">
        <v>56</v>
      </c>
      <c r="C40" s="5" t="s">
        <v>67</v>
      </c>
      <c r="D40" s="6" t="s">
        <v>65</v>
      </c>
      <c r="F40" s="28" t="s">
        <v>36</v>
      </c>
      <c r="J40" s="28" t="s">
        <v>37</v>
      </c>
    </row>
    <row r="41" spans="1:10" x14ac:dyDescent="0.25">
      <c r="A41" s="1">
        <v>40</v>
      </c>
      <c r="B41" s="28" t="s">
        <v>56</v>
      </c>
      <c r="C41" s="2" t="s">
        <v>68</v>
      </c>
      <c r="D41" s="6" t="s">
        <v>65</v>
      </c>
      <c r="F41" s="28" t="s">
        <v>36</v>
      </c>
      <c r="J41" s="28" t="s">
        <v>37</v>
      </c>
    </row>
    <row r="42" spans="1:10" x14ac:dyDescent="0.25">
      <c r="A42" s="1">
        <v>41</v>
      </c>
      <c r="B42" s="28" t="s">
        <v>56</v>
      </c>
      <c r="C42" s="2" t="s">
        <v>55</v>
      </c>
      <c r="D42" s="6" t="s">
        <v>65</v>
      </c>
      <c r="F42" s="28" t="s">
        <v>36</v>
      </c>
      <c r="J42" s="28" t="s">
        <v>37</v>
      </c>
    </row>
    <row r="43" spans="1:10" x14ac:dyDescent="0.25">
      <c r="A43" s="1">
        <v>42</v>
      </c>
      <c r="B43" s="28" t="s">
        <v>56</v>
      </c>
      <c r="C43" s="2" t="s">
        <v>69</v>
      </c>
      <c r="D43" s="6" t="s">
        <v>65</v>
      </c>
      <c r="F43" s="28" t="s">
        <v>36</v>
      </c>
      <c r="J43" s="28" t="s">
        <v>37</v>
      </c>
    </row>
    <row r="44" spans="1:10" x14ac:dyDescent="0.25">
      <c r="A44" s="1">
        <v>43</v>
      </c>
      <c r="B44" s="28" t="s">
        <v>56</v>
      </c>
      <c r="C44" s="2" t="s">
        <v>70</v>
      </c>
      <c r="D44" s="6" t="s">
        <v>71</v>
      </c>
      <c r="F44" s="28" t="s">
        <v>36</v>
      </c>
      <c r="J44" s="28" t="s">
        <v>37</v>
      </c>
    </row>
    <row r="45" spans="1:10" x14ac:dyDescent="0.25">
      <c r="A45" s="1">
        <v>44</v>
      </c>
      <c r="B45" s="28" t="s">
        <v>56</v>
      </c>
      <c r="C45" s="2" t="s">
        <v>72</v>
      </c>
      <c r="D45" s="6" t="s">
        <v>71</v>
      </c>
      <c r="F45" s="28" t="s">
        <v>36</v>
      </c>
      <c r="J45" s="28" t="s">
        <v>37</v>
      </c>
    </row>
    <row r="46" spans="1:10" x14ac:dyDescent="0.25">
      <c r="A46" s="1">
        <v>45</v>
      </c>
      <c r="B46" s="28" t="s">
        <v>56</v>
      </c>
      <c r="C46" s="5" t="s">
        <v>73</v>
      </c>
      <c r="D46" s="6" t="s">
        <v>71</v>
      </c>
      <c r="F46" s="28" t="s">
        <v>36</v>
      </c>
      <c r="J46" s="28" t="s">
        <v>37</v>
      </c>
    </row>
    <row r="47" spans="1:10" x14ac:dyDescent="0.25">
      <c r="A47" s="1">
        <v>46</v>
      </c>
      <c r="B47" s="28" t="s">
        <v>56</v>
      </c>
      <c r="C47" s="2" t="s">
        <v>74</v>
      </c>
      <c r="D47" s="6" t="s">
        <v>71</v>
      </c>
      <c r="F47" s="28" t="s">
        <v>36</v>
      </c>
      <c r="J47" s="28" t="s">
        <v>37</v>
      </c>
    </row>
    <row r="48" spans="1:10" x14ac:dyDescent="0.25">
      <c r="A48" s="1">
        <v>47</v>
      </c>
      <c r="B48" s="28" t="s">
        <v>56</v>
      </c>
      <c r="C48" s="2" t="s">
        <v>75</v>
      </c>
      <c r="D48" s="6" t="s">
        <v>71</v>
      </c>
      <c r="F48" s="28" t="s">
        <v>36</v>
      </c>
      <c r="J48" s="28" t="s">
        <v>37</v>
      </c>
    </row>
    <row r="49" spans="1:10" x14ac:dyDescent="0.25">
      <c r="A49" s="1">
        <v>48</v>
      </c>
      <c r="B49" s="28" t="s">
        <v>56</v>
      </c>
      <c r="C49" s="2" t="s">
        <v>76</v>
      </c>
      <c r="D49" s="6" t="s">
        <v>71</v>
      </c>
      <c r="F49" s="28" t="s">
        <v>36</v>
      </c>
      <c r="J49" s="28" t="s">
        <v>37</v>
      </c>
    </row>
    <row r="50" spans="1:10" x14ac:dyDescent="0.25">
      <c r="A50" s="1">
        <v>49</v>
      </c>
      <c r="B50" s="28" t="s">
        <v>56</v>
      </c>
      <c r="C50" s="2" t="s">
        <v>69</v>
      </c>
      <c r="D50" s="6" t="s">
        <v>71</v>
      </c>
      <c r="F50" s="28" t="s">
        <v>36</v>
      </c>
      <c r="J50" s="28" t="s">
        <v>37</v>
      </c>
    </row>
    <row r="51" spans="1:10" x14ac:dyDescent="0.25">
      <c r="A51" s="1">
        <v>50</v>
      </c>
      <c r="B51" s="28" t="s">
        <v>56</v>
      </c>
      <c r="C51" s="2" t="s">
        <v>77</v>
      </c>
      <c r="D51" s="28" t="s">
        <v>78</v>
      </c>
      <c r="F51" s="28" t="s">
        <v>36</v>
      </c>
      <c r="J51" s="28" t="s">
        <v>37</v>
      </c>
    </row>
    <row r="52" spans="1:10" x14ac:dyDescent="0.25">
      <c r="A52" s="1">
        <v>51</v>
      </c>
      <c r="B52" s="28" t="s">
        <v>56</v>
      </c>
      <c r="C52" s="2" t="s">
        <v>79</v>
      </c>
      <c r="D52" s="28" t="s">
        <v>78</v>
      </c>
      <c r="F52" s="28" t="s">
        <v>36</v>
      </c>
      <c r="J52" s="28" t="s">
        <v>37</v>
      </c>
    </row>
    <row r="53" spans="1:10" x14ac:dyDescent="0.25">
      <c r="A53" s="1">
        <v>52</v>
      </c>
      <c r="B53" s="28" t="s">
        <v>56</v>
      </c>
      <c r="C53" s="2" t="s">
        <v>80</v>
      </c>
      <c r="D53" s="28" t="s">
        <v>78</v>
      </c>
      <c r="F53" s="28" t="s">
        <v>36</v>
      </c>
      <c r="J53" s="28" t="s">
        <v>37</v>
      </c>
    </row>
    <row r="54" spans="1:10" x14ac:dyDescent="0.25">
      <c r="A54" s="1">
        <v>53</v>
      </c>
      <c r="B54" s="28" t="s">
        <v>56</v>
      </c>
      <c r="C54" s="2" t="s">
        <v>81</v>
      </c>
      <c r="D54" s="28" t="s">
        <v>78</v>
      </c>
      <c r="F54" s="28" t="s">
        <v>36</v>
      </c>
      <c r="J54" s="28" t="s">
        <v>37</v>
      </c>
    </row>
    <row r="55" spans="1:10" x14ac:dyDescent="0.25">
      <c r="A55" s="1">
        <v>54</v>
      </c>
      <c r="B55" s="28" t="s">
        <v>56</v>
      </c>
      <c r="C55" s="2" t="s">
        <v>69</v>
      </c>
      <c r="D55" s="28" t="s">
        <v>78</v>
      </c>
      <c r="F55" s="28" t="s">
        <v>36</v>
      </c>
      <c r="J55" s="28" t="s">
        <v>37</v>
      </c>
    </row>
    <row r="56" spans="1:10" x14ac:dyDescent="0.25">
      <c r="A56" s="1">
        <v>55</v>
      </c>
      <c r="B56" s="28" t="s">
        <v>56</v>
      </c>
      <c r="C56" s="7" t="s">
        <v>63</v>
      </c>
      <c r="D56" s="8" t="s">
        <v>82</v>
      </c>
      <c r="F56" s="28" t="s">
        <v>36</v>
      </c>
      <c r="J56" s="28" t="s">
        <v>37</v>
      </c>
    </row>
    <row r="57" spans="1:10" x14ac:dyDescent="0.25">
      <c r="A57" s="1">
        <v>56</v>
      </c>
      <c r="B57" s="28" t="s">
        <v>56</v>
      </c>
      <c r="C57" s="3" t="s">
        <v>83</v>
      </c>
      <c r="D57" s="8" t="s">
        <v>82</v>
      </c>
      <c r="F57" s="28" t="s">
        <v>36</v>
      </c>
      <c r="J57" s="28" t="s">
        <v>37</v>
      </c>
    </row>
    <row r="58" spans="1:10" x14ac:dyDescent="0.25">
      <c r="A58" s="1">
        <v>57</v>
      </c>
      <c r="B58" s="28" t="s">
        <v>56</v>
      </c>
      <c r="C58" s="3" t="s">
        <v>84</v>
      </c>
      <c r="D58" s="8" t="s">
        <v>82</v>
      </c>
      <c r="F58" s="28" t="s">
        <v>36</v>
      </c>
      <c r="J58" s="28" t="s">
        <v>37</v>
      </c>
    </row>
    <row r="59" spans="1:10" x14ac:dyDescent="0.25">
      <c r="A59" s="1">
        <v>58</v>
      </c>
      <c r="B59" s="28" t="s">
        <v>56</v>
      </c>
      <c r="C59" s="3" t="s">
        <v>85</v>
      </c>
      <c r="D59" s="8" t="s">
        <v>82</v>
      </c>
      <c r="F59" s="28" t="s">
        <v>36</v>
      </c>
      <c r="J59" s="28" t="s">
        <v>37</v>
      </c>
    </row>
    <row r="60" spans="1:10" x14ac:dyDescent="0.25">
      <c r="A60" s="1">
        <v>59</v>
      </c>
      <c r="B60" s="28" t="s">
        <v>56</v>
      </c>
      <c r="C60" s="3" t="s">
        <v>86</v>
      </c>
      <c r="D60" s="8" t="s">
        <v>82</v>
      </c>
      <c r="F60" s="28" t="s">
        <v>36</v>
      </c>
      <c r="J60" s="28" t="s">
        <v>37</v>
      </c>
    </row>
    <row r="61" spans="1:10" x14ac:dyDescent="0.25">
      <c r="A61" s="1">
        <v>60</v>
      </c>
      <c r="B61" s="28" t="s">
        <v>56</v>
      </c>
      <c r="C61" s="3" t="s">
        <v>87</v>
      </c>
      <c r="D61" s="8" t="s">
        <v>82</v>
      </c>
      <c r="F61" s="28" t="s">
        <v>36</v>
      </c>
      <c r="J61" s="28" t="s">
        <v>37</v>
      </c>
    </row>
    <row r="62" spans="1:10" x14ac:dyDescent="0.25">
      <c r="A62" s="1">
        <v>61</v>
      </c>
      <c r="B62" s="28" t="s">
        <v>56</v>
      </c>
      <c r="C62" s="3" t="s">
        <v>88</v>
      </c>
      <c r="D62" s="8" t="s">
        <v>82</v>
      </c>
      <c r="F62" s="28" t="s">
        <v>36</v>
      </c>
      <c r="J62" s="28" t="s">
        <v>37</v>
      </c>
    </row>
    <row r="63" spans="1:10" x14ac:dyDescent="0.25">
      <c r="A63" s="1">
        <v>62</v>
      </c>
      <c r="B63" s="28" t="s">
        <v>56</v>
      </c>
      <c r="C63" s="3" t="s">
        <v>69</v>
      </c>
      <c r="D63" s="8" t="s">
        <v>82</v>
      </c>
      <c r="F63" s="28" t="s">
        <v>36</v>
      </c>
      <c r="J63" s="28" t="s">
        <v>37</v>
      </c>
    </row>
    <row r="64" spans="1:10" x14ac:dyDescent="0.25">
      <c r="A64" s="1">
        <v>63</v>
      </c>
      <c r="B64" s="28" t="s">
        <v>89</v>
      </c>
      <c r="C64" s="2" t="s">
        <v>90</v>
      </c>
      <c r="D64" s="28" t="s">
        <v>91</v>
      </c>
      <c r="F64" s="28" t="s">
        <v>36</v>
      </c>
      <c r="J64" s="28" t="s">
        <v>37</v>
      </c>
    </row>
    <row r="65" spans="1:10" x14ac:dyDescent="0.25">
      <c r="A65" s="1">
        <v>64</v>
      </c>
      <c r="B65" s="28" t="s">
        <v>89</v>
      </c>
      <c r="C65" s="2" t="s">
        <v>92</v>
      </c>
      <c r="D65" s="28" t="s">
        <v>91</v>
      </c>
      <c r="F65" s="28" t="s">
        <v>36</v>
      </c>
      <c r="J65" s="28" t="s">
        <v>37</v>
      </c>
    </row>
    <row r="66" spans="1:10" x14ac:dyDescent="0.25">
      <c r="A66" s="1">
        <v>65</v>
      </c>
      <c r="B66" s="28" t="s">
        <v>89</v>
      </c>
      <c r="C66" s="2" t="s">
        <v>93</v>
      </c>
      <c r="D66" s="28" t="s">
        <v>91</v>
      </c>
      <c r="F66" s="28" t="s">
        <v>36</v>
      </c>
      <c r="J66" s="28" t="s">
        <v>37</v>
      </c>
    </row>
    <row r="67" spans="1:10" x14ac:dyDescent="0.25">
      <c r="A67" s="1">
        <v>66</v>
      </c>
      <c r="B67" s="28" t="s">
        <v>89</v>
      </c>
      <c r="C67" s="2" t="s">
        <v>94</v>
      </c>
      <c r="D67" s="28" t="s">
        <v>91</v>
      </c>
      <c r="F67" s="28" t="s">
        <v>36</v>
      </c>
      <c r="J67" s="28" t="s">
        <v>37</v>
      </c>
    </row>
    <row r="68" spans="1:10" x14ac:dyDescent="0.25">
      <c r="A68" s="1">
        <v>67</v>
      </c>
      <c r="B68" s="28" t="s">
        <v>89</v>
      </c>
      <c r="C68" s="2" t="s">
        <v>11</v>
      </c>
      <c r="D68" s="28" t="s">
        <v>91</v>
      </c>
      <c r="F68" s="28" t="s">
        <v>36</v>
      </c>
      <c r="J68" s="28" t="s">
        <v>37</v>
      </c>
    </row>
    <row r="69" spans="1:10" x14ac:dyDescent="0.25">
      <c r="A69" s="1">
        <v>68</v>
      </c>
      <c r="B69" s="28" t="s">
        <v>89</v>
      </c>
      <c r="C69" s="2" t="s">
        <v>69</v>
      </c>
      <c r="D69" s="28" t="s">
        <v>91</v>
      </c>
      <c r="F69" s="28" t="s">
        <v>36</v>
      </c>
      <c r="J69" s="28" t="s">
        <v>37</v>
      </c>
    </row>
    <row r="70" spans="1:10" x14ac:dyDescent="0.25">
      <c r="A70" s="1">
        <v>69</v>
      </c>
      <c r="B70" s="28" t="s">
        <v>95</v>
      </c>
      <c r="C70" s="28" t="s">
        <v>96</v>
      </c>
      <c r="F70" s="28" t="s">
        <v>36</v>
      </c>
      <c r="J70" s="28" t="s">
        <v>37</v>
      </c>
    </row>
    <row r="71" spans="1:10" x14ac:dyDescent="0.25">
      <c r="A71" s="1">
        <v>70</v>
      </c>
      <c r="B71" s="28" t="s">
        <v>95</v>
      </c>
      <c r="C71" s="28" t="s">
        <v>97</v>
      </c>
      <c r="F71" s="28" t="s">
        <v>36</v>
      </c>
      <c r="J71" s="28" t="s">
        <v>37</v>
      </c>
    </row>
    <row r="72" spans="1:10" x14ac:dyDescent="0.25">
      <c r="A72" s="1">
        <v>71</v>
      </c>
      <c r="B72" s="28" t="s">
        <v>95</v>
      </c>
      <c r="C72" s="28" t="s">
        <v>98</v>
      </c>
      <c r="F72" s="28" t="s">
        <v>36</v>
      </c>
      <c r="J72" s="28" t="s">
        <v>37</v>
      </c>
    </row>
    <row r="73" spans="1:10" x14ac:dyDescent="0.25">
      <c r="A73" s="1">
        <v>72</v>
      </c>
      <c r="B73" s="28" t="s">
        <v>95</v>
      </c>
      <c r="C73" s="28" t="s">
        <v>99</v>
      </c>
      <c r="F73" s="28" t="s">
        <v>36</v>
      </c>
      <c r="J73" s="28" t="s">
        <v>37</v>
      </c>
    </row>
    <row r="74" spans="1:10" x14ac:dyDescent="0.25">
      <c r="A74" s="1">
        <v>73</v>
      </c>
      <c r="B74" s="28" t="s">
        <v>95</v>
      </c>
      <c r="C74" s="28" t="s">
        <v>100</v>
      </c>
      <c r="F74" s="28" t="s">
        <v>36</v>
      </c>
      <c r="J74" s="28" t="s">
        <v>37</v>
      </c>
    </row>
    <row r="75" spans="1:10" x14ac:dyDescent="0.25">
      <c r="A75" s="1">
        <v>74</v>
      </c>
      <c r="B75" s="28" t="s">
        <v>95</v>
      </c>
      <c r="C75" s="28" t="s">
        <v>69</v>
      </c>
      <c r="F75" s="28" t="s">
        <v>36</v>
      </c>
      <c r="J75" s="28" t="s">
        <v>37</v>
      </c>
    </row>
    <row r="76" spans="1:10" x14ac:dyDescent="0.25">
      <c r="A76" s="1">
        <v>75</v>
      </c>
      <c r="B76" s="28" t="s">
        <v>101</v>
      </c>
      <c r="J76" s="28" t="s">
        <v>37</v>
      </c>
    </row>
    <row r="77" spans="1:10" x14ac:dyDescent="0.25">
      <c r="A77" s="1">
        <v>76</v>
      </c>
      <c r="B77" s="28" t="s">
        <v>102</v>
      </c>
      <c r="J77" s="28" t="s">
        <v>103</v>
      </c>
    </row>
    <row r="78" spans="1:10" x14ac:dyDescent="0.25">
      <c r="A78" s="1">
        <v>77</v>
      </c>
      <c r="B78" s="28" t="s">
        <v>102</v>
      </c>
      <c r="J78" s="28" t="s">
        <v>103</v>
      </c>
    </row>
    <row r="79" spans="1:10" x14ac:dyDescent="0.25">
      <c r="A79" s="1">
        <v>78</v>
      </c>
      <c r="B79" s="28" t="s">
        <v>102</v>
      </c>
      <c r="J79" s="28" t="s">
        <v>103</v>
      </c>
    </row>
    <row r="80" spans="1:10" x14ac:dyDescent="0.25">
      <c r="A80" s="1">
        <v>79</v>
      </c>
      <c r="B80" s="28" t="s">
        <v>102</v>
      </c>
      <c r="J80" s="28" t="s">
        <v>103</v>
      </c>
    </row>
    <row r="81" spans="1:10" x14ac:dyDescent="0.25">
      <c r="A81" s="1">
        <v>80</v>
      </c>
      <c r="B81" s="28" t="s">
        <v>102</v>
      </c>
      <c r="J81" s="28" t="s">
        <v>103</v>
      </c>
    </row>
    <row r="82" spans="1:10" x14ac:dyDescent="0.25">
      <c r="A82" s="1">
        <v>81</v>
      </c>
      <c r="B82" s="28" t="s">
        <v>104</v>
      </c>
      <c r="C82" s="28" t="s">
        <v>105</v>
      </c>
      <c r="D82" s="28" t="s">
        <v>106</v>
      </c>
      <c r="E82" s="2" t="str">
        <f t="shared" ref="E82:E120" si="0">UPPER(C82)</f>
        <v>BENIN</v>
      </c>
      <c r="F82" s="28" t="s">
        <v>107</v>
      </c>
      <c r="J82" s="28" t="s">
        <v>103</v>
      </c>
    </row>
    <row r="83" spans="1:10" x14ac:dyDescent="0.25">
      <c r="A83" s="1">
        <v>82</v>
      </c>
      <c r="B83" s="28" t="s">
        <v>104</v>
      </c>
      <c r="C83" s="28" t="s">
        <v>108</v>
      </c>
      <c r="D83" s="28" t="s">
        <v>109</v>
      </c>
      <c r="E83" s="2" t="str">
        <f t="shared" si="0"/>
        <v>BURKINA FASO</v>
      </c>
      <c r="F83" s="28" t="s">
        <v>107</v>
      </c>
      <c r="J83" s="28" t="s">
        <v>103</v>
      </c>
    </row>
    <row r="84" spans="1:10" x14ac:dyDescent="0.25">
      <c r="A84" s="1">
        <v>83</v>
      </c>
      <c r="B84" s="28" t="s">
        <v>104</v>
      </c>
      <c r="C84" s="28" t="s">
        <v>110</v>
      </c>
      <c r="D84" s="28" t="s">
        <v>111</v>
      </c>
      <c r="E84" s="2" t="str">
        <f t="shared" si="0"/>
        <v>CÔTE D'IVOIRE</v>
      </c>
      <c r="F84" s="28" t="s">
        <v>107</v>
      </c>
      <c r="J84" s="28" t="s">
        <v>103</v>
      </c>
    </row>
    <row r="85" spans="1:10" x14ac:dyDescent="0.25">
      <c r="A85" s="1">
        <v>84</v>
      </c>
      <c r="B85" s="28" t="s">
        <v>104</v>
      </c>
      <c r="C85" s="28" t="s">
        <v>112</v>
      </c>
      <c r="D85" s="28" t="s">
        <v>113</v>
      </c>
      <c r="E85" s="2" t="str">
        <f t="shared" si="0"/>
        <v>GHANA</v>
      </c>
      <c r="F85" s="28" t="s">
        <v>107</v>
      </c>
      <c r="J85" s="28" t="s">
        <v>103</v>
      </c>
    </row>
    <row r="86" spans="1:10" x14ac:dyDescent="0.25">
      <c r="A86" s="1">
        <v>85</v>
      </c>
      <c r="B86" s="28" t="s">
        <v>104</v>
      </c>
      <c r="C86" s="28" t="s">
        <v>114</v>
      </c>
      <c r="D86" s="28" t="s">
        <v>115</v>
      </c>
      <c r="E86" s="2" t="str">
        <f t="shared" si="0"/>
        <v>LIBERIA</v>
      </c>
      <c r="F86" s="28" t="s">
        <v>107</v>
      </c>
      <c r="J86" s="28" t="s">
        <v>103</v>
      </c>
    </row>
    <row r="87" spans="1:10" x14ac:dyDescent="0.25">
      <c r="A87" s="1">
        <v>86</v>
      </c>
      <c r="B87" s="28" t="s">
        <v>104</v>
      </c>
      <c r="C87" s="28" t="s">
        <v>116</v>
      </c>
      <c r="D87" s="28" t="s">
        <v>117</v>
      </c>
      <c r="E87" s="2" t="str">
        <f t="shared" si="0"/>
        <v>MALI</v>
      </c>
      <c r="F87" s="28" t="s">
        <v>107</v>
      </c>
      <c r="J87" s="28" t="s">
        <v>103</v>
      </c>
    </row>
    <row r="88" spans="1:10" x14ac:dyDescent="0.25">
      <c r="A88" s="1">
        <v>87</v>
      </c>
      <c r="B88" s="28" t="s">
        <v>104</v>
      </c>
      <c r="C88" s="28" t="s">
        <v>118</v>
      </c>
      <c r="D88" s="28" t="s">
        <v>119</v>
      </c>
      <c r="E88" s="2" t="str">
        <f t="shared" si="0"/>
        <v>NIGERIA</v>
      </c>
      <c r="F88" s="28" t="s">
        <v>107</v>
      </c>
      <c r="J88" s="28" t="s">
        <v>103</v>
      </c>
    </row>
    <row r="89" spans="1:10" x14ac:dyDescent="0.25">
      <c r="A89" s="1">
        <v>88</v>
      </c>
      <c r="B89" s="28" t="s">
        <v>104</v>
      </c>
      <c r="C89" s="28" t="s">
        <v>120</v>
      </c>
      <c r="D89" s="28" t="s">
        <v>121</v>
      </c>
      <c r="E89" s="2" t="str">
        <f t="shared" si="0"/>
        <v>SIERRA LEONE</v>
      </c>
      <c r="F89" s="28" t="s">
        <v>107</v>
      </c>
      <c r="J89" s="28" t="s">
        <v>103</v>
      </c>
    </row>
    <row r="90" spans="1:10" x14ac:dyDescent="0.25">
      <c r="A90" s="1">
        <v>89</v>
      </c>
      <c r="B90" s="28" t="s">
        <v>104</v>
      </c>
      <c r="C90" s="28" t="s">
        <v>122</v>
      </c>
      <c r="D90" s="28" t="s">
        <v>123</v>
      </c>
      <c r="E90" s="2" t="str">
        <f t="shared" si="0"/>
        <v>TOGO</v>
      </c>
      <c r="F90" s="28" t="s">
        <v>107</v>
      </c>
      <c r="J90" s="28" t="s">
        <v>103</v>
      </c>
    </row>
    <row r="91" spans="1:10" x14ac:dyDescent="0.25">
      <c r="A91" s="1">
        <v>90</v>
      </c>
      <c r="B91" s="28" t="s">
        <v>104</v>
      </c>
      <c r="C91" s="9" t="s">
        <v>124</v>
      </c>
      <c r="E91" s="2" t="str">
        <f t="shared" si="0"/>
        <v>---------------</v>
      </c>
      <c r="J91" s="28" t="s">
        <v>103</v>
      </c>
    </row>
    <row r="92" spans="1:10" x14ac:dyDescent="0.25">
      <c r="A92" s="1">
        <v>91</v>
      </c>
      <c r="B92" s="28" t="s">
        <v>104</v>
      </c>
      <c r="C92" s="28" t="s">
        <v>125</v>
      </c>
      <c r="D92" s="28" t="s">
        <v>126</v>
      </c>
      <c r="E92" s="2" t="str">
        <f t="shared" si="0"/>
        <v>BURUNDI</v>
      </c>
      <c r="F92" s="28" t="s">
        <v>107</v>
      </c>
      <c r="J92" s="28" t="s">
        <v>103</v>
      </c>
    </row>
    <row r="93" spans="1:10" x14ac:dyDescent="0.25">
      <c r="A93" s="1">
        <v>92</v>
      </c>
      <c r="B93" s="28" t="s">
        <v>104</v>
      </c>
      <c r="C93" s="28" t="s">
        <v>127</v>
      </c>
      <c r="D93" s="28" t="s">
        <v>128</v>
      </c>
      <c r="E93" s="2" t="str">
        <f t="shared" si="0"/>
        <v>CAMEROON</v>
      </c>
      <c r="F93" s="28" t="s">
        <v>107</v>
      </c>
      <c r="J93" s="28" t="s">
        <v>103</v>
      </c>
    </row>
    <row r="94" spans="1:10" x14ac:dyDescent="0.25">
      <c r="A94" s="1">
        <v>93</v>
      </c>
      <c r="B94" s="28" t="s">
        <v>104</v>
      </c>
      <c r="C94" s="28" t="s">
        <v>129</v>
      </c>
      <c r="D94" s="28" t="s">
        <v>130</v>
      </c>
      <c r="E94" s="2" t="str">
        <f t="shared" si="0"/>
        <v>DEMOCRATIC REPUBLIC OF THE CONGO</v>
      </c>
      <c r="F94" s="28" t="s">
        <v>107</v>
      </c>
      <c r="J94" s="28" t="s">
        <v>103</v>
      </c>
    </row>
    <row r="95" spans="1:10" x14ac:dyDescent="0.25">
      <c r="A95" s="1">
        <v>94</v>
      </c>
      <c r="B95" s="28" t="s">
        <v>104</v>
      </c>
      <c r="C95" s="28" t="s">
        <v>131</v>
      </c>
      <c r="D95" s="28" t="s">
        <v>132</v>
      </c>
      <c r="E95" s="2" t="str">
        <f t="shared" si="0"/>
        <v>RWANDA</v>
      </c>
      <c r="F95" s="28" t="s">
        <v>107</v>
      </c>
      <c r="J95" s="28" t="s">
        <v>103</v>
      </c>
    </row>
    <row r="96" spans="1:10" x14ac:dyDescent="0.25">
      <c r="A96" s="1">
        <v>95</v>
      </c>
      <c r="B96" s="28" t="s">
        <v>104</v>
      </c>
      <c r="C96" s="9" t="s">
        <v>124</v>
      </c>
      <c r="E96" s="2" t="str">
        <f t="shared" si="0"/>
        <v>---------------</v>
      </c>
      <c r="J96" s="28" t="s">
        <v>103</v>
      </c>
    </row>
    <row r="97" spans="1:10" x14ac:dyDescent="0.25">
      <c r="A97" s="1">
        <v>96</v>
      </c>
      <c r="B97" s="28" t="s">
        <v>104</v>
      </c>
      <c r="C97" s="28" t="s">
        <v>133</v>
      </c>
      <c r="D97" s="28" t="s">
        <v>134</v>
      </c>
      <c r="E97" s="2" t="str">
        <f t="shared" si="0"/>
        <v>ETHIOPIA</v>
      </c>
      <c r="F97" s="28" t="s">
        <v>107</v>
      </c>
      <c r="J97" s="28" t="s">
        <v>103</v>
      </c>
    </row>
    <row r="98" spans="1:10" x14ac:dyDescent="0.25">
      <c r="A98" s="1">
        <v>97</v>
      </c>
      <c r="B98" s="28" t="s">
        <v>104</v>
      </c>
      <c r="C98" s="28" t="s">
        <v>135</v>
      </c>
      <c r="D98" s="28" t="s">
        <v>136</v>
      </c>
      <c r="E98" s="2" t="str">
        <f t="shared" si="0"/>
        <v>KENYA</v>
      </c>
      <c r="F98" s="28" t="s">
        <v>107</v>
      </c>
      <c r="J98" s="28" t="s">
        <v>103</v>
      </c>
    </row>
    <row r="99" spans="1:10" x14ac:dyDescent="0.25">
      <c r="A99" s="1">
        <v>98</v>
      </c>
      <c r="B99" s="28" t="s">
        <v>104</v>
      </c>
      <c r="C99" s="28" t="s">
        <v>137</v>
      </c>
      <c r="D99" s="28" t="s">
        <v>138</v>
      </c>
      <c r="E99" s="2" t="str">
        <f t="shared" si="0"/>
        <v>UGANDA</v>
      </c>
      <c r="F99" s="28" t="s">
        <v>107</v>
      </c>
      <c r="J99" s="28" t="s">
        <v>103</v>
      </c>
    </row>
    <row r="100" spans="1:10" x14ac:dyDescent="0.25">
      <c r="A100" s="1">
        <v>99</v>
      </c>
      <c r="B100" s="28" t="s">
        <v>104</v>
      </c>
      <c r="C100" s="28" t="s">
        <v>139</v>
      </c>
      <c r="D100" s="28" t="s">
        <v>140</v>
      </c>
      <c r="E100" s="2" t="str">
        <f t="shared" si="0"/>
        <v>UNITED REPUBLIC OF TANZANIA</v>
      </c>
      <c r="F100" s="28" t="s">
        <v>107</v>
      </c>
      <c r="J100" s="28" t="s">
        <v>103</v>
      </c>
    </row>
    <row r="101" spans="1:10" x14ac:dyDescent="0.25">
      <c r="A101" s="1">
        <v>100</v>
      </c>
      <c r="B101" s="28" t="s">
        <v>104</v>
      </c>
      <c r="C101" s="9" t="s">
        <v>124</v>
      </c>
      <c r="E101" s="2" t="str">
        <f t="shared" si="0"/>
        <v>---------------</v>
      </c>
      <c r="J101" s="28" t="s">
        <v>103</v>
      </c>
    </row>
    <row r="102" spans="1:10" x14ac:dyDescent="0.25">
      <c r="A102" s="1">
        <v>101</v>
      </c>
      <c r="B102" s="28" t="s">
        <v>104</v>
      </c>
      <c r="C102" s="28" t="s">
        <v>141</v>
      </c>
      <c r="D102" s="28" t="s">
        <v>142</v>
      </c>
      <c r="E102" s="2" t="str">
        <f t="shared" si="0"/>
        <v>MALAWI</v>
      </c>
      <c r="F102" s="28" t="s">
        <v>107</v>
      </c>
      <c r="J102" s="28" t="s">
        <v>103</v>
      </c>
    </row>
    <row r="103" spans="1:10" x14ac:dyDescent="0.25">
      <c r="A103" s="1">
        <v>102</v>
      </c>
      <c r="B103" s="28" t="s">
        <v>104</v>
      </c>
      <c r="C103" s="28" t="s">
        <v>143</v>
      </c>
      <c r="D103" s="28" t="s">
        <v>144</v>
      </c>
      <c r="E103" s="2" t="str">
        <f t="shared" si="0"/>
        <v>MOZAMBIQUE</v>
      </c>
      <c r="F103" s="28" t="s">
        <v>107</v>
      </c>
      <c r="J103" s="28" t="s">
        <v>103</v>
      </c>
    </row>
    <row r="104" spans="1:10" x14ac:dyDescent="0.25">
      <c r="A104" s="1">
        <v>103</v>
      </c>
      <c r="B104" s="28" t="s">
        <v>104</v>
      </c>
      <c r="C104" s="28" t="s">
        <v>145</v>
      </c>
      <c r="D104" s="28" t="s">
        <v>146</v>
      </c>
      <c r="E104" s="2" t="str">
        <f t="shared" si="0"/>
        <v>SWAZILAND</v>
      </c>
      <c r="F104" s="28" t="s">
        <v>107</v>
      </c>
      <c r="J104" s="28" t="s">
        <v>103</v>
      </c>
    </row>
    <row r="105" spans="1:10" x14ac:dyDescent="0.25">
      <c r="A105" s="1">
        <v>104</v>
      </c>
      <c r="B105" s="28" t="s">
        <v>104</v>
      </c>
      <c r="C105" s="28" t="s">
        <v>147</v>
      </c>
      <c r="D105" s="28" t="s">
        <v>148</v>
      </c>
      <c r="E105" s="2" t="str">
        <f t="shared" si="0"/>
        <v>ZAMBIA</v>
      </c>
      <c r="F105" s="28" t="s">
        <v>107</v>
      </c>
      <c r="J105" s="28" t="s">
        <v>103</v>
      </c>
    </row>
    <row r="106" spans="1:10" x14ac:dyDescent="0.25">
      <c r="A106" s="1">
        <v>105</v>
      </c>
      <c r="B106" s="28" t="s">
        <v>104</v>
      </c>
      <c r="C106" s="9" t="s">
        <v>124</v>
      </c>
      <c r="E106" s="2" t="str">
        <f t="shared" si="0"/>
        <v>---------------</v>
      </c>
      <c r="J106" s="28" t="s">
        <v>103</v>
      </c>
    </row>
    <row r="107" spans="1:10" x14ac:dyDescent="0.25">
      <c r="A107" s="1">
        <v>106</v>
      </c>
      <c r="B107" s="28" t="s">
        <v>104</v>
      </c>
      <c r="C107" s="28" t="s">
        <v>149</v>
      </c>
      <c r="D107" s="28" t="s">
        <v>150</v>
      </c>
      <c r="E107" s="2" t="str">
        <f t="shared" si="0"/>
        <v>LAO PEOPLE'S DEMOCRATIC REPUBLIC</v>
      </c>
      <c r="F107" s="28" t="s">
        <v>107</v>
      </c>
      <c r="J107" s="28" t="s">
        <v>103</v>
      </c>
    </row>
    <row r="108" spans="1:10" x14ac:dyDescent="0.25">
      <c r="A108" s="1">
        <v>107</v>
      </c>
      <c r="B108" s="28" t="s">
        <v>104</v>
      </c>
      <c r="C108" s="28" t="s">
        <v>151</v>
      </c>
      <c r="D108" s="28" t="s">
        <v>152</v>
      </c>
      <c r="E108" s="2" t="str">
        <f t="shared" si="0"/>
        <v>CAMBODIA</v>
      </c>
      <c r="F108" s="28" t="s">
        <v>107</v>
      </c>
      <c r="J108" s="28" t="s">
        <v>103</v>
      </c>
    </row>
    <row r="109" spans="1:10" x14ac:dyDescent="0.25">
      <c r="A109" s="1">
        <v>108</v>
      </c>
      <c r="B109" s="28" t="s">
        <v>104</v>
      </c>
      <c r="C109" s="28" t="s">
        <v>153</v>
      </c>
      <c r="D109" s="28" t="s">
        <v>154</v>
      </c>
      <c r="E109" s="2" t="str">
        <f t="shared" si="0"/>
        <v>VIET NAM</v>
      </c>
      <c r="F109" s="28" t="s">
        <v>107</v>
      </c>
      <c r="J109" s="28" t="s">
        <v>103</v>
      </c>
    </row>
    <row r="110" spans="1:10" x14ac:dyDescent="0.25">
      <c r="A110" s="1">
        <v>109</v>
      </c>
      <c r="B110" s="28" t="s">
        <v>104</v>
      </c>
      <c r="C110" s="28" t="s">
        <v>155</v>
      </c>
      <c r="D110" s="28" t="s">
        <v>156</v>
      </c>
      <c r="E110" s="2" t="str">
        <f t="shared" si="0"/>
        <v>NIGER</v>
      </c>
      <c r="F110" s="28" t="s">
        <v>107</v>
      </c>
      <c r="J110" s="28" t="s">
        <v>103</v>
      </c>
    </row>
    <row r="111" spans="1:10" x14ac:dyDescent="0.25">
      <c r="A111" s="1">
        <v>110</v>
      </c>
      <c r="B111" s="28" t="s">
        <v>104</v>
      </c>
      <c r="C111" s="28" t="s">
        <v>157</v>
      </c>
      <c r="D111" s="28" t="s">
        <v>158</v>
      </c>
      <c r="E111" s="2" t="str">
        <f t="shared" si="0"/>
        <v>MADAGASCAR</v>
      </c>
      <c r="F111" s="28" t="s">
        <v>107</v>
      </c>
      <c r="J111" s="28" t="s">
        <v>103</v>
      </c>
    </row>
    <row r="112" spans="1:10" x14ac:dyDescent="0.25">
      <c r="A112" s="1">
        <v>111</v>
      </c>
      <c r="B112" s="28" t="s">
        <v>104</v>
      </c>
      <c r="C112" s="28" t="s">
        <v>159</v>
      </c>
      <c r="D112" s="28" t="s">
        <v>160</v>
      </c>
      <c r="E112" s="2" t="str">
        <f t="shared" si="0"/>
        <v>CENTRAL AFRICAN REPUBLIC</v>
      </c>
      <c r="F112" s="28" t="s">
        <v>107</v>
      </c>
      <c r="J112" s="28" t="s">
        <v>103</v>
      </c>
    </row>
    <row r="113" spans="1:10" x14ac:dyDescent="0.25">
      <c r="A113" s="1">
        <v>112</v>
      </c>
      <c r="B113" s="28" t="s">
        <v>104</v>
      </c>
      <c r="C113" s="28" t="s">
        <v>161</v>
      </c>
      <c r="D113" s="28" t="s">
        <v>162</v>
      </c>
      <c r="E113" s="2" t="str">
        <f t="shared" si="0"/>
        <v>ZIMBABWE</v>
      </c>
      <c r="F113" s="28" t="s">
        <v>107</v>
      </c>
      <c r="J113" s="28" t="s">
        <v>103</v>
      </c>
    </row>
    <row r="114" spans="1:10" x14ac:dyDescent="0.25">
      <c r="A114" s="1">
        <v>113</v>
      </c>
      <c r="B114" s="28" t="s">
        <v>104</v>
      </c>
      <c r="C114" s="28" t="s">
        <v>163</v>
      </c>
      <c r="D114" s="28" t="s">
        <v>164</v>
      </c>
      <c r="E114" s="2" t="str">
        <f t="shared" si="0"/>
        <v>CONGO</v>
      </c>
      <c r="F114" s="28" t="s">
        <v>107</v>
      </c>
      <c r="J114" s="28" t="s">
        <v>103</v>
      </c>
    </row>
    <row r="115" spans="1:10" x14ac:dyDescent="0.25">
      <c r="A115" s="1">
        <v>114</v>
      </c>
      <c r="B115" s="28" t="s">
        <v>104</v>
      </c>
      <c r="C115" s="28" t="s">
        <v>165</v>
      </c>
      <c r="D115" s="28" t="s">
        <v>166</v>
      </c>
      <c r="E115" s="2" t="str">
        <f t="shared" si="0"/>
        <v>GAMBIA</v>
      </c>
      <c r="F115" s="28" t="s">
        <v>107</v>
      </c>
      <c r="J115" s="28" t="s">
        <v>103</v>
      </c>
    </row>
    <row r="116" spans="1:10" x14ac:dyDescent="0.25">
      <c r="A116" s="1">
        <v>115</v>
      </c>
      <c r="B116" s="28" t="s">
        <v>104</v>
      </c>
      <c r="C116" s="28" t="s">
        <v>167</v>
      </c>
      <c r="D116" s="28" t="s">
        <v>168</v>
      </c>
      <c r="E116" s="2" t="str">
        <f t="shared" si="0"/>
        <v>SENEGAL</v>
      </c>
      <c r="F116" s="28" t="s">
        <v>107</v>
      </c>
      <c r="J116" s="28" t="s">
        <v>103</v>
      </c>
    </row>
    <row r="117" spans="1:10" x14ac:dyDescent="0.25">
      <c r="A117" s="1">
        <v>116</v>
      </c>
      <c r="B117" s="28" t="s">
        <v>104</v>
      </c>
      <c r="C117" s="28" t="s">
        <v>169</v>
      </c>
      <c r="D117" s="28" t="s">
        <v>170</v>
      </c>
      <c r="E117" s="2" t="str">
        <f t="shared" si="0"/>
        <v>EQUATORIAL GUINEA</v>
      </c>
      <c r="F117" s="28" t="s">
        <v>107</v>
      </c>
      <c r="J117" s="28" t="s">
        <v>103</v>
      </c>
    </row>
    <row r="118" spans="1:10" x14ac:dyDescent="0.25">
      <c r="A118" s="1">
        <v>117</v>
      </c>
      <c r="B118" s="28" t="s">
        <v>104</v>
      </c>
      <c r="C118" s="28" t="s">
        <v>171</v>
      </c>
      <c r="D118" s="28" t="s">
        <v>172</v>
      </c>
      <c r="E118" s="2" t="str">
        <f t="shared" si="0"/>
        <v>GABON</v>
      </c>
      <c r="F118" s="28" t="s">
        <v>107</v>
      </c>
      <c r="J118" s="28" t="s">
        <v>103</v>
      </c>
    </row>
    <row r="119" spans="1:10" x14ac:dyDescent="0.25">
      <c r="A119" s="1">
        <v>118</v>
      </c>
      <c r="B119" s="28" t="s">
        <v>104</v>
      </c>
      <c r="C119" s="28" t="s">
        <v>173</v>
      </c>
      <c r="D119" s="28" t="s">
        <v>174</v>
      </c>
      <c r="E119" s="2" t="str">
        <f t="shared" si="0"/>
        <v>GUINEA-BISSAU</v>
      </c>
      <c r="F119" s="28" t="s">
        <v>107</v>
      </c>
      <c r="J119" s="28" t="s">
        <v>103</v>
      </c>
    </row>
    <row r="120" spans="1:10" x14ac:dyDescent="0.25">
      <c r="A120" s="1">
        <v>119</v>
      </c>
      <c r="B120" s="28" t="s">
        <v>104</v>
      </c>
      <c r="C120" s="28" t="s">
        <v>175</v>
      </c>
      <c r="D120" s="28" t="s">
        <v>176</v>
      </c>
      <c r="E120" s="2" t="str">
        <f t="shared" si="0"/>
        <v>GUINEA</v>
      </c>
      <c r="F120" s="28" t="s">
        <v>107</v>
      </c>
      <c r="J120" s="28" t="s">
        <v>103</v>
      </c>
    </row>
    <row r="121" spans="1:10" x14ac:dyDescent="0.25">
      <c r="A121" s="1">
        <v>120</v>
      </c>
      <c r="B121" s="28" t="s">
        <v>177</v>
      </c>
      <c r="C121" s="28" t="s">
        <v>178</v>
      </c>
      <c r="F121" s="28" t="s">
        <v>179</v>
      </c>
      <c r="J121" s="28" t="s">
        <v>23</v>
      </c>
    </row>
    <row r="122" spans="1:10" x14ac:dyDescent="0.25">
      <c r="A122" s="1">
        <v>121</v>
      </c>
      <c r="B122" s="28" t="s">
        <v>177</v>
      </c>
      <c r="C122" s="28" t="s">
        <v>27</v>
      </c>
      <c r="F122" s="28" t="s">
        <v>179</v>
      </c>
      <c r="J122" s="28" t="s">
        <v>23</v>
      </c>
    </row>
    <row r="123" spans="1:10" x14ac:dyDescent="0.25">
      <c r="A123" s="1">
        <v>122</v>
      </c>
      <c r="B123" s="28" t="s">
        <v>177</v>
      </c>
      <c r="C123" s="28" t="s">
        <v>180</v>
      </c>
      <c r="F123" s="28" t="s">
        <v>179</v>
      </c>
      <c r="J123" s="28" t="s">
        <v>23</v>
      </c>
    </row>
    <row r="124" spans="1:10" x14ac:dyDescent="0.25">
      <c r="A124" s="1">
        <v>123</v>
      </c>
      <c r="B124" s="28" t="s">
        <v>177</v>
      </c>
      <c r="C124" s="28" t="s">
        <v>181</v>
      </c>
      <c r="F124" s="28" t="s">
        <v>179</v>
      </c>
      <c r="J124" s="28" t="s">
        <v>23</v>
      </c>
    </row>
    <row r="125" spans="1:10" x14ac:dyDescent="0.25">
      <c r="A125" s="1">
        <v>124</v>
      </c>
      <c r="B125" s="28" t="s">
        <v>177</v>
      </c>
      <c r="C125" s="28" t="s">
        <v>182</v>
      </c>
      <c r="F125" s="28" t="s">
        <v>179</v>
      </c>
      <c r="J125" s="28" t="s">
        <v>23</v>
      </c>
    </row>
    <row r="126" spans="1:10" x14ac:dyDescent="0.25">
      <c r="A126" s="1">
        <v>125</v>
      </c>
      <c r="B126" s="28" t="s">
        <v>177</v>
      </c>
      <c r="C126" s="28" t="s">
        <v>183</v>
      </c>
      <c r="F126" s="28" t="s">
        <v>179</v>
      </c>
      <c r="J126" s="28" t="s">
        <v>23</v>
      </c>
    </row>
    <row r="127" spans="1:10" x14ac:dyDescent="0.25">
      <c r="A127" s="1">
        <v>126</v>
      </c>
      <c r="B127" s="28" t="s">
        <v>177</v>
      </c>
      <c r="C127" s="28" t="s">
        <v>184</v>
      </c>
      <c r="F127" s="28" t="s">
        <v>179</v>
      </c>
      <c r="J127" s="28" t="s">
        <v>23</v>
      </c>
    </row>
    <row r="128" spans="1:10" x14ac:dyDescent="0.25">
      <c r="A128" s="1">
        <v>127</v>
      </c>
      <c r="B128" s="28" t="s">
        <v>177</v>
      </c>
      <c r="C128" s="28" t="s">
        <v>185</v>
      </c>
      <c r="F128" s="28" t="s">
        <v>179</v>
      </c>
      <c r="J128" s="28" t="s">
        <v>23</v>
      </c>
    </row>
    <row r="129" spans="1:10" x14ac:dyDescent="0.25">
      <c r="A129" s="1">
        <v>128</v>
      </c>
      <c r="B129" s="28" t="s">
        <v>177</v>
      </c>
      <c r="C129" s="28" t="s">
        <v>186</v>
      </c>
      <c r="F129" s="28" t="s">
        <v>179</v>
      </c>
      <c r="J129" s="28" t="s">
        <v>23</v>
      </c>
    </row>
    <row r="130" spans="1:10" x14ac:dyDescent="0.25">
      <c r="A130" s="1">
        <v>129</v>
      </c>
      <c r="B130" s="28" t="s">
        <v>177</v>
      </c>
      <c r="C130" s="28" t="s">
        <v>187</v>
      </c>
      <c r="F130" s="28" t="s">
        <v>179</v>
      </c>
      <c r="J130" s="28" t="s">
        <v>23</v>
      </c>
    </row>
    <row r="131" spans="1:10" x14ac:dyDescent="0.25">
      <c r="A131" s="1">
        <v>130</v>
      </c>
      <c r="B131" s="28" t="s">
        <v>177</v>
      </c>
      <c r="C131" s="28" t="s">
        <v>188</v>
      </c>
      <c r="F131" s="28" t="s">
        <v>179</v>
      </c>
      <c r="J131" s="28" t="s">
        <v>23</v>
      </c>
    </row>
    <row r="132" spans="1:10" x14ac:dyDescent="0.25">
      <c r="A132" s="1">
        <v>131</v>
      </c>
      <c r="B132" s="28" t="s">
        <v>177</v>
      </c>
      <c r="C132" s="28" t="s">
        <v>189</v>
      </c>
      <c r="F132" s="28" t="s">
        <v>179</v>
      </c>
      <c r="J132" s="28" t="s">
        <v>23</v>
      </c>
    </row>
    <row r="133" spans="1:10" x14ac:dyDescent="0.25">
      <c r="A133" s="1">
        <v>132</v>
      </c>
      <c r="B133" s="28" t="s">
        <v>177</v>
      </c>
      <c r="C133" s="28" t="s">
        <v>190</v>
      </c>
      <c r="F133" s="28" t="s">
        <v>179</v>
      </c>
      <c r="J133" s="28" t="s">
        <v>23</v>
      </c>
    </row>
    <row r="134" spans="1:10" x14ac:dyDescent="0.25">
      <c r="A134" s="1">
        <v>133</v>
      </c>
      <c r="B134" s="28" t="s">
        <v>177</v>
      </c>
      <c r="C134" s="28" t="s">
        <v>191</v>
      </c>
      <c r="F134" s="28" t="s">
        <v>179</v>
      </c>
      <c r="J134" s="28" t="s">
        <v>23</v>
      </c>
    </row>
    <row r="135" spans="1:10" x14ac:dyDescent="0.25">
      <c r="A135" s="1">
        <v>134</v>
      </c>
      <c r="B135" s="28" t="s">
        <v>177</v>
      </c>
      <c r="C135" s="28" t="s">
        <v>192</v>
      </c>
      <c r="F135" s="28" t="s">
        <v>179</v>
      </c>
      <c r="J135" s="28" t="s">
        <v>23</v>
      </c>
    </row>
    <row r="136" spans="1:10" x14ac:dyDescent="0.25">
      <c r="A136" s="1">
        <v>135</v>
      </c>
      <c r="B136" s="28" t="s">
        <v>177</v>
      </c>
      <c r="C136" s="28" t="s">
        <v>193</v>
      </c>
      <c r="F136" s="28" t="s">
        <v>179</v>
      </c>
      <c r="J136" s="28" t="s">
        <v>23</v>
      </c>
    </row>
    <row r="137" spans="1:10" x14ac:dyDescent="0.25">
      <c r="A137" s="1">
        <v>136</v>
      </c>
      <c r="B137" s="28" t="s">
        <v>194</v>
      </c>
      <c r="C137" s="2" t="s">
        <v>195</v>
      </c>
      <c r="D137" s="28" t="s">
        <v>196</v>
      </c>
      <c r="E137" s="28" t="s">
        <v>197</v>
      </c>
      <c r="F137" s="28" t="s">
        <v>198</v>
      </c>
      <c r="J137" s="28" t="s">
        <v>103</v>
      </c>
    </row>
    <row r="138" spans="1:10" x14ac:dyDescent="0.25">
      <c r="A138" s="1">
        <v>137</v>
      </c>
      <c r="B138" s="28" t="s">
        <v>194</v>
      </c>
      <c r="C138" s="2" t="s">
        <v>199</v>
      </c>
      <c r="D138" s="28" t="s">
        <v>200</v>
      </c>
      <c r="E138" s="28" t="s">
        <v>197</v>
      </c>
      <c r="F138" s="28" t="s">
        <v>198</v>
      </c>
      <c r="J138" s="28" t="s">
        <v>103</v>
      </c>
    </row>
    <row r="139" spans="1:10" x14ac:dyDescent="0.25">
      <c r="A139" s="1">
        <v>138</v>
      </c>
      <c r="B139" s="28" t="s">
        <v>194</v>
      </c>
      <c r="C139" s="2" t="s">
        <v>201</v>
      </c>
      <c r="D139" s="28" t="s">
        <v>202</v>
      </c>
      <c r="E139" s="28" t="s">
        <v>197</v>
      </c>
      <c r="F139" s="28" t="s">
        <v>198</v>
      </c>
      <c r="J139" s="28" t="s">
        <v>103</v>
      </c>
    </row>
    <row r="140" spans="1:10" x14ac:dyDescent="0.25">
      <c r="A140" s="1">
        <v>139</v>
      </c>
      <c r="B140" s="28" t="s">
        <v>194</v>
      </c>
      <c r="C140" s="2" t="s">
        <v>203</v>
      </c>
      <c r="D140" s="28" t="s">
        <v>204</v>
      </c>
      <c r="E140" s="28" t="s">
        <v>143</v>
      </c>
      <c r="F140" s="28" t="s">
        <v>198</v>
      </c>
      <c r="J140" s="28" t="s">
        <v>103</v>
      </c>
    </row>
    <row r="141" spans="1:10" x14ac:dyDescent="0.25">
      <c r="A141" s="1">
        <v>140</v>
      </c>
      <c r="B141" s="28" t="s">
        <v>194</v>
      </c>
      <c r="C141" s="2" t="s">
        <v>205</v>
      </c>
      <c r="D141" s="28" t="s">
        <v>206</v>
      </c>
      <c r="E141" s="28" t="s">
        <v>118</v>
      </c>
      <c r="F141" s="28" t="s">
        <v>198</v>
      </c>
      <c r="J141" s="28" t="s">
        <v>103</v>
      </c>
    </row>
    <row r="142" spans="1:10" x14ac:dyDescent="0.25">
      <c r="A142" s="1">
        <v>141</v>
      </c>
      <c r="B142" s="28" t="s">
        <v>194</v>
      </c>
      <c r="C142" s="2" t="s">
        <v>207</v>
      </c>
      <c r="D142" s="28" t="s">
        <v>208</v>
      </c>
      <c r="E142" s="28" t="s">
        <v>118</v>
      </c>
      <c r="F142" s="28" t="s">
        <v>198</v>
      </c>
      <c r="J142" s="28" t="s">
        <v>103</v>
      </c>
    </row>
    <row r="143" spans="1:10" x14ac:dyDescent="0.25">
      <c r="A143" s="1">
        <v>142</v>
      </c>
      <c r="B143" s="28" t="s">
        <v>194</v>
      </c>
      <c r="C143" s="2" t="s">
        <v>209</v>
      </c>
      <c r="D143" s="28" t="s">
        <v>210</v>
      </c>
      <c r="E143" s="28" t="s">
        <v>118</v>
      </c>
      <c r="F143" s="28" t="s">
        <v>198</v>
      </c>
      <c r="J143" s="28" t="s">
        <v>103</v>
      </c>
    </row>
    <row r="144" spans="1:10" x14ac:dyDescent="0.25">
      <c r="A144" s="1">
        <v>143</v>
      </c>
      <c r="B144" s="28" t="s">
        <v>194</v>
      </c>
      <c r="C144" s="2" t="s">
        <v>211</v>
      </c>
      <c r="D144" s="28" t="s">
        <v>212</v>
      </c>
      <c r="E144" s="28" t="s">
        <v>105</v>
      </c>
      <c r="F144" s="28" t="s">
        <v>198</v>
      </c>
      <c r="J144" s="28" t="s">
        <v>103</v>
      </c>
    </row>
    <row r="145" spans="1:10" x14ac:dyDescent="0.25">
      <c r="A145" s="1">
        <v>144</v>
      </c>
      <c r="B145" s="28" t="s">
        <v>194</v>
      </c>
      <c r="C145" s="2" t="s">
        <v>213</v>
      </c>
      <c r="D145" s="28" t="s">
        <v>214</v>
      </c>
      <c r="E145" s="28" t="s">
        <v>108</v>
      </c>
      <c r="F145" s="28" t="s">
        <v>198</v>
      </c>
      <c r="J145" s="28" t="s">
        <v>103</v>
      </c>
    </row>
    <row r="146" spans="1:10" x14ac:dyDescent="0.25">
      <c r="A146" s="1">
        <v>145</v>
      </c>
      <c r="B146" s="28" t="s">
        <v>194</v>
      </c>
      <c r="C146" s="2" t="s">
        <v>215</v>
      </c>
      <c r="D146" s="28" t="s">
        <v>216</v>
      </c>
      <c r="E146" s="28" t="s">
        <v>108</v>
      </c>
      <c r="F146" s="28" t="s">
        <v>198</v>
      </c>
      <c r="J146" s="28" t="s">
        <v>103</v>
      </c>
    </row>
    <row r="147" spans="1:10" x14ac:dyDescent="0.25">
      <c r="A147" s="1">
        <v>146</v>
      </c>
      <c r="B147" s="28" t="s">
        <v>194</v>
      </c>
      <c r="C147" s="2" t="s">
        <v>217</v>
      </c>
      <c r="D147" s="28" t="s">
        <v>218</v>
      </c>
      <c r="E147" s="28" t="s">
        <v>112</v>
      </c>
      <c r="F147" s="28" t="s">
        <v>198</v>
      </c>
      <c r="J147" s="28" t="s">
        <v>103</v>
      </c>
    </row>
    <row r="148" spans="1:10" x14ac:dyDescent="0.25">
      <c r="A148" s="1">
        <v>147</v>
      </c>
      <c r="B148" s="28" t="s">
        <v>194</v>
      </c>
      <c r="C148" s="2" t="s">
        <v>219</v>
      </c>
      <c r="D148" s="28" t="s">
        <v>220</v>
      </c>
      <c r="E148" s="28" t="s">
        <v>112</v>
      </c>
      <c r="F148" s="28" t="s">
        <v>198</v>
      </c>
      <c r="J148" s="28" t="s">
        <v>103</v>
      </c>
    </row>
    <row r="149" spans="1:10" x14ac:dyDescent="0.25">
      <c r="A149" s="1">
        <v>148</v>
      </c>
      <c r="B149" s="28" t="s">
        <v>194</v>
      </c>
      <c r="C149" s="2" t="s">
        <v>221</v>
      </c>
      <c r="D149" s="28" t="s">
        <v>222</v>
      </c>
      <c r="E149" s="28" t="s">
        <v>112</v>
      </c>
      <c r="F149" s="28" t="s">
        <v>198</v>
      </c>
      <c r="J149" s="28" t="s">
        <v>103</v>
      </c>
    </row>
    <row r="150" spans="1:10" x14ac:dyDescent="0.25">
      <c r="A150" s="1">
        <v>149</v>
      </c>
      <c r="B150" s="28" t="s">
        <v>194</v>
      </c>
      <c r="C150" s="2" t="s">
        <v>223</v>
      </c>
      <c r="D150" s="28" t="s">
        <v>224</v>
      </c>
      <c r="E150" s="28" t="s">
        <v>116</v>
      </c>
      <c r="F150" s="28" t="s">
        <v>198</v>
      </c>
      <c r="J150" s="28" t="s">
        <v>103</v>
      </c>
    </row>
    <row r="151" spans="1:10" x14ac:dyDescent="0.25">
      <c r="A151" s="1">
        <v>150</v>
      </c>
      <c r="B151" s="28" t="s">
        <v>194</v>
      </c>
      <c r="C151" s="2" t="s">
        <v>225</v>
      </c>
      <c r="D151" s="28" t="s">
        <v>226</v>
      </c>
      <c r="E151" s="28" t="s">
        <v>116</v>
      </c>
      <c r="F151" s="28" t="s">
        <v>198</v>
      </c>
      <c r="J151" s="28" t="s">
        <v>103</v>
      </c>
    </row>
    <row r="152" spans="1:10" x14ac:dyDescent="0.25">
      <c r="A152" s="1">
        <v>151</v>
      </c>
      <c r="B152" s="28" t="s">
        <v>194</v>
      </c>
      <c r="C152" s="2" t="s">
        <v>227</v>
      </c>
      <c r="D152" s="28" t="s">
        <v>228</v>
      </c>
      <c r="E152" s="28" t="s">
        <v>155</v>
      </c>
      <c r="F152" s="28" t="s">
        <v>198</v>
      </c>
      <c r="J152" s="28" t="s">
        <v>103</v>
      </c>
    </row>
    <row r="153" spans="1:10" x14ac:dyDescent="0.25">
      <c r="A153" s="1">
        <v>152</v>
      </c>
      <c r="B153" s="28" t="s">
        <v>194</v>
      </c>
      <c r="C153" s="2" t="s">
        <v>229</v>
      </c>
      <c r="D153" s="28" t="s">
        <v>230</v>
      </c>
      <c r="E153" s="28" t="s">
        <v>155</v>
      </c>
      <c r="F153" s="28" t="s">
        <v>198</v>
      </c>
      <c r="J153" s="28" t="s">
        <v>103</v>
      </c>
    </row>
    <row r="154" spans="1:10" x14ac:dyDescent="0.25">
      <c r="A154" s="1">
        <v>153</v>
      </c>
      <c r="B154" s="28" t="s">
        <v>194</v>
      </c>
      <c r="C154" s="2" t="s">
        <v>231</v>
      </c>
      <c r="D154" s="28" t="s">
        <v>232</v>
      </c>
      <c r="E154" s="28" t="s">
        <v>118</v>
      </c>
      <c r="F154" s="28" t="s">
        <v>198</v>
      </c>
      <c r="J154" s="28" t="s">
        <v>103</v>
      </c>
    </row>
    <row r="155" spans="1:10" x14ac:dyDescent="0.25">
      <c r="A155" s="1">
        <v>154</v>
      </c>
      <c r="B155" s="28" t="s">
        <v>194</v>
      </c>
      <c r="C155" s="2" t="s">
        <v>233</v>
      </c>
      <c r="D155" s="28" t="s">
        <v>234</v>
      </c>
      <c r="E155" s="28" t="s">
        <v>118</v>
      </c>
      <c r="F155" s="28" t="s">
        <v>198</v>
      </c>
      <c r="J155" s="28" t="s">
        <v>103</v>
      </c>
    </row>
    <row r="156" spans="1:10" x14ac:dyDescent="0.25">
      <c r="A156" s="1">
        <v>155</v>
      </c>
      <c r="B156" s="28" t="s">
        <v>194</v>
      </c>
      <c r="C156" s="2" t="s">
        <v>235</v>
      </c>
      <c r="D156" s="28" t="s">
        <v>236</v>
      </c>
      <c r="E156" s="28" t="s">
        <v>118</v>
      </c>
      <c r="F156" s="28" t="s">
        <v>198</v>
      </c>
      <c r="J156" s="28" t="s">
        <v>103</v>
      </c>
    </row>
    <row r="157" spans="1:10" x14ac:dyDescent="0.25">
      <c r="A157" s="1">
        <v>156</v>
      </c>
      <c r="B157" s="28" t="s">
        <v>194</v>
      </c>
      <c r="C157" s="2" t="s">
        <v>237</v>
      </c>
      <c r="D157" s="28" t="s">
        <v>238</v>
      </c>
      <c r="E157" s="28" t="s">
        <v>118</v>
      </c>
      <c r="F157" s="28" t="s">
        <v>198</v>
      </c>
      <c r="J157" s="28" t="s">
        <v>103</v>
      </c>
    </row>
    <row r="158" spans="1:10" x14ac:dyDescent="0.25">
      <c r="A158" s="1">
        <v>157</v>
      </c>
      <c r="B158" s="28" t="s">
        <v>194</v>
      </c>
      <c r="C158" s="2" t="s">
        <v>239</v>
      </c>
      <c r="D158" s="28" t="s">
        <v>240</v>
      </c>
      <c r="E158" s="28" t="s">
        <v>122</v>
      </c>
      <c r="F158" s="28" t="s">
        <v>198</v>
      </c>
      <c r="J158" s="28" t="s">
        <v>103</v>
      </c>
    </row>
    <row r="159" spans="1:10" x14ac:dyDescent="0.25">
      <c r="A159" s="1">
        <v>158</v>
      </c>
      <c r="B159" s="28" t="s">
        <v>194</v>
      </c>
      <c r="C159" s="2" t="s">
        <v>241</v>
      </c>
      <c r="D159" s="28" t="s">
        <v>242</v>
      </c>
      <c r="E159" s="28" t="s">
        <v>127</v>
      </c>
      <c r="F159" s="28" t="s">
        <v>198</v>
      </c>
      <c r="J159" s="28" t="s">
        <v>103</v>
      </c>
    </row>
    <row r="160" spans="1:10" x14ac:dyDescent="0.25">
      <c r="A160" s="1">
        <v>159</v>
      </c>
      <c r="B160" s="28" t="s">
        <v>194</v>
      </c>
      <c r="C160" s="2" t="s">
        <v>243</v>
      </c>
      <c r="D160" s="28" t="s">
        <v>244</v>
      </c>
      <c r="E160" s="28" t="s">
        <v>127</v>
      </c>
      <c r="F160" s="28" t="s">
        <v>198</v>
      </c>
      <c r="J160" s="28" t="s">
        <v>103</v>
      </c>
    </row>
    <row r="161" spans="1:10" x14ac:dyDescent="0.25">
      <c r="A161" s="1">
        <v>160</v>
      </c>
      <c r="B161" s="28" t="s">
        <v>194</v>
      </c>
      <c r="C161" s="2" t="s">
        <v>245</v>
      </c>
      <c r="D161" s="28" t="s">
        <v>246</v>
      </c>
      <c r="E161" s="28" t="s">
        <v>127</v>
      </c>
      <c r="F161" s="28" t="s">
        <v>198</v>
      </c>
      <c r="J161" s="28" t="s">
        <v>103</v>
      </c>
    </row>
    <row r="162" spans="1:10" x14ac:dyDescent="0.25">
      <c r="A162" s="1">
        <v>161</v>
      </c>
      <c r="B162" s="28" t="s">
        <v>194</v>
      </c>
      <c r="C162" s="2" t="s">
        <v>247</v>
      </c>
      <c r="D162" s="28" t="s">
        <v>248</v>
      </c>
      <c r="E162" s="28" t="s">
        <v>249</v>
      </c>
      <c r="F162" s="28" t="s">
        <v>198</v>
      </c>
      <c r="J162" s="28" t="s">
        <v>103</v>
      </c>
    </row>
    <row r="163" spans="1:10" x14ac:dyDescent="0.25">
      <c r="A163" s="1">
        <v>162</v>
      </c>
      <c r="B163" s="28" t="s">
        <v>194</v>
      </c>
      <c r="C163" s="2" t="s">
        <v>250</v>
      </c>
      <c r="D163" s="28" t="s">
        <v>251</v>
      </c>
      <c r="E163" s="28" t="s">
        <v>249</v>
      </c>
      <c r="F163" s="28" t="s">
        <v>198</v>
      </c>
      <c r="J163" s="28" t="s">
        <v>103</v>
      </c>
    </row>
    <row r="164" spans="1:10" x14ac:dyDescent="0.25">
      <c r="A164" s="1">
        <v>163</v>
      </c>
      <c r="B164" s="28" t="s">
        <v>194</v>
      </c>
      <c r="C164" s="2" t="s">
        <v>252</v>
      </c>
      <c r="D164" s="28" t="s">
        <v>253</v>
      </c>
      <c r="E164" s="28" t="s">
        <v>249</v>
      </c>
      <c r="F164" s="28" t="s">
        <v>198</v>
      </c>
      <c r="J164" s="28" t="s">
        <v>103</v>
      </c>
    </row>
    <row r="165" spans="1:10" x14ac:dyDescent="0.25">
      <c r="A165" s="1">
        <v>164</v>
      </c>
      <c r="B165" s="28" t="s">
        <v>194</v>
      </c>
      <c r="C165" s="2" t="s">
        <v>254</v>
      </c>
      <c r="D165" s="28" t="s">
        <v>255</v>
      </c>
      <c r="E165" s="28" t="s">
        <v>249</v>
      </c>
      <c r="F165" s="28" t="s">
        <v>198</v>
      </c>
      <c r="J165" s="28" t="s">
        <v>103</v>
      </c>
    </row>
    <row r="166" spans="1:10" x14ac:dyDescent="0.25">
      <c r="A166" s="1">
        <v>165</v>
      </c>
      <c r="B166" s="28" t="s">
        <v>194</v>
      </c>
      <c r="C166" s="2" t="s">
        <v>256</v>
      </c>
      <c r="D166" s="28" t="s">
        <v>257</v>
      </c>
      <c r="E166" s="28" t="s">
        <v>114</v>
      </c>
      <c r="F166" s="28" t="s">
        <v>198</v>
      </c>
      <c r="J166" s="28" t="s">
        <v>103</v>
      </c>
    </row>
    <row r="167" spans="1:10" x14ac:dyDescent="0.25">
      <c r="A167" s="1">
        <v>166</v>
      </c>
      <c r="B167" s="28" t="s">
        <v>194</v>
      </c>
      <c r="C167" s="2" t="s">
        <v>258</v>
      </c>
      <c r="D167" s="28" t="s">
        <v>259</v>
      </c>
      <c r="E167" s="28" t="s">
        <v>167</v>
      </c>
      <c r="F167" s="28" t="s">
        <v>198</v>
      </c>
      <c r="J167" s="28" t="s">
        <v>103</v>
      </c>
    </row>
    <row r="168" spans="1:10" x14ac:dyDescent="0.25">
      <c r="A168" s="1">
        <v>167</v>
      </c>
      <c r="B168" s="28" t="s">
        <v>194</v>
      </c>
      <c r="C168" s="2" t="s">
        <v>260</v>
      </c>
      <c r="D168" s="28" t="s">
        <v>261</v>
      </c>
      <c r="E168" s="28" t="s">
        <v>167</v>
      </c>
      <c r="F168" s="28" t="s">
        <v>198</v>
      </c>
      <c r="J168" s="28" t="s">
        <v>103</v>
      </c>
    </row>
    <row r="169" spans="1:10" x14ac:dyDescent="0.25">
      <c r="A169" s="1">
        <v>168</v>
      </c>
      <c r="B169" s="28" t="s">
        <v>194</v>
      </c>
      <c r="C169" s="2" t="s">
        <v>262</v>
      </c>
      <c r="D169" s="28" t="s">
        <v>263</v>
      </c>
      <c r="E169" s="28" t="s">
        <v>120</v>
      </c>
      <c r="F169" s="28" t="s">
        <v>198</v>
      </c>
      <c r="J169" s="28" t="s">
        <v>103</v>
      </c>
    </row>
    <row r="170" spans="1:10" x14ac:dyDescent="0.25">
      <c r="A170" s="1">
        <v>169</v>
      </c>
      <c r="B170" s="28" t="s">
        <v>194</v>
      </c>
      <c r="C170" s="2" t="s">
        <v>264</v>
      </c>
      <c r="D170" s="28" t="s">
        <v>265</v>
      </c>
      <c r="E170" s="28" t="s">
        <v>266</v>
      </c>
      <c r="F170" s="28" t="s">
        <v>198</v>
      </c>
      <c r="J170" s="28" t="s">
        <v>103</v>
      </c>
    </row>
    <row r="171" spans="1:10" x14ac:dyDescent="0.25">
      <c r="A171" s="1">
        <v>170</v>
      </c>
      <c r="B171" s="28" t="s">
        <v>194</v>
      </c>
      <c r="C171" s="28" t="s">
        <v>267</v>
      </c>
      <c r="D171" s="28" t="s">
        <v>268</v>
      </c>
      <c r="E171" s="28" t="s">
        <v>266</v>
      </c>
      <c r="F171" s="28" t="s">
        <v>198</v>
      </c>
      <c r="J171" s="28" t="s">
        <v>103</v>
      </c>
    </row>
    <row r="172" spans="1:10" x14ac:dyDescent="0.25">
      <c r="A172" s="1">
        <v>171</v>
      </c>
      <c r="B172" s="28" t="s">
        <v>194</v>
      </c>
      <c r="C172" s="28" t="s">
        <v>269</v>
      </c>
      <c r="D172" s="28" t="s">
        <v>270</v>
      </c>
      <c r="E172" s="28" t="s">
        <v>266</v>
      </c>
      <c r="F172" s="28" t="s">
        <v>198</v>
      </c>
      <c r="J172" s="28" t="s">
        <v>103</v>
      </c>
    </row>
    <row r="173" spans="1:10" x14ac:dyDescent="0.25">
      <c r="A173" s="1">
        <v>172</v>
      </c>
      <c r="B173" s="28" t="s">
        <v>271</v>
      </c>
      <c r="C173" s="2" t="s">
        <v>272</v>
      </c>
      <c r="D173" s="28" t="s">
        <v>273</v>
      </c>
      <c r="F173" s="28" t="s">
        <v>179</v>
      </c>
      <c r="J173" s="28" t="s">
        <v>274</v>
      </c>
    </row>
    <row r="174" spans="1:10" x14ac:dyDescent="0.25">
      <c r="A174" s="1">
        <v>173</v>
      </c>
      <c r="B174" s="28" t="s">
        <v>271</v>
      </c>
      <c r="C174" s="2" t="s">
        <v>275</v>
      </c>
      <c r="D174" s="28" t="s">
        <v>273</v>
      </c>
      <c r="E174" s="10" t="s">
        <v>276</v>
      </c>
      <c r="F174" s="28" t="s">
        <v>179</v>
      </c>
      <c r="J174" s="28" t="s">
        <v>274</v>
      </c>
    </row>
    <row r="175" spans="1:10" x14ac:dyDescent="0.25">
      <c r="A175" s="1">
        <v>174</v>
      </c>
      <c r="B175" s="28" t="s">
        <v>271</v>
      </c>
      <c r="C175" s="2" t="s">
        <v>277</v>
      </c>
      <c r="D175" s="28" t="s">
        <v>273</v>
      </c>
      <c r="E175" s="10" t="s">
        <v>277</v>
      </c>
      <c r="F175" s="28" t="s">
        <v>179</v>
      </c>
      <c r="J175" s="28" t="s">
        <v>274</v>
      </c>
    </row>
    <row r="176" spans="1:10" x14ac:dyDescent="0.25">
      <c r="A176" s="1">
        <v>175</v>
      </c>
      <c r="B176" s="28" t="s">
        <v>271</v>
      </c>
      <c r="C176" s="2" t="s">
        <v>278</v>
      </c>
      <c r="D176" s="28" t="s">
        <v>273</v>
      </c>
      <c r="E176" s="10" t="s">
        <v>278</v>
      </c>
      <c r="F176" s="28" t="s">
        <v>179</v>
      </c>
      <c r="J176" s="28" t="s">
        <v>274</v>
      </c>
    </row>
    <row r="177" spans="1:10" x14ac:dyDescent="0.25">
      <c r="A177" s="1">
        <v>176</v>
      </c>
      <c r="B177" s="28" t="s">
        <v>271</v>
      </c>
      <c r="C177" s="2" t="s">
        <v>279</v>
      </c>
      <c r="D177" s="28" t="s">
        <v>273</v>
      </c>
      <c r="E177" s="10" t="s">
        <v>280</v>
      </c>
      <c r="F177" s="28" t="s">
        <v>179</v>
      </c>
      <c r="J177" s="28" t="s">
        <v>274</v>
      </c>
    </row>
    <row r="178" spans="1:10" x14ac:dyDescent="0.25">
      <c r="A178" s="1">
        <v>177</v>
      </c>
      <c r="B178" s="28" t="s">
        <v>271</v>
      </c>
      <c r="C178" s="2" t="s">
        <v>281</v>
      </c>
      <c r="D178" s="28" t="s">
        <v>273</v>
      </c>
      <c r="E178" s="10" t="s">
        <v>282</v>
      </c>
      <c r="F178" s="28" t="s">
        <v>179</v>
      </c>
      <c r="J178" s="28" t="s">
        <v>274</v>
      </c>
    </row>
    <row r="179" spans="1:10" x14ac:dyDescent="0.25">
      <c r="A179" s="1">
        <v>178</v>
      </c>
      <c r="B179" s="28" t="s">
        <v>271</v>
      </c>
      <c r="C179" s="2" t="s">
        <v>283</v>
      </c>
      <c r="D179" s="28" t="s">
        <v>273</v>
      </c>
      <c r="E179" s="10" t="s">
        <v>284</v>
      </c>
      <c r="F179" s="28" t="s">
        <v>179</v>
      </c>
      <c r="J179" s="28" t="s">
        <v>274</v>
      </c>
    </row>
    <row r="180" spans="1:10" x14ac:dyDescent="0.25">
      <c r="A180" s="1">
        <v>179</v>
      </c>
      <c r="B180" s="28" t="s">
        <v>271</v>
      </c>
      <c r="C180" s="2" t="s">
        <v>285</v>
      </c>
      <c r="D180" s="28" t="s">
        <v>273</v>
      </c>
      <c r="E180" s="10" t="s">
        <v>286</v>
      </c>
      <c r="F180" s="28" t="s">
        <v>179</v>
      </c>
      <c r="J180" s="28" t="s">
        <v>274</v>
      </c>
    </row>
    <row r="181" spans="1:10" x14ac:dyDescent="0.25">
      <c r="A181" s="1">
        <v>180</v>
      </c>
      <c r="B181" s="28" t="s">
        <v>271</v>
      </c>
      <c r="C181" s="2" t="s">
        <v>287</v>
      </c>
      <c r="D181" s="28" t="s">
        <v>273</v>
      </c>
      <c r="E181" s="10" t="s">
        <v>288</v>
      </c>
      <c r="F181" s="28" t="s">
        <v>179</v>
      </c>
      <c r="J181" s="28" t="s">
        <v>274</v>
      </c>
    </row>
    <row r="182" spans="1:10" x14ac:dyDescent="0.25">
      <c r="A182" s="1">
        <v>181</v>
      </c>
      <c r="B182" s="28" t="s">
        <v>271</v>
      </c>
      <c r="C182" s="2" t="s">
        <v>289</v>
      </c>
      <c r="D182" s="28" t="s">
        <v>273</v>
      </c>
      <c r="E182" s="10" t="s">
        <v>290</v>
      </c>
      <c r="F182" s="28" t="s">
        <v>179</v>
      </c>
      <c r="J182" s="28" t="s">
        <v>274</v>
      </c>
    </row>
    <row r="183" spans="1:10" x14ac:dyDescent="0.25">
      <c r="A183" s="1">
        <v>182</v>
      </c>
      <c r="B183" s="28" t="s">
        <v>271</v>
      </c>
      <c r="C183" s="2" t="s">
        <v>291</v>
      </c>
      <c r="D183" s="28" t="s">
        <v>273</v>
      </c>
      <c r="E183" s="10" t="s">
        <v>292</v>
      </c>
      <c r="F183" s="28" t="s">
        <v>179</v>
      </c>
      <c r="J183" s="28" t="s">
        <v>274</v>
      </c>
    </row>
    <row r="184" spans="1:10" x14ac:dyDescent="0.25">
      <c r="A184" s="1">
        <v>183</v>
      </c>
      <c r="B184" s="28" t="s">
        <v>271</v>
      </c>
      <c r="C184" s="2" t="s">
        <v>293</v>
      </c>
      <c r="D184" s="28" t="s">
        <v>273</v>
      </c>
      <c r="E184" s="10" t="s">
        <v>294</v>
      </c>
      <c r="F184" s="28" t="s">
        <v>179</v>
      </c>
      <c r="J184" s="28" t="s">
        <v>274</v>
      </c>
    </row>
    <row r="185" spans="1:10" x14ac:dyDescent="0.25">
      <c r="A185" s="1">
        <v>184</v>
      </c>
      <c r="B185" s="28" t="s">
        <v>271</v>
      </c>
      <c r="C185" s="2" t="s">
        <v>295</v>
      </c>
      <c r="D185" s="28" t="s">
        <v>273</v>
      </c>
      <c r="E185" s="10" t="s">
        <v>296</v>
      </c>
      <c r="F185" s="28" t="s">
        <v>179</v>
      </c>
      <c r="J185" s="28" t="s">
        <v>274</v>
      </c>
    </row>
    <row r="186" spans="1:10" x14ac:dyDescent="0.25">
      <c r="A186" s="1">
        <v>185</v>
      </c>
      <c r="B186" s="28" t="s">
        <v>271</v>
      </c>
      <c r="C186" s="2" t="s">
        <v>297</v>
      </c>
      <c r="D186" s="28" t="s">
        <v>273</v>
      </c>
      <c r="E186" s="10" t="s">
        <v>298</v>
      </c>
      <c r="F186" s="28" t="s">
        <v>179</v>
      </c>
      <c r="J186" s="28" t="s">
        <v>274</v>
      </c>
    </row>
    <row r="187" spans="1:10" x14ac:dyDescent="0.25">
      <c r="A187" s="1">
        <v>186</v>
      </c>
      <c r="B187" s="28" t="s">
        <v>271</v>
      </c>
      <c r="C187" s="2" t="s">
        <v>299</v>
      </c>
      <c r="D187" s="28" t="s">
        <v>273</v>
      </c>
      <c r="E187" s="10" t="s">
        <v>300</v>
      </c>
      <c r="F187" s="28" t="s">
        <v>179</v>
      </c>
      <c r="J187" s="28" t="s">
        <v>274</v>
      </c>
    </row>
    <row r="188" spans="1:10" x14ac:dyDescent="0.25">
      <c r="A188" s="1">
        <v>187</v>
      </c>
      <c r="B188" s="28" t="s">
        <v>271</v>
      </c>
      <c r="C188" s="2" t="s">
        <v>301</v>
      </c>
      <c r="D188" s="28" t="s">
        <v>273</v>
      </c>
      <c r="E188" s="10" t="s">
        <v>301</v>
      </c>
      <c r="F188" s="28" t="s">
        <v>179</v>
      </c>
      <c r="J188" s="28" t="s">
        <v>274</v>
      </c>
    </row>
    <row r="189" spans="1:10" x14ac:dyDescent="0.25">
      <c r="A189" s="1">
        <v>188</v>
      </c>
      <c r="B189" s="28" t="s">
        <v>302</v>
      </c>
      <c r="C189" s="2" t="s">
        <v>272</v>
      </c>
      <c r="F189" s="28" t="s">
        <v>179</v>
      </c>
      <c r="J189" s="28" t="s">
        <v>274</v>
      </c>
    </row>
    <row r="190" spans="1:10" x14ac:dyDescent="0.25">
      <c r="A190" s="1">
        <v>189</v>
      </c>
      <c r="B190" s="28" t="s">
        <v>302</v>
      </c>
      <c r="C190" s="2" t="s">
        <v>303</v>
      </c>
      <c r="F190" s="28" t="s">
        <v>179</v>
      </c>
      <c r="J190" s="28" t="s">
        <v>274</v>
      </c>
    </row>
    <row r="191" spans="1:10" x14ac:dyDescent="0.25">
      <c r="A191" s="1">
        <v>190</v>
      </c>
      <c r="B191" s="28" t="s">
        <v>302</v>
      </c>
      <c r="C191" s="2" t="s">
        <v>304</v>
      </c>
      <c r="F191" s="28" t="s">
        <v>179</v>
      </c>
      <c r="J191" s="28" t="s">
        <v>274</v>
      </c>
    </row>
    <row r="192" spans="1:10" x14ac:dyDescent="0.25">
      <c r="A192" s="1">
        <v>191</v>
      </c>
      <c r="B192" s="28" t="s">
        <v>302</v>
      </c>
      <c r="C192" s="2" t="s">
        <v>305</v>
      </c>
      <c r="F192" s="28" t="s">
        <v>179</v>
      </c>
      <c r="J192" s="28" t="s">
        <v>274</v>
      </c>
    </row>
    <row r="193" spans="1:10" x14ac:dyDescent="0.25">
      <c r="A193" s="1">
        <v>192</v>
      </c>
      <c r="B193" s="28" t="s">
        <v>302</v>
      </c>
      <c r="C193" s="2" t="s">
        <v>306</v>
      </c>
      <c r="F193" s="28" t="s">
        <v>179</v>
      </c>
      <c r="J193" s="28" t="s">
        <v>274</v>
      </c>
    </row>
    <row r="194" spans="1:10" x14ac:dyDescent="0.25">
      <c r="A194" s="1">
        <v>193</v>
      </c>
      <c r="B194" s="28" t="s">
        <v>302</v>
      </c>
      <c r="C194" s="2" t="s">
        <v>307</v>
      </c>
      <c r="F194" s="28" t="s">
        <v>179</v>
      </c>
      <c r="J194" s="28" t="s">
        <v>274</v>
      </c>
    </row>
    <row r="195" spans="1:10" x14ac:dyDescent="0.25">
      <c r="A195" s="1">
        <v>194</v>
      </c>
      <c r="B195" s="28" t="s">
        <v>302</v>
      </c>
      <c r="C195" s="2" t="s">
        <v>308</v>
      </c>
      <c r="F195" s="28" t="s">
        <v>179</v>
      </c>
      <c r="J195" s="28" t="s">
        <v>274</v>
      </c>
    </row>
    <row r="196" spans="1:10" x14ac:dyDescent="0.25">
      <c r="A196" s="1">
        <v>195</v>
      </c>
      <c r="B196" s="28" t="s">
        <v>302</v>
      </c>
      <c r="C196" s="2" t="s">
        <v>309</v>
      </c>
      <c r="F196" s="28" t="s">
        <v>179</v>
      </c>
      <c r="J196" s="28" t="s">
        <v>274</v>
      </c>
    </row>
    <row r="197" spans="1:10" x14ac:dyDescent="0.25">
      <c r="A197" s="1">
        <v>196</v>
      </c>
      <c r="B197" s="28" t="s">
        <v>302</v>
      </c>
      <c r="C197" s="2" t="s">
        <v>310</v>
      </c>
      <c r="F197" s="28" t="s">
        <v>179</v>
      </c>
      <c r="J197" s="28" t="s">
        <v>274</v>
      </c>
    </row>
    <row r="198" spans="1:10" x14ac:dyDescent="0.25">
      <c r="A198" s="1">
        <v>197</v>
      </c>
      <c r="B198" s="28" t="s">
        <v>302</v>
      </c>
      <c r="C198" s="2" t="s">
        <v>311</v>
      </c>
      <c r="F198" s="28" t="s">
        <v>179</v>
      </c>
      <c r="J198" s="28" t="s">
        <v>274</v>
      </c>
    </row>
    <row r="199" spans="1:10" x14ac:dyDescent="0.25">
      <c r="A199" s="1">
        <v>198</v>
      </c>
      <c r="B199" s="28" t="s">
        <v>302</v>
      </c>
      <c r="C199" s="2" t="s">
        <v>312</v>
      </c>
      <c r="F199" s="28" t="s">
        <v>179</v>
      </c>
      <c r="J199" s="28" t="s">
        <v>274</v>
      </c>
    </row>
    <row r="200" spans="1:10" x14ac:dyDescent="0.25">
      <c r="A200" s="1">
        <v>199</v>
      </c>
      <c r="B200" s="28" t="s">
        <v>302</v>
      </c>
      <c r="C200" s="2" t="s">
        <v>313</v>
      </c>
      <c r="F200" s="28" t="s">
        <v>179</v>
      </c>
      <c r="J200" s="28" t="s">
        <v>274</v>
      </c>
    </row>
    <row r="201" spans="1:10" x14ac:dyDescent="0.25">
      <c r="A201" s="1">
        <v>200</v>
      </c>
      <c r="B201" s="28" t="s">
        <v>302</v>
      </c>
      <c r="C201" s="2" t="s">
        <v>314</v>
      </c>
      <c r="F201" s="28" t="s">
        <v>179</v>
      </c>
      <c r="J201" s="28" t="s">
        <v>274</v>
      </c>
    </row>
    <row r="202" spans="1:10" x14ac:dyDescent="0.25">
      <c r="A202" s="1">
        <v>201</v>
      </c>
      <c r="B202" s="28" t="s">
        <v>302</v>
      </c>
      <c r="C202" s="2" t="s">
        <v>315</v>
      </c>
      <c r="F202" s="28" t="s">
        <v>179</v>
      </c>
      <c r="J202" s="28" t="s">
        <v>274</v>
      </c>
    </row>
    <row r="203" spans="1:10" x14ac:dyDescent="0.25">
      <c r="A203" s="1">
        <v>202</v>
      </c>
      <c r="B203" s="28" t="s">
        <v>302</v>
      </c>
      <c r="C203" s="2" t="s">
        <v>316</v>
      </c>
      <c r="F203" s="28" t="s">
        <v>179</v>
      </c>
      <c r="J203" s="28" t="s">
        <v>274</v>
      </c>
    </row>
    <row r="204" spans="1:10" x14ac:dyDescent="0.25">
      <c r="A204" s="1">
        <v>203</v>
      </c>
      <c r="B204" s="28" t="s">
        <v>302</v>
      </c>
      <c r="C204" s="2" t="s">
        <v>317</v>
      </c>
      <c r="F204" s="28" t="s">
        <v>179</v>
      </c>
      <c r="J204" s="28" t="s">
        <v>274</v>
      </c>
    </row>
    <row r="205" spans="1:10" x14ac:dyDescent="0.25">
      <c r="A205" s="1">
        <v>204</v>
      </c>
      <c r="B205" s="28" t="s">
        <v>302</v>
      </c>
      <c r="C205" s="2" t="s">
        <v>318</v>
      </c>
      <c r="F205" s="28" t="s">
        <v>179</v>
      </c>
      <c r="J205" s="28" t="s">
        <v>274</v>
      </c>
    </row>
    <row r="206" spans="1:10" x14ac:dyDescent="0.25">
      <c r="A206" s="1">
        <v>205</v>
      </c>
      <c r="B206" s="28" t="s">
        <v>319</v>
      </c>
      <c r="C206" s="2" t="s">
        <v>320</v>
      </c>
      <c r="J206" s="28" t="s">
        <v>103</v>
      </c>
    </row>
    <row r="207" spans="1:10" x14ac:dyDescent="0.25">
      <c r="A207" s="1">
        <v>206</v>
      </c>
      <c r="B207" s="28" t="s">
        <v>319</v>
      </c>
      <c r="C207" s="2" t="s">
        <v>321</v>
      </c>
      <c r="J207" s="28" t="s">
        <v>103</v>
      </c>
    </row>
    <row r="208" spans="1:10" x14ac:dyDescent="0.25">
      <c r="A208" s="1">
        <v>207</v>
      </c>
      <c r="B208" s="28" t="s">
        <v>319</v>
      </c>
      <c r="C208" s="2" t="s">
        <v>322</v>
      </c>
      <c r="J208" s="28" t="s">
        <v>103</v>
      </c>
    </row>
    <row r="209" spans="1:10" x14ac:dyDescent="0.25">
      <c r="A209" s="1">
        <v>208</v>
      </c>
      <c r="B209" s="28" t="s">
        <v>319</v>
      </c>
      <c r="C209" s="2" t="s">
        <v>323</v>
      </c>
      <c r="J209" s="28" t="s">
        <v>103</v>
      </c>
    </row>
    <row r="210" spans="1:10" x14ac:dyDescent="0.25">
      <c r="A210" s="1">
        <v>209</v>
      </c>
      <c r="B210" s="28" t="s">
        <v>319</v>
      </c>
      <c r="C210" s="2" t="s">
        <v>324</v>
      </c>
      <c r="J210" s="28" t="s">
        <v>103</v>
      </c>
    </row>
    <row r="211" spans="1:10" x14ac:dyDescent="0.25">
      <c r="A211" s="1">
        <v>210</v>
      </c>
      <c r="B211" s="28" t="s">
        <v>319</v>
      </c>
      <c r="C211" s="2" t="s">
        <v>325</v>
      </c>
      <c r="J211" s="28" t="s">
        <v>103</v>
      </c>
    </row>
    <row r="212" spans="1:10" x14ac:dyDescent="0.25">
      <c r="A212" s="1">
        <v>211</v>
      </c>
      <c r="B212" s="28" t="s">
        <v>319</v>
      </c>
      <c r="C212" s="2" t="s">
        <v>326</v>
      </c>
      <c r="J212" s="28" t="s">
        <v>103</v>
      </c>
    </row>
    <row r="213" spans="1:10" x14ac:dyDescent="0.25">
      <c r="A213" s="1">
        <v>212</v>
      </c>
      <c r="B213" s="28" t="s">
        <v>327</v>
      </c>
      <c r="C213" s="2" t="s">
        <v>328</v>
      </c>
      <c r="J213" s="28" t="s">
        <v>329</v>
      </c>
    </row>
    <row r="214" spans="1:10" x14ac:dyDescent="0.25">
      <c r="A214" s="1">
        <v>213</v>
      </c>
      <c r="B214" s="28" t="s">
        <v>327</v>
      </c>
      <c r="C214" s="2" t="s">
        <v>330</v>
      </c>
      <c r="J214" s="28" t="s">
        <v>329</v>
      </c>
    </row>
    <row r="215" spans="1:10" x14ac:dyDescent="0.25">
      <c r="A215" s="1">
        <v>214</v>
      </c>
      <c r="B215" s="28" t="s">
        <v>327</v>
      </c>
      <c r="C215" s="2" t="s">
        <v>331</v>
      </c>
      <c r="J215" s="28" t="s">
        <v>329</v>
      </c>
    </row>
    <row r="216" spans="1:10" x14ac:dyDescent="0.25">
      <c r="A216" s="1">
        <v>215</v>
      </c>
      <c r="B216" s="28" t="s">
        <v>327</v>
      </c>
      <c r="C216" s="2" t="s">
        <v>332</v>
      </c>
      <c r="J216" s="28" t="s">
        <v>329</v>
      </c>
    </row>
    <row r="217" spans="1:10" x14ac:dyDescent="0.25">
      <c r="A217" s="1">
        <v>216</v>
      </c>
      <c r="B217" s="28" t="s">
        <v>327</v>
      </c>
      <c r="C217" s="2" t="s">
        <v>333</v>
      </c>
      <c r="J217" s="28" t="s">
        <v>329</v>
      </c>
    </row>
    <row r="218" spans="1:10" x14ac:dyDescent="0.25">
      <c r="A218" s="1">
        <v>217</v>
      </c>
      <c r="B218" s="28" t="s">
        <v>327</v>
      </c>
      <c r="C218" s="2" t="s">
        <v>334</v>
      </c>
      <c r="J218" s="28" t="s">
        <v>329</v>
      </c>
    </row>
    <row r="219" spans="1:10" x14ac:dyDescent="0.25">
      <c r="A219" s="1">
        <v>218</v>
      </c>
      <c r="B219" s="28" t="s">
        <v>327</v>
      </c>
      <c r="C219" s="2" t="s">
        <v>335</v>
      </c>
      <c r="J219" s="28" t="s">
        <v>329</v>
      </c>
    </row>
    <row r="220" spans="1:10" x14ac:dyDescent="0.25">
      <c r="A220" s="1">
        <v>219</v>
      </c>
      <c r="B220" s="28" t="s">
        <v>327</v>
      </c>
      <c r="C220" s="2" t="s">
        <v>336</v>
      </c>
      <c r="J220" s="28" t="s">
        <v>329</v>
      </c>
    </row>
    <row r="221" spans="1:10" x14ac:dyDescent="0.25">
      <c r="A221" s="1">
        <v>220</v>
      </c>
      <c r="B221" s="28" t="s">
        <v>327</v>
      </c>
      <c r="C221" s="2" t="s">
        <v>337</v>
      </c>
      <c r="J221" s="28" t="s">
        <v>329</v>
      </c>
    </row>
    <row r="222" spans="1:10" x14ac:dyDescent="0.25">
      <c r="A222" s="1">
        <v>221</v>
      </c>
      <c r="B222" s="28" t="s">
        <v>327</v>
      </c>
      <c r="C222" s="2" t="s">
        <v>13</v>
      </c>
      <c r="J222" s="28" t="s">
        <v>329</v>
      </c>
    </row>
    <row r="223" spans="1:10" x14ac:dyDescent="0.25">
      <c r="A223" s="1">
        <v>222</v>
      </c>
      <c r="B223" s="28" t="s">
        <v>338</v>
      </c>
      <c r="C223" s="2" t="s">
        <v>339</v>
      </c>
      <c r="J223" s="28" t="s">
        <v>329</v>
      </c>
    </row>
    <row r="224" spans="1:10" x14ac:dyDescent="0.25">
      <c r="A224" s="1">
        <v>223</v>
      </c>
      <c r="B224" s="28" t="s">
        <v>338</v>
      </c>
      <c r="C224" s="2" t="s">
        <v>340</v>
      </c>
      <c r="J224" s="28" t="s">
        <v>329</v>
      </c>
    </row>
    <row r="225" spans="1:10" x14ac:dyDescent="0.25">
      <c r="A225" s="1">
        <v>224</v>
      </c>
      <c r="B225" s="28" t="s">
        <v>338</v>
      </c>
      <c r="C225" s="2" t="s">
        <v>341</v>
      </c>
      <c r="J225" s="28" t="s">
        <v>329</v>
      </c>
    </row>
    <row r="226" spans="1:10" x14ac:dyDescent="0.25">
      <c r="A226" s="1">
        <v>225</v>
      </c>
      <c r="B226" s="28" t="s">
        <v>338</v>
      </c>
      <c r="C226" s="2" t="s">
        <v>342</v>
      </c>
      <c r="J226" s="28" t="s">
        <v>329</v>
      </c>
    </row>
    <row r="227" spans="1:10" x14ac:dyDescent="0.25">
      <c r="A227" s="1">
        <v>226</v>
      </c>
      <c r="B227" s="28" t="s">
        <v>338</v>
      </c>
      <c r="C227" s="2" t="s">
        <v>343</v>
      </c>
      <c r="J227" s="28" t="s">
        <v>329</v>
      </c>
    </row>
    <row r="228" spans="1:10" x14ac:dyDescent="0.25">
      <c r="A228" s="1">
        <v>227</v>
      </c>
      <c r="B228" s="28" t="s">
        <v>338</v>
      </c>
      <c r="C228" s="2" t="s">
        <v>344</v>
      </c>
      <c r="J228" s="28" t="s">
        <v>329</v>
      </c>
    </row>
    <row r="229" spans="1:10" x14ac:dyDescent="0.25">
      <c r="A229" s="1">
        <v>228</v>
      </c>
      <c r="B229" s="28" t="s">
        <v>338</v>
      </c>
      <c r="C229" s="2" t="s">
        <v>345</v>
      </c>
      <c r="J229" s="28" t="s">
        <v>329</v>
      </c>
    </row>
    <row r="230" spans="1:10" x14ac:dyDescent="0.25">
      <c r="A230" s="1">
        <v>229</v>
      </c>
      <c r="B230" s="28" t="s">
        <v>338</v>
      </c>
      <c r="C230" s="2" t="s">
        <v>346</v>
      </c>
      <c r="J230" s="28" t="s">
        <v>329</v>
      </c>
    </row>
    <row r="231" spans="1:10" x14ac:dyDescent="0.25">
      <c r="A231" s="1">
        <v>230</v>
      </c>
      <c r="B231" s="28" t="s">
        <v>338</v>
      </c>
      <c r="C231" s="2" t="s">
        <v>347</v>
      </c>
      <c r="J231" s="28" t="s">
        <v>329</v>
      </c>
    </row>
    <row r="232" spans="1:10" x14ac:dyDescent="0.25">
      <c r="A232" s="1">
        <v>231</v>
      </c>
      <c r="B232" s="28" t="s">
        <v>338</v>
      </c>
      <c r="C232" s="2" t="s">
        <v>348</v>
      </c>
      <c r="J232" s="28" t="s">
        <v>329</v>
      </c>
    </row>
    <row r="233" spans="1:10" x14ac:dyDescent="0.25">
      <c r="A233" s="1">
        <v>232</v>
      </c>
      <c r="B233" s="28" t="s">
        <v>338</v>
      </c>
      <c r="C233" s="2" t="s">
        <v>349</v>
      </c>
      <c r="J233" s="28" t="s">
        <v>329</v>
      </c>
    </row>
    <row r="234" spans="1:10" x14ac:dyDescent="0.25">
      <c r="A234" s="1">
        <v>233</v>
      </c>
      <c r="B234" s="28" t="s">
        <v>338</v>
      </c>
      <c r="C234" s="2" t="s">
        <v>350</v>
      </c>
      <c r="J234" s="28" t="s">
        <v>329</v>
      </c>
    </row>
    <row r="235" spans="1:10" x14ac:dyDescent="0.25">
      <c r="A235" s="1">
        <v>234</v>
      </c>
      <c r="B235" s="28" t="s">
        <v>338</v>
      </c>
      <c r="C235" s="2" t="s">
        <v>351</v>
      </c>
      <c r="J235" s="28" t="s">
        <v>329</v>
      </c>
    </row>
    <row r="236" spans="1:10" x14ac:dyDescent="0.25">
      <c r="A236" s="1">
        <v>235</v>
      </c>
      <c r="B236" s="28" t="s">
        <v>338</v>
      </c>
      <c r="C236" s="2" t="s">
        <v>352</v>
      </c>
      <c r="J236" s="28" t="s">
        <v>329</v>
      </c>
    </row>
    <row r="237" spans="1:10" x14ac:dyDescent="0.25">
      <c r="A237" s="1">
        <v>236</v>
      </c>
      <c r="B237" s="28" t="s">
        <v>338</v>
      </c>
      <c r="C237" s="2" t="s">
        <v>353</v>
      </c>
      <c r="J237" s="28" t="s">
        <v>329</v>
      </c>
    </row>
    <row r="238" spans="1:10" x14ac:dyDescent="0.25">
      <c r="A238" s="1">
        <v>237</v>
      </c>
      <c r="B238" s="28" t="s">
        <v>338</v>
      </c>
      <c r="C238" s="2" t="s">
        <v>354</v>
      </c>
      <c r="J238" s="28" t="s">
        <v>329</v>
      </c>
    </row>
    <row r="239" spans="1:10" x14ac:dyDescent="0.25">
      <c r="A239" s="1">
        <v>238</v>
      </c>
      <c r="B239" s="28" t="s">
        <v>338</v>
      </c>
      <c r="C239" s="2" t="s">
        <v>355</v>
      </c>
      <c r="J239" s="28" t="s">
        <v>329</v>
      </c>
    </row>
    <row r="240" spans="1:10" x14ac:dyDescent="0.25">
      <c r="A240" s="1">
        <v>239</v>
      </c>
      <c r="B240" s="28" t="s">
        <v>338</v>
      </c>
      <c r="C240" s="2" t="s">
        <v>356</v>
      </c>
      <c r="J240" s="28" t="s">
        <v>329</v>
      </c>
    </row>
    <row r="241" spans="1:10" x14ac:dyDescent="0.25">
      <c r="A241" s="1">
        <v>240</v>
      </c>
      <c r="B241" s="28" t="s">
        <v>338</v>
      </c>
      <c r="C241" s="2" t="s">
        <v>357</v>
      </c>
      <c r="J241" s="28" t="s">
        <v>329</v>
      </c>
    </row>
    <row r="242" spans="1:10" x14ac:dyDescent="0.25">
      <c r="A242" s="1">
        <v>241</v>
      </c>
      <c r="B242" s="28" t="s">
        <v>338</v>
      </c>
      <c r="C242" s="2" t="s">
        <v>358</v>
      </c>
      <c r="J242" s="28" t="s">
        <v>329</v>
      </c>
    </row>
    <row r="243" spans="1:10" x14ac:dyDescent="0.25">
      <c r="A243" s="1">
        <v>242</v>
      </c>
      <c r="B243" s="28" t="s">
        <v>338</v>
      </c>
      <c r="C243" s="2" t="s">
        <v>359</v>
      </c>
      <c r="J243" s="28" t="s">
        <v>329</v>
      </c>
    </row>
    <row r="244" spans="1:10" x14ac:dyDescent="0.25">
      <c r="A244" s="1">
        <v>243</v>
      </c>
      <c r="B244" s="28" t="s">
        <v>338</v>
      </c>
      <c r="C244" s="2" t="s">
        <v>360</v>
      </c>
      <c r="J244" s="28" t="s">
        <v>329</v>
      </c>
    </row>
    <row r="245" spans="1:10" x14ac:dyDescent="0.25">
      <c r="A245" s="1">
        <v>244</v>
      </c>
      <c r="B245" s="28" t="s">
        <v>338</v>
      </c>
      <c r="C245" s="2" t="s">
        <v>361</v>
      </c>
      <c r="J245" s="28" t="s">
        <v>329</v>
      </c>
    </row>
    <row r="246" spans="1:10" x14ac:dyDescent="0.25">
      <c r="A246" s="1">
        <v>245</v>
      </c>
      <c r="B246" s="28" t="s">
        <v>338</v>
      </c>
      <c r="C246" s="2" t="s">
        <v>362</v>
      </c>
      <c r="J246" s="28" t="s">
        <v>329</v>
      </c>
    </row>
    <row r="247" spans="1:10" x14ac:dyDescent="0.25">
      <c r="A247" s="1">
        <v>246</v>
      </c>
      <c r="B247" s="28" t="s">
        <v>338</v>
      </c>
      <c r="C247" s="2" t="s">
        <v>363</v>
      </c>
      <c r="J247" s="28" t="s">
        <v>329</v>
      </c>
    </row>
    <row r="248" spans="1:10" x14ac:dyDescent="0.25">
      <c r="A248" s="1">
        <v>247</v>
      </c>
      <c r="B248" s="28" t="s">
        <v>338</v>
      </c>
      <c r="C248" s="2" t="s">
        <v>364</v>
      </c>
      <c r="J248" s="28" t="s">
        <v>329</v>
      </c>
    </row>
    <row r="249" spans="1:10" x14ac:dyDescent="0.25">
      <c r="A249" s="1">
        <v>248</v>
      </c>
      <c r="B249" s="28" t="s">
        <v>338</v>
      </c>
      <c r="C249" s="2" t="s">
        <v>365</v>
      </c>
      <c r="J249" s="28" t="s">
        <v>329</v>
      </c>
    </row>
    <row r="250" spans="1:10" x14ac:dyDescent="0.25">
      <c r="A250" s="1">
        <v>249</v>
      </c>
      <c r="B250" s="28" t="s">
        <v>338</v>
      </c>
      <c r="C250" s="2" t="s">
        <v>366</v>
      </c>
      <c r="J250" s="28" t="s">
        <v>329</v>
      </c>
    </row>
    <row r="251" spans="1:10" x14ac:dyDescent="0.25">
      <c r="A251" s="1">
        <v>250</v>
      </c>
      <c r="B251" s="28" t="s">
        <v>338</v>
      </c>
      <c r="C251" s="2" t="s">
        <v>367</v>
      </c>
      <c r="J251" s="28" t="s">
        <v>329</v>
      </c>
    </row>
    <row r="252" spans="1:10" x14ac:dyDescent="0.25">
      <c r="A252" s="1">
        <v>251</v>
      </c>
      <c r="B252" s="28" t="s">
        <v>338</v>
      </c>
      <c r="C252" s="2" t="s">
        <v>368</v>
      </c>
      <c r="J252" s="28" t="s">
        <v>329</v>
      </c>
    </row>
    <row r="253" spans="1:10" x14ac:dyDescent="0.25">
      <c r="A253" s="1">
        <v>252</v>
      </c>
      <c r="B253" s="28" t="s">
        <v>338</v>
      </c>
      <c r="C253" s="2" t="s">
        <v>369</v>
      </c>
      <c r="J253" s="28" t="s">
        <v>329</v>
      </c>
    </row>
    <row r="254" spans="1:10" x14ac:dyDescent="0.25">
      <c r="A254" s="1">
        <v>253</v>
      </c>
      <c r="B254" s="28" t="s">
        <v>338</v>
      </c>
      <c r="C254" s="2" t="s">
        <v>370</v>
      </c>
      <c r="J254" s="28" t="s">
        <v>329</v>
      </c>
    </row>
    <row r="255" spans="1:10" x14ac:dyDescent="0.25">
      <c r="A255" s="1">
        <v>254</v>
      </c>
      <c r="B255" s="28" t="s">
        <v>371</v>
      </c>
      <c r="C255" s="2" t="s">
        <v>372</v>
      </c>
      <c r="J255" s="28" t="s">
        <v>329</v>
      </c>
    </row>
    <row r="256" spans="1:10" x14ac:dyDescent="0.25">
      <c r="A256" s="1">
        <v>255</v>
      </c>
      <c r="B256" s="28" t="s">
        <v>371</v>
      </c>
      <c r="C256" s="2" t="s">
        <v>373</v>
      </c>
      <c r="J256" s="28" t="s">
        <v>329</v>
      </c>
    </row>
    <row r="257" spans="1:10" x14ac:dyDescent="0.25">
      <c r="A257" s="1">
        <v>256</v>
      </c>
      <c r="B257" s="28" t="s">
        <v>371</v>
      </c>
      <c r="C257" s="2" t="s">
        <v>374</v>
      </c>
      <c r="J257" s="28" t="s">
        <v>329</v>
      </c>
    </row>
    <row r="258" spans="1:10" x14ac:dyDescent="0.25">
      <c r="A258" s="1">
        <v>257</v>
      </c>
      <c r="B258" s="28" t="s">
        <v>371</v>
      </c>
      <c r="C258" s="2" t="s">
        <v>375</v>
      </c>
      <c r="J258" s="28" t="s">
        <v>329</v>
      </c>
    </row>
    <row r="259" spans="1:10" x14ac:dyDescent="0.25">
      <c r="A259" s="1">
        <v>258</v>
      </c>
      <c r="B259" s="28" t="s">
        <v>371</v>
      </c>
      <c r="C259" s="2" t="s">
        <v>376</v>
      </c>
      <c r="J259" s="28" t="s">
        <v>329</v>
      </c>
    </row>
    <row r="260" spans="1:10" x14ac:dyDescent="0.25">
      <c r="A260" s="1">
        <v>259</v>
      </c>
      <c r="B260" s="28" t="s">
        <v>371</v>
      </c>
      <c r="C260" s="2" t="s">
        <v>377</v>
      </c>
      <c r="J260" s="28" t="s">
        <v>329</v>
      </c>
    </row>
    <row r="261" spans="1:10" x14ac:dyDescent="0.25">
      <c r="A261" s="1">
        <v>260</v>
      </c>
      <c r="B261" s="28" t="s">
        <v>371</v>
      </c>
      <c r="C261" s="2" t="s">
        <v>378</v>
      </c>
      <c r="J261" s="28" t="s">
        <v>329</v>
      </c>
    </row>
    <row r="262" spans="1:10" x14ac:dyDescent="0.25">
      <c r="A262" s="1">
        <v>261</v>
      </c>
      <c r="B262" s="28" t="s">
        <v>371</v>
      </c>
      <c r="C262" s="2" t="s">
        <v>379</v>
      </c>
      <c r="J262" s="28" t="s">
        <v>329</v>
      </c>
    </row>
    <row r="263" spans="1:10" x14ac:dyDescent="0.25">
      <c r="A263" s="1">
        <v>262</v>
      </c>
      <c r="B263" s="28" t="s">
        <v>371</v>
      </c>
      <c r="C263" s="2" t="s">
        <v>380</v>
      </c>
      <c r="J263" s="28" t="s">
        <v>329</v>
      </c>
    </row>
    <row r="264" spans="1:10" x14ac:dyDescent="0.25">
      <c r="A264" s="1">
        <v>263</v>
      </c>
      <c r="B264" s="28" t="s">
        <v>371</v>
      </c>
      <c r="C264" s="2" t="s">
        <v>381</v>
      </c>
      <c r="J264" s="28" t="s">
        <v>329</v>
      </c>
    </row>
    <row r="265" spans="1:10" x14ac:dyDescent="0.25">
      <c r="A265" s="1">
        <v>264</v>
      </c>
      <c r="B265" s="28" t="s">
        <v>382</v>
      </c>
      <c r="C265" s="2" t="s">
        <v>383</v>
      </c>
      <c r="J265" s="28" t="s">
        <v>329</v>
      </c>
    </row>
    <row r="266" spans="1:10" x14ac:dyDescent="0.25">
      <c r="A266" s="1">
        <v>265</v>
      </c>
      <c r="B266" s="28" t="s">
        <v>382</v>
      </c>
      <c r="C266" s="2" t="s">
        <v>384</v>
      </c>
      <c r="J266" s="28" t="s">
        <v>329</v>
      </c>
    </row>
    <row r="267" spans="1:10" x14ac:dyDescent="0.25">
      <c r="A267" s="1">
        <v>266</v>
      </c>
      <c r="B267" s="28" t="s">
        <v>382</v>
      </c>
      <c r="C267" s="2" t="s">
        <v>385</v>
      </c>
      <c r="J267" s="28" t="s">
        <v>329</v>
      </c>
    </row>
    <row r="268" spans="1:10" x14ac:dyDescent="0.25">
      <c r="A268" s="1">
        <v>267</v>
      </c>
      <c r="B268" s="28" t="s">
        <v>382</v>
      </c>
      <c r="C268" s="2" t="s">
        <v>386</v>
      </c>
      <c r="J268" s="28" t="s">
        <v>329</v>
      </c>
    </row>
    <row r="269" spans="1:10" x14ac:dyDescent="0.25">
      <c r="A269" s="1">
        <v>268</v>
      </c>
      <c r="B269" s="28" t="s">
        <v>382</v>
      </c>
      <c r="C269" s="2" t="s">
        <v>387</v>
      </c>
      <c r="J269" s="28" t="s">
        <v>329</v>
      </c>
    </row>
    <row r="270" spans="1:10" x14ac:dyDescent="0.25">
      <c r="A270" s="1">
        <v>269</v>
      </c>
      <c r="B270" s="28" t="s">
        <v>382</v>
      </c>
      <c r="C270" s="2" t="s">
        <v>388</v>
      </c>
      <c r="J270" s="28" t="s">
        <v>329</v>
      </c>
    </row>
    <row r="271" spans="1:10" x14ac:dyDescent="0.25">
      <c r="A271" s="1">
        <v>270</v>
      </c>
      <c r="B271" s="28" t="s">
        <v>382</v>
      </c>
      <c r="C271" s="2" t="s">
        <v>389</v>
      </c>
      <c r="J271" s="28" t="s">
        <v>329</v>
      </c>
    </row>
    <row r="272" spans="1:10" x14ac:dyDescent="0.25">
      <c r="A272" s="1">
        <v>271</v>
      </c>
      <c r="B272" s="28" t="s">
        <v>382</v>
      </c>
      <c r="C272" s="2" t="s">
        <v>390</v>
      </c>
      <c r="J272" s="28" t="s">
        <v>329</v>
      </c>
    </row>
    <row r="273" spans="1:10" x14ac:dyDescent="0.25">
      <c r="A273" s="1">
        <v>272</v>
      </c>
      <c r="B273" s="28" t="s">
        <v>382</v>
      </c>
      <c r="C273" s="2" t="s">
        <v>391</v>
      </c>
      <c r="J273" s="28" t="s">
        <v>329</v>
      </c>
    </row>
    <row r="274" spans="1:10" x14ac:dyDescent="0.25">
      <c r="A274" s="1">
        <v>273</v>
      </c>
      <c r="B274" s="28" t="s">
        <v>382</v>
      </c>
      <c r="C274" s="2" t="s">
        <v>392</v>
      </c>
      <c r="J274" s="28" t="s">
        <v>329</v>
      </c>
    </row>
    <row r="275" spans="1:10" x14ac:dyDescent="0.25">
      <c r="A275" s="1">
        <v>274</v>
      </c>
      <c r="B275" s="28" t="s">
        <v>382</v>
      </c>
      <c r="C275" s="2" t="s">
        <v>393</v>
      </c>
      <c r="J275" s="28" t="s">
        <v>329</v>
      </c>
    </row>
    <row r="276" spans="1:10" x14ac:dyDescent="0.25">
      <c r="A276" s="1">
        <v>275</v>
      </c>
      <c r="B276" s="28" t="s">
        <v>382</v>
      </c>
      <c r="C276" s="2" t="s">
        <v>363</v>
      </c>
      <c r="J276" s="28" t="s">
        <v>329</v>
      </c>
    </row>
    <row r="277" spans="1:10" x14ac:dyDescent="0.25">
      <c r="A277" s="1">
        <v>276</v>
      </c>
      <c r="B277" s="28" t="s">
        <v>382</v>
      </c>
      <c r="C277" s="2" t="s">
        <v>394</v>
      </c>
      <c r="J277" s="28" t="s">
        <v>329</v>
      </c>
    </row>
    <row r="278" spans="1:10" x14ac:dyDescent="0.25">
      <c r="A278" s="1">
        <v>277</v>
      </c>
      <c r="B278" s="28" t="s">
        <v>382</v>
      </c>
      <c r="C278" s="2" t="s">
        <v>395</v>
      </c>
      <c r="J278" s="28" t="s">
        <v>329</v>
      </c>
    </row>
    <row r="279" spans="1:10" x14ac:dyDescent="0.25">
      <c r="A279" s="1">
        <v>278</v>
      </c>
      <c r="B279" s="28" t="s">
        <v>382</v>
      </c>
      <c r="C279" s="2" t="s">
        <v>396</v>
      </c>
      <c r="J279" s="28" t="s">
        <v>329</v>
      </c>
    </row>
    <row r="280" spans="1:10" x14ac:dyDescent="0.25">
      <c r="A280" s="1">
        <v>279</v>
      </c>
      <c r="B280" s="28" t="s">
        <v>397</v>
      </c>
      <c r="C280" s="2" t="s">
        <v>398</v>
      </c>
      <c r="J280" s="28" t="s">
        <v>399</v>
      </c>
    </row>
    <row r="281" spans="1:10" x14ac:dyDescent="0.25">
      <c r="A281" s="1">
        <v>280</v>
      </c>
      <c r="B281" s="28" t="s">
        <v>397</v>
      </c>
      <c r="C281" s="2" t="s">
        <v>400</v>
      </c>
      <c r="J281" s="28" t="s">
        <v>399</v>
      </c>
    </row>
    <row r="282" spans="1:10" x14ac:dyDescent="0.25">
      <c r="A282" s="1">
        <v>281</v>
      </c>
      <c r="B282" s="28" t="s">
        <v>401</v>
      </c>
      <c r="C282" s="2" t="s">
        <v>402</v>
      </c>
      <c r="J282" s="28" t="s">
        <v>399</v>
      </c>
    </row>
    <row r="283" spans="1:10" x14ac:dyDescent="0.25">
      <c r="A283" s="1">
        <v>282</v>
      </c>
      <c r="B283" s="28" t="s">
        <v>401</v>
      </c>
      <c r="C283" s="2" t="s">
        <v>403</v>
      </c>
      <c r="J283" s="28" t="s">
        <v>399</v>
      </c>
    </row>
    <row r="284" spans="1:10" s="11" customFormat="1" x14ac:dyDescent="0.25">
      <c r="A284" s="1">
        <v>283</v>
      </c>
      <c r="B284" s="11" t="s">
        <v>404</v>
      </c>
      <c r="C284" s="11" t="s">
        <v>405</v>
      </c>
      <c r="D284" s="12" t="s">
        <v>406</v>
      </c>
    </row>
    <row r="285" spans="1:10" x14ac:dyDescent="0.25">
      <c r="A285" s="1">
        <v>284</v>
      </c>
      <c r="B285" s="28" t="s">
        <v>407</v>
      </c>
      <c r="C285" s="28" t="s">
        <v>408</v>
      </c>
      <c r="D285" s="2" t="s">
        <v>409</v>
      </c>
      <c r="J285" s="28" t="s">
        <v>329</v>
      </c>
    </row>
    <row r="286" spans="1:10" x14ac:dyDescent="0.25">
      <c r="A286" s="1">
        <v>285</v>
      </c>
      <c r="B286" s="28" t="s">
        <v>407</v>
      </c>
      <c r="C286" s="28" t="s">
        <v>410</v>
      </c>
      <c r="D286" s="2" t="s">
        <v>411</v>
      </c>
      <c r="J286" s="28" t="s">
        <v>329</v>
      </c>
    </row>
    <row r="287" spans="1:10" x14ac:dyDescent="0.25">
      <c r="A287" s="1">
        <v>286</v>
      </c>
      <c r="B287" s="28" t="s">
        <v>412</v>
      </c>
      <c r="C287" s="28" t="s">
        <v>413</v>
      </c>
      <c r="D287" s="2" t="s">
        <v>414</v>
      </c>
      <c r="J287" s="28" t="s">
        <v>329</v>
      </c>
    </row>
    <row r="288" spans="1:10" x14ac:dyDescent="0.25">
      <c r="A288" s="1">
        <v>287</v>
      </c>
      <c r="B288" s="28" t="s">
        <v>412</v>
      </c>
      <c r="C288" s="28" t="s">
        <v>415</v>
      </c>
      <c r="D288" s="2" t="s">
        <v>416</v>
      </c>
      <c r="J288" s="28" t="s">
        <v>329</v>
      </c>
    </row>
    <row r="289" spans="1:10" x14ac:dyDescent="0.25">
      <c r="A289" s="1">
        <v>288</v>
      </c>
      <c r="B289" s="28" t="s">
        <v>412</v>
      </c>
      <c r="C289" s="28" t="s">
        <v>417</v>
      </c>
      <c r="D289" s="2" t="s">
        <v>418</v>
      </c>
      <c r="J289" s="28" t="s">
        <v>329</v>
      </c>
    </row>
    <row r="290" spans="1:10" x14ac:dyDescent="0.25">
      <c r="A290" s="1">
        <v>289</v>
      </c>
      <c r="B290" s="28" t="s">
        <v>419</v>
      </c>
      <c r="C290" s="28" t="s">
        <v>420</v>
      </c>
      <c r="D290" s="2" t="s">
        <v>421</v>
      </c>
      <c r="J290" s="28" t="s">
        <v>329</v>
      </c>
    </row>
    <row r="291" spans="1:10" x14ac:dyDescent="0.25">
      <c r="A291" s="1">
        <v>290</v>
      </c>
      <c r="B291" s="28" t="s">
        <v>419</v>
      </c>
      <c r="C291" s="28" t="s">
        <v>422</v>
      </c>
      <c r="D291" s="2" t="s">
        <v>423</v>
      </c>
      <c r="J291" s="28" t="s">
        <v>329</v>
      </c>
    </row>
    <row r="292" spans="1:10" x14ac:dyDescent="0.25">
      <c r="A292" s="1">
        <v>291</v>
      </c>
      <c r="B292" s="28" t="s">
        <v>419</v>
      </c>
      <c r="C292" s="28" t="s">
        <v>424</v>
      </c>
      <c r="D292" s="2" t="s">
        <v>425</v>
      </c>
      <c r="J292" s="28" t="s">
        <v>329</v>
      </c>
    </row>
    <row r="293" spans="1:10" x14ac:dyDescent="0.25">
      <c r="A293" s="1">
        <v>292</v>
      </c>
      <c r="B293" s="28" t="s">
        <v>419</v>
      </c>
      <c r="C293" s="28" t="s">
        <v>426</v>
      </c>
      <c r="D293" s="2" t="s">
        <v>427</v>
      </c>
      <c r="J293" s="28" t="s">
        <v>329</v>
      </c>
    </row>
    <row r="294" spans="1:10" x14ac:dyDescent="0.25">
      <c r="A294" s="1">
        <v>293</v>
      </c>
      <c r="B294" s="28" t="s">
        <v>419</v>
      </c>
      <c r="C294" s="28" t="s">
        <v>428</v>
      </c>
      <c r="D294" s="2" t="s">
        <v>429</v>
      </c>
      <c r="J294" s="28" t="s">
        <v>329</v>
      </c>
    </row>
    <row r="295" spans="1:10" x14ac:dyDescent="0.25">
      <c r="A295" s="1">
        <v>294</v>
      </c>
      <c r="B295" s="28" t="s">
        <v>419</v>
      </c>
      <c r="C295" s="28" t="s">
        <v>430</v>
      </c>
      <c r="D295" s="2" t="s">
        <v>431</v>
      </c>
      <c r="J295" s="28" t="s">
        <v>329</v>
      </c>
    </row>
    <row r="296" spans="1:10" x14ac:dyDescent="0.25">
      <c r="A296" s="1">
        <v>295</v>
      </c>
      <c r="B296" s="28" t="s">
        <v>419</v>
      </c>
      <c r="C296" s="28" t="s">
        <v>432</v>
      </c>
      <c r="D296" s="2" t="s">
        <v>433</v>
      </c>
      <c r="J296" s="28" t="s">
        <v>329</v>
      </c>
    </row>
    <row r="297" spans="1:10" x14ac:dyDescent="0.25">
      <c r="A297" s="1">
        <v>296</v>
      </c>
      <c r="B297" s="28" t="s">
        <v>419</v>
      </c>
      <c r="C297" s="28" t="s">
        <v>434</v>
      </c>
      <c r="D297" s="2" t="s">
        <v>435</v>
      </c>
      <c r="J297" s="28" t="s">
        <v>329</v>
      </c>
    </row>
    <row r="298" spans="1:10" x14ac:dyDescent="0.25">
      <c r="A298" s="1">
        <v>297</v>
      </c>
      <c r="B298" s="28" t="s">
        <v>419</v>
      </c>
      <c r="C298" s="28" t="s">
        <v>436</v>
      </c>
      <c r="D298" s="2" t="s">
        <v>435</v>
      </c>
      <c r="J298" s="28" t="s">
        <v>329</v>
      </c>
    </row>
    <row r="299" spans="1:10" x14ac:dyDescent="0.25">
      <c r="A299" s="1">
        <v>298</v>
      </c>
      <c r="B299" s="28" t="s">
        <v>419</v>
      </c>
      <c r="C299" s="28" t="s">
        <v>437</v>
      </c>
      <c r="D299" s="2" t="s">
        <v>435</v>
      </c>
      <c r="J299" s="28" t="s">
        <v>329</v>
      </c>
    </row>
    <row r="300" spans="1:10" x14ac:dyDescent="0.25">
      <c r="A300" s="1">
        <v>299</v>
      </c>
      <c r="B300" s="28" t="s">
        <v>419</v>
      </c>
      <c r="C300" s="28" t="s">
        <v>438</v>
      </c>
      <c r="D300" s="2" t="s">
        <v>435</v>
      </c>
      <c r="J300" s="28" t="s">
        <v>329</v>
      </c>
    </row>
    <row r="301" spans="1:10" x14ac:dyDescent="0.25">
      <c r="A301" s="1">
        <v>300</v>
      </c>
      <c r="B301" s="28" t="s">
        <v>419</v>
      </c>
      <c r="C301" s="28" t="s">
        <v>439</v>
      </c>
      <c r="D301" s="2" t="s">
        <v>435</v>
      </c>
      <c r="J301" s="28" t="s">
        <v>329</v>
      </c>
    </row>
    <row r="302" spans="1:10" x14ac:dyDescent="0.25">
      <c r="A302" s="1">
        <v>301</v>
      </c>
      <c r="B302" s="28" t="s">
        <v>440</v>
      </c>
      <c r="C302" s="28" t="s">
        <v>441</v>
      </c>
      <c r="D302" s="2" t="s">
        <v>351</v>
      </c>
      <c r="J302" s="28" t="s">
        <v>329</v>
      </c>
    </row>
    <row r="303" spans="1:10" x14ac:dyDescent="0.25">
      <c r="A303" s="1">
        <v>302</v>
      </c>
      <c r="B303" s="28" t="s">
        <v>440</v>
      </c>
      <c r="C303" s="28" t="s">
        <v>442</v>
      </c>
      <c r="D303" s="2" t="s">
        <v>443</v>
      </c>
      <c r="J303" s="28" t="s">
        <v>329</v>
      </c>
    </row>
    <row r="304" spans="1:10" x14ac:dyDescent="0.25">
      <c r="A304" s="1">
        <v>303</v>
      </c>
      <c r="B304" s="28" t="s">
        <v>440</v>
      </c>
      <c r="C304" s="28" t="s">
        <v>444</v>
      </c>
      <c r="D304" s="2" t="s">
        <v>445</v>
      </c>
      <c r="J304" s="28" t="s">
        <v>329</v>
      </c>
    </row>
    <row r="305" spans="1:10" x14ac:dyDescent="0.25">
      <c r="A305" s="1">
        <v>304</v>
      </c>
      <c r="B305" s="28" t="s">
        <v>440</v>
      </c>
      <c r="C305" s="28" t="s">
        <v>446</v>
      </c>
      <c r="D305" s="2" t="s">
        <v>447</v>
      </c>
      <c r="J305" s="28" t="s">
        <v>329</v>
      </c>
    </row>
    <row r="306" spans="1:10" x14ac:dyDescent="0.25">
      <c r="A306" s="1">
        <v>305</v>
      </c>
      <c r="B306" s="28" t="s">
        <v>440</v>
      </c>
      <c r="C306" s="28" t="s">
        <v>448</v>
      </c>
      <c r="D306" s="2" t="s">
        <v>449</v>
      </c>
      <c r="J306" s="28" t="s">
        <v>329</v>
      </c>
    </row>
    <row r="307" spans="1:10" x14ac:dyDescent="0.25">
      <c r="A307" s="1">
        <v>306</v>
      </c>
      <c r="B307" s="28" t="s">
        <v>440</v>
      </c>
      <c r="C307" s="28" t="s">
        <v>450</v>
      </c>
      <c r="D307" s="2" t="s">
        <v>451</v>
      </c>
      <c r="J307" s="28" t="s">
        <v>329</v>
      </c>
    </row>
    <row r="308" spans="1:10" x14ac:dyDescent="0.25">
      <c r="A308" s="1">
        <v>307</v>
      </c>
      <c r="B308" s="28" t="s">
        <v>440</v>
      </c>
      <c r="C308" s="28" t="s">
        <v>452</v>
      </c>
      <c r="D308" s="2" t="s">
        <v>453</v>
      </c>
      <c r="J308" s="28" t="s">
        <v>329</v>
      </c>
    </row>
    <row r="309" spans="1:10" x14ac:dyDescent="0.25">
      <c r="A309" s="1">
        <v>308</v>
      </c>
      <c r="B309" s="28" t="s">
        <v>440</v>
      </c>
      <c r="C309" s="28" t="s">
        <v>454</v>
      </c>
      <c r="D309" s="2" t="s">
        <v>363</v>
      </c>
      <c r="J309" s="28" t="s">
        <v>329</v>
      </c>
    </row>
    <row r="310" spans="1:10" x14ac:dyDescent="0.25">
      <c r="A310" s="1">
        <v>309</v>
      </c>
      <c r="B310" s="28" t="s">
        <v>440</v>
      </c>
      <c r="C310" s="28" t="s">
        <v>455</v>
      </c>
      <c r="D310" s="2" t="s">
        <v>456</v>
      </c>
      <c r="J310" s="28" t="s">
        <v>329</v>
      </c>
    </row>
    <row r="311" spans="1:10" x14ac:dyDescent="0.25">
      <c r="A311" s="1">
        <v>310</v>
      </c>
      <c r="B311" s="28" t="s">
        <v>440</v>
      </c>
      <c r="C311" s="28" t="s">
        <v>367</v>
      </c>
      <c r="D311" s="2" t="s">
        <v>367</v>
      </c>
      <c r="J311" s="28" t="s">
        <v>329</v>
      </c>
    </row>
    <row r="312" spans="1:10" x14ac:dyDescent="0.25">
      <c r="A312" s="1">
        <v>311</v>
      </c>
      <c r="B312" s="28" t="s">
        <v>440</v>
      </c>
      <c r="C312" s="28" t="s">
        <v>457</v>
      </c>
      <c r="D312" s="2" t="s">
        <v>457</v>
      </c>
      <c r="J312" s="28" t="s">
        <v>329</v>
      </c>
    </row>
    <row r="313" spans="1:10" x14ac:dyDescent="0.25">
      <c r="A313" s="1">
        <v>312</v>
      </c>
      <c r="B313" s="28" t="s">
        <v>458</v>
      </c>
      <c r="C313" s="28" t="s">
        <v>459</v>
      </c>
      <c r="D313" s="2" t="s">
        <v>460</v>
      </c>
      <c r="J313" s="28" t="s">
        <v>329</v>
      </c>
    </row>
    <row r="314" spans="1:10" x14ac:dyDescent="0.25">
      <c r="A314" s="1">
        <v>313</v>
      </c>
      <c r="B314" s="28" t="s">
        <v>458</v>
      </c>
      <c r="C314" s="28" t="s">
        <v>461</v>
      </c>
      <c r="D314" s="2" t="s">
        <v>461</v>
      </c>
      <c r="J314" s="28" t="s">
        <v>329</v>
      </c>
    </row>
    <row r="315" spans="1:10" x14ac:dyDescent="0.25">
      <c r="A315" s="1">
        <v>314</v>
      </c>
      <c r="B315" s="28" t="s">
        <v>458</v>
      </c>
      <c r="C315" s="28" t="s">
        <v>462</v>
      </c>
      <c r="D315" s="2" t="s">
        <v>463</v>
      </c>
      <c r="J315" s="28" t="s">
        <v>329</v>
      </c>
    </row>
    <row r="316" spans="1:10" x14ac:dyDescent="0.25">
      <c r="A316" s="1">
        <v>315</v>
      </c>
      <c r="B316" s="28" t="s">
        <v>458</v>
      </c>
      <c r="C316" s="28" t="s">
        <v>464</v>
      </c>
      <c r="D316" s="2" t="s">
        <v>465</v>
      </c>
      <c r="J316" s="28" t="s">
        <v>329</v>
      </c>
    </row>
    <row r="317" spans="1:10" x14ac:dyDescent="0.25">
      <c r="A317" s="1">
        <v>316</v>
      </c>
      <c r="B317" s="28" t="s">
        <v>458</v>
      </c>
      <c r="C317" s="28" t="s">
        <v>466</v>
      </c>
      <c r="D317" s="2" t="s">
        <v>467</v>
      </c>
      <c r="J317" s="28" t="s">
        <v>329</v>
      </c>
    </row>
    <row r="318" spans="1:10" x14ac:dyDescent="0.25">
      <c r="A318" s="1">
        <v>317</v>
      </c>
      <c r="B318" s="28" t="s">
        <v>468</v>
      </c>
      <c r="C318" s="28" t="s">
        <v>469</v>
      </c>
      <c r="D318" s="2" t="s">
        <v>470</v>
      </c>
      <c r="J318" s="28" t="s">
        <v>329</v>
      </c>
    </row>
    <row r="319" spans="1:10" x14ac:dyDescent="0.25">
      <c r="A319" s="1">
        <v>318</v>
      </c>
      <c r="B319" s="28" t="s">
        <v>468</v>
      </c>
      <c r="C319" s="28" t="s">
        <v>471</v>
      </c>
      <c r="D319" s="2" t="s">
        <v>472</v>
      </c>
      <c r="J319" s="28" t="s">
        <v>329</v>
      </c>
    </row>
    <row r="320" spans="1:10" x14ac:dyDescent="0.25">
      <c r="A320" s="1">
        <v>319</v>
      </c>
      <c r="B320" s="28" t="s">
        <v>468</v>
      </c>
      <c r="C320" s="28" t="s">
        <v>473</v>
      </c>
      <c r="D320" s="2" t="s">
        <v>474</v>
      </c>
      <c r="J320" s="28" t="s">
        <v>329</v>
      </c>
    </row>
    <row r="321" spans="1:10" x14ac:dyDescent="0.25">
      <c r="A321" s="1">
        <v>320</v>
      </c>
      <c r="B321" s="28" t="s">
        <v>468</v>
      </c>
      <c r="C321" s="28" t="s">
        <v>475</v>
      </c>
      <c r="D321" s="2" t="s">
        <v>341</v>
      </c>
      <c r="J321" s="28" t="s">
        <v>329</v>
      </c>
    </row>
    <row r="322" spans="1:10" x14ac:dyDescent="0.25">
      <c r="A322" s="1">
        <v>321</v>
      </c>
      <c r="B322" s="28" t="s">
        <v>476</v>
      </c>
      <c r="C322" s="28" t="s">
        <v>477</v>
      </c>
      <c r="D322" s="2" t="s">
        <v>478</v>
      </c>
      <c r="J322" s="28" t="s">
        <v>329</v>
      </c>
    </row>
    <row r="323" spans="1:10" x14ac:dyDescent="0.25">
      <c r="A323" s="1">
        <v>322</v>
      </c>
      <c r="B323" s="28" t="s">
        <v>476</v>
      </c>
      <c r="C323" s="28" t="s">
        <v>479</v>
      </c>
      <c r="D323" s="2" t="s">
        <v>480</v>
      </c>
      <c r="J323" s="28" t="s">
        <v>329</v>
      </c>
    </row>
    <row r="324" spans="1:10" x14ac:dyDescent="0.25">
      <c r="A324" s="1">
        <v>323</v>
      </c>
      <c r="B324" s="28" t="s">
        <v>476</v>
      </c>
      <c r="C324" s="28" t="s">
        <v>481</v>
      </c>
      <c r="D324" s="2" t="s">
        <v>482</v>
      </c>
      <c r="J324" s="28" t="s">
        <v>329</v>
      </c>
    </row>
    <row r="325" spans="1:10" x14ac:dyDescent="0.25">
      <c r="A325" s="1">
        <v>324</v>
      </c>
      <c r="B325" s="28" t="s">
        <v>476</v>
      </c>
      <c r="C325" s="28" t="s">
        <v>483</v>
      </c>
      <c r="D325" s="2" t="s">
        <v>484</v>
      </c>
      <c r="J325" s="28" t="s">
        <v>329</v>
      </c>
    </row>
    <row r="326" spans="1:10" x14ac:dyDescent="0.25">
      <c r="A326" s="1">
        <v>325</v>
      </c>
      <c r="B326" s="28" t="s">
        <v>476</v>
      </c>
      <c r="C326" s="28" t="s">
        <v>485</v>
      </c>
      <c r="D326" s="2" t="s">
        <v>486</v>
      </c>
      <c r="J326" s="28" t="s">
        <v>329</v>
      </c>
    </row>
    <row r="327" spans="1:10" x14ac:dyDescent="0.25">
      <c r="A327" s="1">
        <v>326</v>
      </c>
      <c r="B327" s="28" t="s">
        <v>476</v>
      </c>
      <c r="C327" s="28" t="s">
        <v>487</v>
      </c>
      <c r="D327" s="2" t="s">
        <v>488</v>
      </c>
      <c r="J327" s="28" t="s">
        <v>329</v>
      </c>
    </row>
    <row r="328" spans="1:10" x14ac:dyDescent="0.25">
      <c r="A328" s="1">
        <v>327</v>
      </c>
      <c r="B328" s="28" t="s">
        <v>476</v>
      </c>
      <c r="C328" s="28" t="s">
        <v>489</v>
      </c>
      <c r="D328" s="2" t="s">
        <v>490</v>
      </c>
      <c r="J328" s="28" t="s">
        <v>329</v>
      </c>
    </row>
    <row r="329" spans="1:10" x14ac:dyDescent="0.25">
      <c r="A329" s="1">
        <v>328</v>
      </c>
      <c r="B329" s="28" t="s">
        <v>476</v>
      </c>
      <c r="C329" s="28" t="s">
        <v>491</v>
      </c>
      <c r="D329" s="2" t="s">
        <v>492</v>
      </c>
      <c r="J329" s="28" t="s">
        <v>329</v>
      </c>
    </row>
    <row r="330" spans="1:10" x14ac:dyDescent="0.25">
      <c r="A330" s="1">
        <v>329</v>
      </c>
      <c r="B330" s="28" t="s">
        <v>476</v>
      </c>
      <c r="C330" s="28" t="s">
        <v>493</v>
      </c>
      <c r="D330" s="2" t="s">
        <v>494</v>
      </c>
      <c r="J330" s="28" t="s">
        <v>329</v>
      </c>
    </row>
    <row r="331" spans="1:10" x14ac:dyDescent="0.25">
      <c r="A331" s="1">
        <v>330</v>
      </c>
      <c r="B331" s="28" t="s">
        <v>495</v>
      </c>
      <c r="C331" s="28" t="s">
        <v>496</v>
      </c>
      <c r="D331" s="2" t="s">
        <v>497</v>
      </c>
      <c r="J331" s="28" t="s">
        <v>329</v>
      </c>
    </row>
    <row r="332" spans="1:10" x14ac:dyDescent="0.25">
      <c r="A332" s="1">
        <v>331</v>
      </c>
      <c r="B332" s="28" t="s">
        <v>498</v>
      </c>
      <c r="C332" s="28" t="s">
        <v>499</v>
      </c>
      <c r="D332" s="2" t="s">
        <v>500</v>
      </c>
      <c r="J332" s="28" t="s">
        <v>329</v>
      </c>
    </row>
    <row r="333" spans="1:10" x14ac:dyDescent="0.25">
      <c r="A333" s="1">
        <v>332</v>
      </c>
      <c r="B333" s="28" t="s">
        <v>498</v>
      </c>
      <c r="C333" s="28" t="s">
        <v>501</v>
      </c>
      <c r="D333" s="2" t="s">
        <v>502</v>
      </c>
      <c r="J333" s="28" t="s">
        <v>329</v>
      </c>
    </row>
    <row r="334" spans="1:10" x14ac:dyDescent="0.25">
      <c r="A334" s="1">
        <v>333</v>
      </c>
      <c r="B334" s="28" t="s">
        <v>498</v>
      </c>
      <c r="C334" s="28" t="s">
        <v>503</v>
      </c>
      <c r="D334" s="2" t="s">
        <v>504</v>
      </c>
      <c r="J334" s="28" t="s">
        <v>329</v>
      </c>
    </row>
    <row r="335" spans="1:10" x14ac:dyDescent="0.25">
      <c r="A335" s="1">
        <v>334</v>
      </c>
      <c r="B335" s="28" t="s">
        <v>498</v>
      </c>
      <c r="C335" s="28" t="s">
        <v>505</v>
      </c>
      <c r="D335" s="2" t="s">
        <v>506</v>
      </c>
      <c r="J335" s="28" t="s">
        <v>329</v>
      </c>
    </row>
    <row r="336" spans="1:10" x14ac:dyDescent="0.25">
      <c r="A336" s="1">
        <v>335</v>
      </c>
      <c r="B336" s="28" t="s">
        <v>507</v>
      </c>
      <c r="C336" s="28" t="s">
        <v>508</v>
      </c>
      <c r="D336" s="2" t="s">
        <v>509</v>
      </c>
      <c r="J336" s="28" t="s">
        <v>329</v>
      </c>
    </row>
    <row r="337" spans="1:10" x14ac:dyDescent="0.25">
      <c r="A337" s="1">
        <v>336</v>
      </c>
      <c r="B337" s="28" t="s">
        <v>510</v>
      </c>
      <c r="C337" s="28" t="s">
        <v>511</v>
      </c>
      <c r="D337" s="2" t="s">
        <v>512</v>
      </c>
      <c r="J337" s="28" t="s">
        <v>329</v>
      </c>
    </row>
    <row r="338" spans="1:10" x14ac:dyDescent="0.25">
      <c r="A338" s="1">
        <v>337</v>
      </c>
      <c r="B338" s="28" t="s">
        <v>513</v>
      </c>
      <c r="C338" s="28" t="s">
        <v>514</v>
      </c>
      <c r="D338" s="2" t="s">
        <v>515</v>
      </c>
      <c r="J338" s="28" t="s">
        <v>329</v>
      </c>
    </row>
    <row r="339" spans="1:10" x14ac:dyDescent="0.25">
      <c r="A339" s="1">
        <v>338</v>
      </c>
      <c r="B339" s="28" t="s">
        <v>513</v>
      </c>
      <c r="C339" s="28" t="s">
        <v>516</v>
      </c>
      <c r="D339" s="2" t="s">
        <v>517</v>
      </c>
      <c r="J339" s="28" t="s">
        <v>329</v>
      </c>
    </row>
    <row r="340" spans="1:10" x14ac:dyDescent="0.25">
      <c r="A340" s="1">
        <v>339</v>
      </c>
      <c r="B340" s="28" t="s">
        <v>513</v>
      </c>
      <c r="C340" s="28" t="s">
        <v>518</v>
      </c>
      <c r="D340" s="2" t="s">
        <v>519</v>
      </c>
      <c r="J340" s="28" t="s">
        <v>329</v>
      </c>
    </row>
    <row r="341" spans="1:10" x14ac:dyDescent="0.25">
      <c r="A341" s="1">
        <v>340</v>
      </c>
      <c r="B341" s="28" t="s">
        <v>520</v>
      </c>
      <c r="C341" s="28" t="s">
        <v>521</v>
      </c>
      <c r="D341" s="2" t="s">
        <v>522</v>
      </c>
      <c r="J341" s="28" t="s">
        <v>329</v>
      </c>
    </row>
    <row r="342" spans="1:10" x14ac:dyDescent="0.25">
      <c r="A342" s="1">
        <v>341</v>
      </c>
      <c r="B342" s="28" t="s">
        <v>523</v>
      </c>
      <c r="C342" s="28" t="s">
        <v>524</v>
      </c>
      <c r="D342" s="2" t="s">
        <v>525</v>
      </c>
      <c r="J342" s="28" t="s">
        <v>329</v>
      </c>
    </row>
    <row r="343" spans="1:10" x14ac:dyDescent="0.25">
      <c r="A343" s="1">
        <v>342</v>
      </c>
      <c r="B343" s="28" t="s">
        <v>523</v>
      </c>
      <c r="C343" s="28" t="s">
        <v>526</v>
      </c>
      <c r="D343" s="2" t="s">
        <v>527</v>
      </c>
      <c r="J343" s="28" t="s">
        <v>329</v>
      </c>
    </row>
    <row r="344" spans="1:10" x14ac:dyDescent="0.25">
      <c r="A344" s="1">
        <v>343</v>
      </c>
      <c r="B344" s="28" t="s">
        <v>528</v>
      </c>
      <c r="C344" s="28" t="s">
        <v>5</v>
      </c>
      <c r="D344" s="2" t="s">
        <v>343</v>
      </c>
      <c r="J344" s="28" t="s">
        <v>329</v>
      </c>
    </row>
    <row r="345" spans="1:10" x14ac:dyDescent="0.25">
      <c r="A345" s="1">
        <v>344</v>
      </c>
      <c r="B345" s="28" t="s">
        <v>528</v>
      </c>
      <c r="C345" s="28" t="s">
        <v>529</v>
      </c>
      <c r="D345" s="2" t="s">
        <v>328</v>
      </c>
      <c r="J345" s="28" t="s">
        <v>329</v>
      </c>
    </row>
    <row r="346" spans="1:10" x14ac:dyDescent="0.25">
      <c r="A346" s="1">
        <v>345</v>
      </c>
      <c r="B346" s="28" t="s">
        <v>528</v>
      </c>
      <c r="C346" s="28" t="s">
        <v>530</v>
      </c>
      <c r="D346" s="2" t="s">
        <v>531</v>
      </c>
      <c r="J346" s="28" t="s">
        <v>329</v>
      </c>
    </row>
    <row r="347" spans="1:10" x14ac:dyDescent="0.25">
      <c r="A347" s="1">
        <v>346</v>
      </c>
      <c r="B347" s="28" t="s">
        <v>528</v>
      </c>
      <c r="C347" s="28" t="s">
        <v>532</v>
      </c>
      <c r="D347" s="2" t="s">
        <v>358</v>
      </c>
      <c r="J347" s="28" t="s">
        <v>329</v>
      </c>
    </row>
    <row r="348" spans="1:10" x14ac:dyDescent="0.25">
      <c r="A348" s="1">
        <v>347</v>
      </c>
      <c r="B348" s="28" t="s">
        <v>528</v>
      </c>
      <c r="C348" s="28" t="s">
        <v>533</v>
      </c>
      <c r="D348" s="2" t="s">
        <v>359</v>
      </c>
      <c r="J348" s="28" t="s">
        <v>329</v>
      </c>
    </row>
    <row r="349" spans="1:10" x14ac:dyDescent="0.25">
      <c r="A349" s="1">
        <v>348</v>
      </c>
      <c r="B349" s="28" t="s">
        <v>528</v>
      </c>
      <c r="C349" s="28" t="s">
        <v>534</v>
      </c>
      <c r="D349" s="2" t="s">
        <v>534</v>
      </c>
      <c r="J349" s="28" t="s">
        <v>329</v>
      </c>
    </row>
    <row r="350" spans="1:10" x14ac:dyDescent="0.25">
      <c r="A350" s="1">
        <v>349</v>
      </c>
      <c r="B350" s="28" t="s">
        <v>528</v>
      </c>
      <c r="C350" s="28" t="s">
        <v>535</v>
      </c>
      <c r="D350" s="2" t="s">
        <v>365</v>
      </c>
      <c r="J350" s="28" t="s">
        <v>329</v>
      </c>
    </row>
    <row r="351" spans="1:10" x14ac:dyDescent="0.25">
      <c r="A351" s="1">
        <v>350</v>
      </c>
      <c r="B351" s="28" t="s">
        <v>528</v>
      </c>
      <c r="C351" s="28" t="s">
        <v>396</v>
      </c>
      <c r="D351" s="2" t="s">
        <v>396</v>
      </c>
      <c r="J351" s="28" t="s">
        <v>329</v>
      </c>
    </row>
    <row r="352" spans="1:10" x14ac:dyDescent="0.25">
      <c r="A352" s="1">
        <v>351</v>
      </c>
      <c r="B352" s="28" t="s">
        <v>528</v>
      </c>
      <c r="C352" s="28" t="s">
        <v>536</v>
      </c>
      <c r="D352" s="2" t="s">
        <v>537</v>
      </c>
      <c r="J352" s="28" t="s">
        <v>329</v>
      </c>
    </row>
    <row r="353" spans="1:10" x14ac:dyDescent="0.25">
      <c r="A353" s="1">
        <v>352</v>
      </c>
      <c r="B353" s="28" t="s">
        <v>528</v>
      </c>
      <c r="C353" s="28" t="s">
        <v>538</v>
      </c>
      <c r="D353" s="2" t="s">
        <v>370</v>
      </c>
      <c r="J353" s="28" t="s">
        <v>329</v>
      </c>
    </row>
    <row r="354" spans="1:10" x14ac:dyDescent="0.25">
      <c r="A354" s="1">
        <v>353</v>
      </c>
      <c r="B354" s="28" t="s">
        <v>539</v>
      </c>
      <c r="C354" s="28" t="s">
        <v>540</v>
      </c>
      <c r="D354" s="2" t="s">
        <v>541</v>
      </c>
      <c r="J354" s="28" t="s">
        <v>329</v>
      </c>
    </row>
    <row r="355" spans="1:10" x14ac:dyDescent="0.25">
      <c r="A355" s="1">
        <v>354</v>
      </c>
      <c r="B355" s="28" t="s">
        <v>539</v>
      </c>
      <c r="C355" s="28" t="s">
        <v>542</v>
      </c>
      <c r="D355" s="2" t="s">
        <v>543</v>
      </c>
      <c r="J355" s="28" t="s">
        <v>329</v>
      </c>
    </row>
    <row r="356" spans="1:10" x14ac:dyDescent="0.25">
      <c r="A356" s="1">
        <v>355</v>
      </c>
      <c r="B356" s="28" t="s">
        <v>539</v>
      </c>
      <c r="C356" s="28" t="s">
        <v>544</v>
      </c>
      <c r="D356" s="2" t="s">
        <v>545</v>
      </c>
      <c r="J356" s="28" t="s">
        <v>329</v>
      </c>
    </row>
    <row r="357" spans="1:10" x14ac:dyDescent="0.25">
      <c r="A357" s="1">
        <v>356</v>
      </c>
      <c r="B357" s="28" t="s">
        <v>539</v>
      </c>
      <c r="C357" s="28" t="s">
        <v>546</v>
      </c>
      <c r="D357" s="2" t="s">
        <v>547</v>
      </c>
      <c r="J357" s="28" t="s">
        <v>329</v>
      </c>
    </row>
    <row r="358" spans="1:10" x14ac:dyDescent="0.25">
      <c r="A358" s="1">
        <v>357</v>
      </c>
      <c r="B358" s="28" t="s">
        <v>539</v>
      </c>
      <c r="C358" s="28" t="s">
        <v>548</v>
      </c>
      <c r="D358" s="2" t="s">
        <v>549</v>
      </c>
      <c r="J358" s="28" t="s">
        <v>329</v>
      </c>
    </row>
    <row r="359" spans="1:10" x14ac:dyDescent="0.25">
      <c r="A359" s="1">
        <v>358</v>
      </c>
      <c r="B359" s="28" t="s">
        <v>539</v>
      </c>
      <c r="C359" s="28" t="s">
        <v>550</v>
      </c>
      <c r="D359" s="2" t="s">
        <v>551</v>
      </c>
      <c r="J359" s="28" t="s">
        <v>329</v>
      </c>
    </row>
    <row r="360" spans="1:10" x14ac:dyDescent="0.25">
      <c r="A360" s="1">
        <v>359</v>
      </c>
      <c r="B360" s="28" t="s">
        <v>539</v>
      </c>
      <c r="C360" s="28" t="s">
        <v>552</v>
      </c>
      <c r="D360" s="2" t="s">
        <v>553</v>
      </c>
      <c r="J360" s="28" t="s">
        <v>329</v>
      </c>
    </row>
    <row r="361" spans="1:10" x14ac:dyDescent="0.25">
      <c r="A361" s="1">
        <v>360</v>
      </c>
      <c r="B361" s="28" t="s">
        <v>539</v>
      </c>
      <c r="C361" s="28" t="s">
        <v>554</v>
      </c>
      <c r="D361" s="2" t="s">
        <v>555</v>
      </c>
      <c r="J361" s="28" t="s">
        <v>329</v>
      </c>
    </row>
    <row r="362" spans="1:10" x14ac:dyDescent="0.25">
      <c r="A362" s="1">
        <v>361</v>
      </c>
      <c r="B362" s="28" t="s">
        <v>539</v>
      </c>
      <c r="C362" s="28" t="s">
        <v>556</v>
      </c>
      <c r="D362" s="2" t="s">
        <v>557</v>
      </c>
      <c r="J362" s="28" t="s">
        <v>329</v>
      </c>
    </row>
    <row r="363" spans="1:10" x14ac:dyDescent="0.25">
      <c r="A363" s="1">
        <v>362</v>
      </c>
      <c r="B363" s="28" t="s">
        <v>539</v>
      </c>
      <c r="C363" s="28" t="s">
        <v>558</v>
      </c>
      <c r="D363" s="2" t="s">
        <v>559</v>
      </c>
      <c r="J363" s="28" t="s">
        <v>329</v>
      </c>
    </row>
    <row r="364" spans="1:10" x14ac:dyDescent="0.25">
      <c r="A364" s="1">
        <v>363</v>
      </c>
      <c r="B364" s="28" t="s">
        <v>539</v>
      </c>
      <c r="C364" s="28" t="s">
        <v>560</v>
      </c>
      <c r="D364" s="2" t="s">
        <v>561</v>
      </c>
      <c r="J364" s="28" t="s">
        <v>329</v>
      </c>
    </row>
    <row r="365" spans="1:10" x14ac:dyDescent="0.25">
      <c r="A365" s="1">
        <v>364</v>
      </c>
      <c r="B365" s="28" t="s">
        <v>539</v>
      </c>
      <c r="C365" s="28" t="s">
        <v>562</v>
      </c>
      <c r="D365" s="2" t="s">
        <v>563</v>
      </c>
      <c r="J365" s="28" t="s">
        <v>329</v>
      </c>
    </row>
    <row r="366" spans="1:10" x14ac:dyDescent="0.25">
      <c r="A366" s="1">
        <v>365</v>
      </c>
      <c r="B366" s="28" t="s">
        <v>539</v>
      </c>
      <c r="C366" s="28" t="s">
        <v>564</v>
      </c>
      <c r="D366" s="2" t="s">
        <v>565</v>
      </c>
      <c r="J366" s="28" t="s">
        <v>329</v>
      </c>
    </row>
    <row r="367" spans="1:10" x14ac:dyDescent="0.25">
      <c r="A367" s="1">
        <v>366</v>
      </c>
      <c r="B367" s="28" t="s">
        <v>539</v>
      </c>
      <c r="C367" s="28" t="s">
        <v>368</v>
      </c>
      <c r="D367" s="2" t="s">
        <v>368</v>
      </c>
      <c r="J367" s="28" t="s">
        <v>329</v>
      </c>
    </row>
    <row r="368" spans="1:10" x14ac:dyDescent="0.25">
      <c r="A368" s="1">
        <v>367</v>
      </c>
      <c r="B368" s="28" t="s">
        <v>539</v>
      </c>
      <c r="C368" s="28" t="s">
        <v>566</v>
      </c>
      <c r="D368" s="2" t="s">
        <v>567</v>
      </c>
      <c r="J368" s="28" t="s">
        <v>329</v>
      </c>
    </row>
    <row r="369" spans="1:10" x14ac:dyDescent="0.25">
      <c r="A369" s="1">
        <v>368</v>
      </c>
      <c r="B369" s="28" t="s">
        <v>539</v>
      </c>
      <c r="C369" s="28" t="s">
        <v>568</v>
      </c>
      <c r="D369" s="2" t="s">
        <v>569</v>
      </c>
      <c r="J369" s="28" t="s">
        <v>329</v>
      </c>
    </row>
    <row r="370" spans="1:10" x14ac:dyDescent="0.25">
      <c r="A370" s="1">
        <v>369</v>
      </c>
      <c r="B370" s="28" t="s">
        <v>539</v>
      </c>
      <c r="C370" s="28" t="s">
        <v>570</v>
      </c>
      <c r="D370" s="2" t="s">
        <v>571</v>
      </c>
      <c r="J370" s="28" t="s">
        <v>329</v>
      </c>
    </row>
    <row r="371" spans="1:10" x14ac:dyDescent="0.25">
      <c r="A371" s="1">
        <v>370</v>
      </c>
      <c r="B371" s="28" t="s">
        <v>539</v>
      </c>
      <c r="C371" s="28" t="s">
        <v>388</v>
      </c>
      <c r="D371" s="2" t="s">
        <v>388</v>
      </c>
      <c r="J371" s="28" t="s">
        <v>329</v>
      </c>
    </row>
    <row r="372" spans="1:10" x14ac:dyDescent="0.25">
      <c r="A372" s="1">
        <v>371</v>
      </c>
      <c r="B372" s="28" t="s">
        <v>193</v>
      </c>
      <c r="C372" s="2" t="s">
        <v>193</v>
      </c>
      <c r="J372" s="28" t="s">
        <v>329</v>
      </c>
    </row>
    <row r="373" spans="1:10" x14ac:dyDescent="0.25">
      <c r="A373" s="1">
        <v>372</v>
      </c>
      <c r="B373" s="28" t="s">
        <v>193</v>
      </c>
      <c r="C373" s="2" t="s">
        <v>572</v>
      </c>
      <c r="J373" s="28" t="s">
        <v>329</v>
      </c>
    </row>
    <row r="374" spans="1:10" x14ac:dyDescent="0.25">
      <c r="A374" s="1">
        <v>373</v>
      </c>
      <c r="B374" s="28" t="s">
        <v>193</v>
      </c>
      <c r="C374" s="2" t="s">
        <v>573</v>
      </c>
      <c r="J374" s="28" t="s">
        <v>329</v>
      </c>
    </row>
    <row r="375" spans="1:10" x14ac:dyDescent="0.25">
      <c r="A375" s="1">
        <v>374</v>
      </c>
      <c r="B375" s="28" t="s">
        <v>193</v>
      </c>
      <c r="C375" s="2" t="s">
        <v>574</v>
      </c>
      <c r="J375" s="28" t="s">
        <v>329</v>
      </c>
    </row>
    <row r="376" spans="1:10" x14ac:dyDescent="0.25">
      <c r="A376" s="1">
        <v>375</v>
      </c>
      <c r="B376" s="28" t="s">
        <v>193</v>
      </c>
      <c r="C376" s="2" t="s">
        <v>575</v>
      </c>
      <c r="J376" s="28" t="s">
        <v>329</v>
      </c>
    </row>
    <row r="377" spans="1:10" x14ac:dyDescent="0.25">
      <c r="A377" s="1">
        <v>376</v>
      </c>
      <c r="B377" s="28" t="s">
        <v>576</v>
      </c>
      <c r="C377" s="28" t="s">
        <v>577</v>
      </c>
      <c r="F377" s="28" t="s">
        <v>578</v>
      </c>
      <c r="J377" s="28" t="s">
        <v>579</v>
      </c>
    </row>
    <row r="378" spans="1:10" x14ac:dyDescent="0.25">
      <c r="A378" s="1">
        <v>377</v>
      </c>
      <c r="B378" s="28" t="s">
        <v>576</v>
      </c>
      <c r="C378" s="28" t="s">
        <v>580</v>
      </c>
      <c r="F378" s="28" t="s">
        <v>578</v>
      </c>
      <c r="J378" s="28" t="s">
        <v>579</v>
      </c>
    </row>
    <row r="379" spans="1:10" x14ac:dyDescent="0.25">
      <c r="A379" s="1">
        <v>378</v>
      </c>
      <c r="B379" s="28" t="s">
        <v>576</v>
      </c>
      <c r="C379" s="28" t="s">
        <v>581</v>
      </c>
      <c r="F379" s="28" t="s">
        <v>578</v>
      </c>
      <c r="J379" s="28" t="s">
        <v>579</v>
      </c>
    </row>
    <row r="380" spans="1:10" x14ac:dyDescent="0.25">
      <c r="A380" s="1">
        <v>379</v>
      </c>
      <c r="B380" s="28" t="s">
        <v>576</v>
      </c>
      <c r="C380" s="28" t="s">
        <v>582</v>
      </c>
      <c r="F380" s="28" t="s">
        <v>578</v>
      </c>
      <c r="J380" s="28" t="s">
        <v>579</v>
      </c>
    </row>
    <row r="381" spans="1:10" x14ac:dyDescent="0.25">
      <c r="A381" s="1">
        <v>380</v>
      </c>
      <c r="B381" s="28" t="s">
        <v>576</v>
      </c>
      <c r="C381" s="28" t="s">
        <v>583</v>
      </c>
      <c r="F381" s="28" t="s">
        <v>578</v>
      </c>
      <c r="J381" s="28" t="s">
        <v>579</v>
      </c>
    </row>
    <row r="382" spans="1:10" x14ac:dyDescent="0.25">
      <c r="A382" s="1">
        <v>381</v>
      </c>
      <c r="B382" s="28" t="s">
        <v>576</v>
      </c>
      <c r="C382" s="28" t="s">
        <v>584</v>
      </c>
      <c r="F382" s="28" t="s">
        <v>578</v>
      </c>
      <c r="J382" s="28" t="s">
        <v>579</v>
      </c>
    </row>
    <row r="383" spans="1:10" x14ac:dyDescent="0.25">
      <c r="A383" s="1">
        <v>382</v>
      </c>
      <c r="B383" s="28" t="s">
        <v>576</v>
      </c>
      <c r="C383" s="28" t="s">
        <v>585</v>
      </c>
      <c r="F383" s="28" t="s">
        <v>578</v>
      </c>
      <c r="J383" s="28" t="s">
        <v>579</v>
      </c>
    </row>
    <row r="384" spans="1:10" x14ac:dyDescent="0.25">
      <c r="A384" s="1">
        <v>383</v>
      </c>
      <c r="B384" s="28" t="s">
        <v>576</v>
      </c>
      <c r="C384" s="28" t="s">
        <v>586</v>
      </c>
      <c r="J384" s="28" t="s">
        <v>579</v>
      </c>
    </row>
    <row r="385" spans="1:10" x14ac:dyDescent="0.25">
      <c r="A385" s="1">
        <v>384</v>
      </c>
      <c r="B385" s="28" t="s">
        <v>576</v>
      </c>
      <c r="C385" s="28" t="s">
        <v>587</v>
      </c>
      <c r="J385" s="28" t="s">
        <v>579</v>
      </c>
    </row>
    <row r="386" spans="1:10" x14ac:dyDescent="0.25">
      <c r="A386" s="1">
        <v>385</v>
      </c>
      <c r="B386" s="28" t="s">
        <v>576</v>
      </c>
      <c r="C386" s="28" t="s">
        <v>588</v>
      </c>
      <c r="J386" s="28" t="s">
        <v>579</v>
      </c>
    </row>
    <row r="387" spans="1:10" x14ac:dyDescent="0.25">
      <c r="A387" s="1">
        <v>386</v>
      </c>
      <c r="B387" s="28" t="s">
        <v>576</v>
      </c>
      <c r="C387" s="28" t="s">
        <v>589</v>
      </c>
      <c r="J387" s="28" t="s">
        <v>579</v>
      </c>
    </row>
    <row r="388" spans="1:10" x14ac:dyDescent="0.25">
      <c r="A388" s="1">
        <v>387</v>
      </c>
      <c r="B388" s="28" t="s">
        <v>590</v>
      </c>
      <c r="C388" s="2" t="s">
        <v>591</v>
      </c>
      <c r="J388" s="28" t="s">
        <v>579</v>
      </c>
    </row>
    <row r="389" spans="1:10" x14ac:dyDescent="0.25">
      <c r="A389" s="1">
        <v>388</v>
      </c>
      <c r="B389" s="28" t="s">
        <v>590</v>
      </c>
      <c r="C389" s="2" t="s">
        <v>592</v>
      </c>
      <c r="J389" s="28" t="s">
        <v>579</v>
      </c>
    </row>
    <row r="390" spans="1:10" x14ac:dyDescent="0.25">
      <c r="A390" s="1">
        <v>389</v>
      </c>
      <c r="B390" s="28" t="s">
        <v>590</v>
      </c>
      <c r="C390" s="2" t="s">
        <v>593</v>
      </c>
      <c r="J390" s="28" t="s">
        <v>579</v>
      </c>
    </row>
    <row r="391" spans="1:10" x14ac:dyDescent="0.25">
      <c r="A391" s="1">
        <v>390</v>
      </c>
      <c r="B391" s="28" t="s">
        <v>590</v>
      </c>
      <c r="C391" s="2" t="s">
        <v>594</v>
      </c>
      <c r="J391" s="28" t="s">
        <v>579</v>
      </c>
    </row>
    <row r="392" spans="1:10" x14ac:dyDescent="0.25">
      <c r="A392" s="1">
        <v>391</v>
      </c>
      <c r="B392" s="28" t="s">
        <v>590</v>
      </c>
      <c r="C392" s="2" t="s">
        <v>595</v>
      </c>
      <c r="J392" s="28" t="s">
        <v>579</v>
      </c>
    </row>
    <row r="393" spans="1:10" x14ac:dyDescent="0.25">
      <c r="A393" s="1">
        <v>392</v>
      </c>
      <c r="B393" s="28" t="s">
        <v>590</v>
      </c>
      <c r="C393" s="2" t="s">
        <v>596</v>
      </c>
      <c r="J393" s="28" t="s">
        <v>579</v>
      </c>
    </row>
    <row r="394" spans="1:10" x14ac:dyDescent="0.25">
      <c r="A394" s="1">
        <v>393</v>
      </c>
      <c r="B394" s="28" t="s">
        <v>590</v>
      </c>
      <c r="C394" s="2" t="s">
        <v>597</v>
      </c>
      <c r="J394" s="28" t="s">
        <v>579</v>
      </c>
    </row>
    <row r="395" spans="1:10" x14ac:dyDescent="0.25">
      <c r="A395" s="1">
        <v>394</v>
      </c>
      <c r="B395" s="28" t="s">
        <v>590</v>
      </c>
      <c r="C395" s="2" t="s">
        <v>598</v>
      </c>
      <c r="J395" s="28" t="s">
        <v>579</v>
      </c>
    </row>
    <row r="396" spans="1:10" x14ac:dyDescent="0.25">
      <c r="A396" s="1">
        <v>395</v>
      </c>
      <c r="B396" s="28" t="s">
        <v>590</v>
      </c>
      <c r="J396" s="28" t="s">
        <v>579</v>
      </c>
    </row>
    <row r="397" spans="1:10" x14ac:dyDescent="0.25">
      <c r="A397" s="1">
        <v>396</v>
      </c>
      <c r="B397" s="28" t="s">
        <v>599</v>
      </c>
      <c r="C397" s="2" t="s">
        <v>600</v>
      </c>
    </row>
    <row r="398" spans="1:10" x14ac:dyDescent="0.25">
      <c r="A398" s="1">
        <v>397</v>
      </c>
      <c r="B398" s="28" t="s">
        <v>599</v>
      </c>
      <c r="C398" s="2" t="s">
        <v>601</v>
      </c>
    </row>
    <row r="399" spans="1:10" x14ac:dyDescent="0.25">
      <c r="A399" s="1">
        <v>398</v>
      </c>
      <c r="B399" s="28" t="s">
        <v>602</v>
      </c>
      <c r="C399" s="2" t="s">
        <v>603</v>
      </c>
      <c r="D399" s="28" t="s">
        <v>604</v>
      </c>
      <c r="F399" s="28" t="s">
        <v>605</v>
      </c>
      <c r="H399" s="28">
        <v>0.8</v>
      </c>
      <c r="J399" s="28" t="s">
        <v>23</v>
      </c>
    </row>
    <row r="400" spans="1:10" x14ac:dyDescent="0.25">
      <c r="A400" s="1">
        <v>399</v>
      </c>
      <c r="B400" s="28" t="s">
        <v>602</v>
      </c>
      <c r="C400" s="2" t="s">
        <v>606</v>
      </c>
      <c r="D400" s="28" t="s">
        <v>607</v>
      </c>
      <c r="F400" s="28" t="s">
        <v>605</v>
      </c>
      <c r="H400" s="28">
        <v>1</v>
      </c>
      <c r="J400" s="28" t="s">
        <v>23</v>
      </c>
    </row>
    <row r="401" spans="1:10" x14ac:dyDescent="0.25">
      <c r="A401" s="1">
        <v>400</v>
      </c>
      <c r="B401" s="28" t="s">
        <v>602</v>
      </c>
      <c r="C401" s="2" t="s">
        <v>608</v>
      </c>
      <c r="D401" s="28" t="s">
        <v>609</v>
      </c>
      <c r="F401" s="28" t="s">
        <v>605</v>
      </c>
      <c r="H401" s="28">
        <v>0</v>
      </c>
      <c r="J401" s="28" t="s">
        <v>23</v>
      </c>
    </row>
    <row r="402" spans="1:10" x14ac:dyDescent="0.25">
      <c r="A402" s="1">
        <v>401</v>
      </c>
      <c r="B402" s="28" t="s">
        <v>602</v>
      </c>
      <c r="C402" s="2" t="s">
        <v>610</v>
      </c>
      <c r="D402" s="28" t="s">
        <v>611</v>
      </c>
      <c r="F402" s="28" t="s">
        <v>605</v>
      </c>
      <c r="H402" s="28">
        <v>0.2</v>
      </c>
      <c r="J402" s="28" t="s">
        <v>23</v>
      </c>
    </row>
    <row r="403" spans="1:10" x14ac:dyDescent="0.25">
      <c r="A403" s="1">
        <v>402</v>
      </c>
      <c r="B403" s="28" t="s">
        <v>602</v>
      </c>
      <c r="C403" s="2" t="s">
        <v>612</v>
      </c>
      <c r="D403" s="28" t="s">
        <v>613</v>
      </c>
      <c r="F403" s="28" t="s">
        <v>605</v>
      </c>
      <c r="H403" s="28">
        <v>1</v>
      </c>
      <c r="J403" s="28" t="s">
        <v>23</v>
      </c>
    </row>
    <row r="404" spans="1:10" x14ac:dyDescent="0.25">
      <c r="A404" s="1">
        <v>403</v>
      </c>
      <c r="B404" s="28" t="s">
        <v>602</v>
      </c>
      <c r="C404" s="2" t="s">
        <v>614</v>
      </c>
      <c r="D404" s="28" t="s">
        <v>615</v>
      </c>
      <c r="F404" s="28" t="s">
        <v>605</v>
      </c>
      <c r="H404" s="28">
        <v>0.1</v>
      </c>
      <c r="J404" s="28" t="s">
        <v>23</v>
      </c>
    </row>
    <row r="405" spans="1:10" x14ac:dyDescent="0.25">
      <c r="A405" s="1">
        <v>404</v>
      </c>
      <c r="B405" s="28" t="s">
        <v>602</v>
      </c>
      <c r="C405" s="2" t="s">
        <v>616</v>
      </c>
      <c r="D405" s="28" t="s">
        <v>617</v>
      </c>
      <c r="F405" s="28" t="s">
        <v>605</v>
      </c>
      <c r="H405" s="28">
        <v>1</v>
      </c>
      <c r="J405" s="28" t="s">
        <v>23</v>
      </c>
    </row>
    <row r="406" spans="1:10" x14ac:dyDescent="0.25">
      <c r="A406" s="1">
        <v>405</v>
      </c>
      <c r="B406" s="28" t="s">
        <v>602</v>
      </c>
      <c r="C406" s="2" t="s">
        <v>618</v>
      </c>
      <c r="D406" s="28" t="s">
        <v>619</v>
      </c>
      <c r="F406" s="28" t="s">
        <v>605</v>
      </c>
      <c r="H406" s="28">
        <v>1</v>
      </c>
      <c r="J406" s="28" t="s">
        <v>23</v>
      </c>
    </row>
    <row r="407" spans="1:10" x14ac:dyDescent="0.25">
      <c r="A407" s="1">
        <v>406</v>
      </c>
      <c r="B407" s="28" t="s">
        <v>602</v>
      </c>
      <c r="C407" s="2" t="s">
        <v>620</v>
      </c>
      <c r="D407" s="28" t="s">
        <v>621</v>
      </c>
      <c r="F407" s="28" t="s">
        <v>605</v>
      </c>
      <c r="H407" s="28">
        <v>1</v>
      </c>
      <c r="J407" s="28" t="s">
        <v>23</v>
      </c>
    </row>
    <row r="408" spans="1:10" x14ac:dyDescent="0.25">
      <c r="A408" s="1">
        <v>407</v>
      </c>
      <c r="B408" s="28" t="s">
        <v>602</v>
      </c>
      <c r="C408" s="2" t="s">
        <v>622</v>
      </c>
      <c r="D408" s="28" t="s">
        <v>623</v>
      </c>
      <c r="F408" s="28" t="s">
        <v>605</v>
      </c>
      <c r="H408" s="28">
        <v>1</v>
      </c>
      <c r="J408" s="28" t="s">
        <v>23</v>
      </c>
    </row>
    <row r="409" spans="1:10" x14ac:dyDescent="0.25">
      <c r="A409" s="1">
        <v>408</v>
      </c>
      <c r="B409" s="28" t="s">
        <v>602</v>
      </c>
      <c r="C409" s="2" t="s">
        <v>624</v>
      </c>
      <c r="D409" s="28" t="s">
        <v>625</v>
      </c>
      <c r="F409" s="28" t="s">
        <v>605</v>
      </c>
      <c r="H409" s="28">
        <v>1</v>
      </c>
      <c r="J409" s="28" t="s">
        <v>23</v>
      </c>
    </row>
    <row r="410" spans="1:10" x14ac:dyDescent="0.25">
      <c r="A410" s="1">
        <v>409</v>
      </c>
      <c r="B410" s="28" t="s">
        <v>602</v>
      </c>
      <c r="C410" s="2" t="s">
        <v>626</v>
      </c>
      <c r="D410" s="28" t="s">
        <v>627</v>
      </c>
      <c r="F410" s="28" t="s">
        <v>605</v>
      </c>
      <c r="H410" s="28">
        <v>1</v>
      </c>
      <c r="J410" s="28" t="s">
        <v>23</v>
      </c>
    </row>
    <row r="411" spans="1:10" x14ac:dyDescent="0.25">
      <c r="A411" s="1">
        <v>410</v>
      </c>
      <c r="B411" s="28" t="s">
        <v>602</v>
      </c>
      <c r="C411" s="2" t="s">
        <v>628</v>
      </c>
      <c r="D411" s="28" t="s">
        <v>629</v>
      </c>
      <c r="F411" s="28" t="s">
        <v>605</v>
      </c>
      <c r="H411" s="28">
        <v>1</v>
      </c>
      <c r="J411" s="28" t="s">
        <v>23</v>
      </c>
    </row>
    <row r="412" spans="1:10" x14ac:dyDescent="0.25">
      <c r="A412" s="1">
        <v>411</v>
      </c>
      <c r="B412" s="28" t="s">
        <v>602</v>
      </c>
      <c r="C412" s="2" t="s">
        <v>630</v>
      </c>
      <c r="D412" s="28" t="s">
        <v>631</v>
      </c>
      <c r="F412" s="28" t="s">
        <v>605</v>
      </c>
      <c r="H412" s="28">
        <v>0.1</v>
      </c>
      <c r="J412" s="28" t="s">
        <v>23</v>
      </c>
    </row>
    <row r="413" spans="1:10" x14ac:dyDescent="0.25">
      <c r="A413" s="1">
        <v>412</v>
      </c>
      <c r="B413" s="28" t="s">
        <v>602</v>
      </c>
      <c r="C413" s="2" t="s">
        <v>632</v>
      </c>
      <c r="D413" s="28" t="s">
        <v>633</v>
      </c>
      <c r="F413" s="28" t="s">
        <v>605</v>
      </c>
      <c r="H413" s="28">
        <v>1</v>
      </c>
      <c r="J413" s="28" t="s">
        <v>23</v>
      </c>
    </row>
    <row r="414" spans="1:10" x14ac:dyDescent="0.25">
      <c r="A414" s="1">
        <v>413</v>
      </c>
      <c r="B414" s="28" t="s">
        <v>602</v>
      </c>
      <c r="C414" s="2" t="s">
        <v>634</v>
      </c>
      <c r="D414" s="28" t="s">
        <v>635</v>
      </c>
      <c r="F414" s="28" t="s">
        <v>605</v>
      </c>
      <c r="H414" s="28">
        <v>0.5</v>
      </c>
      <c r="J414" s="28" t="s">
        <v>23</v>
      </c>
    </row>
    <row r="415" spans="1:10" x14ac:dyDescent="0.25">
      <c r="A415" s="1">
        <v>414</v>
      </c>
      <c r="B415" s="28" t="s">
        <v>602</v>
      </c>
      <c r="C415" s="2" t="s">
        <v>636</v>
      </c>
      <c r="D415" s="28" t="s">
        <v>637</v>
      </c>
      <c r="F415" s="28" t="s">
        <v>605</v>
      </c>
      <c r="H415" s="28">
        <v>1</v>
      </c>
      <c r="J415" s="28" t="s">
        <v>23</v>
      </c>
    </row>
    <row r="416" spans="1:10" x14ac:dyDescent="0.25">
      <c r="A416" s="1">
        <v>415</v>
      </c>
      <c r="B416" s="28" t="s">
        <v>602</v>
      </c>
      <c r="C416" s="2" t="s">
        <v>638</v>
      </c>
      <c r="D416" s="28" t="s">
        <v>639</v>
      </c>
      <c r="F416" s="28" t="s">
        <v>605</v>
      </c>
      <c r="H416" s="28">
        <v>1</v>
      </c>
      <c r="J416" s="28" t="s">
        <v>23</v>
      </c>
    </row>
    <row r="417" spans="1:10" x14ac:dyDescent="0.25">
      <c r="A417" s="1">
        <v>416</v>
      </c>
      <c r="B417" s="28" t="s">
        <v>602</v>
      </c>
      <c r="C417" s="2" t="s">
        <v>640</v>
      </c>
      <c r="D417" s="28" t="s">
        <v>191</v>
      </c>
      <c r="F417" s="28" t="s">
        <v>605</v>
      </c>
      <c r="H417" s="28">
        <v>1</v>
      </c>
      <c r="J417" s="28" t="s">
        <v>23</v>
      </c>
    </row>
    <row r="418" spans="1:10" x14ac:dyDescent="0.25">
      <c r="A418" s="1">
        <v>417</v>
      </c>
      <c r="B418" s="28" t="s">
        <v>602</v>
      </c>
      <c r="C418" s="2" t="s">
        <v>641</v>
      </c>
      <c r="D418" s="28" t="s">
        <v>642</v>
      </c>
      <c r="F418" s="28" t="s">
        <v>605</v>
      </c>
      <c r="H418" s="28">
        <v>1</v>
      </c>
      <c r="J418" s="28" t="s">
        <v>23</v>
      </c>
    </row>
    <row r="419" spans="1:10" x14ac:dyDescent="0.25">
      <c r="A419" s="1">
        <v>418</v>
      </c>
      <c r="B419" s="28" t="s">
        <v>602</v>
      </c>
      <c r="C419" s="2" t="s">
        <v>643</v>
      </c>
      <c r="D419" s="28" t="s">
        <v>644</v>
      </c>
      <c r="F419" s="28" t="s">
        <v>605</v>
      </c>
      <c r="H419" s="28">
        <v>0.5</v>
      </c>
      <c r="J419" s="28" t="s">
        <v>23</v>
      </c>
    </row>
    <row r="420" spans="1:10" x14ac:dyDescent="0.25">
      <c r="A420" s="1">
        <v>419</v>
      </c>
      <c r="B420" s="28" t="s">
        <v>602</v>
      </c>
      <c r="C420" s="2" t="s">
        <v>645</v>
      </c>
      <c r="D420" s="28" t="s">
        <v>646</v>
      </c>
      <c r="F420" s="28" t="s">
        <v>605</v>
      </c>
      <c r="H420" s="28">
        <v>0.2</v>
      </c>
      <c r="J420" s="28" t="s">
        <v>23</v>
      </c>
    </row>
    <row r="421" spans="1:10" x14ac:dyDescent="0.25">
      <c r="A421" s="1">
        <v>420</v>
      </c>
      <c r="B421" s="28" t="s">
        <v>602</v>
      </c>
      <c r="C421" s="2" t="s">
        <v>647</v>
      </c>
      <c r="D421" s="28" t="s">
        <v>648</v>
      </c>
      <c r="F421" s="28" t="s">
        <v>605</v>
      </c>
      <c r="H421" s="28">
        <v>0.6</v>
      </c>
      <c r="J421" s="28" t="s">
        <v>23</v>
      </c>
    </row>
    <row r="422" spans="1:10" x14ac:dyDescent="0.25">
      <c r="A422" s="1">
        <v>421</v>
      </c>
      <c r="B422" s="28" t="s">
        <v>602</v>
      </c>
      <c r="C422" s="2" t="s">
        <v>649</v>
      </c>
      <c r="D422" s="28" t="s">
        <v>650</v>
      </c>
      <c r="F422" s="28" t="s">
        <v>605</v>
      </c>
      <c r="H422" s="28">
        <v>1</v>
      </c>
      <c r="J422" s="28" t="s">
        <v>23</v>
      </c>
    </row>
    <row r="423" spans="1:10" x14ac:dyDescent="0.25">
      <c r="A423" s="1">
        <v>422</v>
      </c>
      <c r="B423" s="28" t="s">
        <v>602</v>
      </c>
      <c r="C423" s="2" t="s">
        <v>651</v>
      </c>
      <c r="D423" s="28" t="s">
        <v>652</v>
      </c>
      <c r="F423" s="28" t="s">
        <v>605</v>
      </c>
      <c r="H423" s="28">
        <v>0.8</v>
      </c>
      <c r="J423" s="28" t="s">
        <v>23</v>
      </c>
    </row>
    <row r="424" spans="1:10" x14ac:dyDescent="0.25">
      <c r="A424" s="1">
        <v>423</v>
      </c>
      <c r="B424" s="28" t="s">
        <v>602</v>
      </c>
      <c r="C424" s="2" t="s">
        <v>653</v>
      </c>
      <c r="D424" s="28" t="s">
        <v>654</v>
      </c>
      <c r="F424" s="28" t="s">
        <v>605</v>
      </c>
      <c r="H424" s="28">
        <v>1</v>
      </c>
      <c r="J424" s="28" t="s">
        <v>23</v>
      </c>
    </row>
    <row r="425" spans="1:10" x14ac:dyDescent="0.25">
      <c r="A425" s="1">
        <v>424</v>
      </c>
      <c r="B425" s="28" t="s">
        <v>602</v>
      </c>
      <c r="C425" s="2" t="s">
        <v>655</v>
      </c>
      <c r="D425" s="28" t="s">
        <v>181</v>
      </c>
      <c r="F425" s="28" t="s">
        <v>605</v>
      </c>
      <c r="H425" s="28">
        <v>1</v>
      </c>
      <c r="J425" s="28" t="s">
        <v>23</v>
      </c>
    </row>
    <row r="426" spans="1:10" x14ac:dyDescent="0.25">
      <c r="A426" s="1">
        <v>425</v>
      </c>
      <c r="B426" s="28" t="s">
        <v>602</v>
      </c>
      <c r="C426" s="2" t="s">
        <v>656</v>
      </c>
      <c r="D426" s="28" t="s">
        <v>657</v>
      </c>
      <c r="F426" s="28" t="s">
        <v>605</v>
      </c>
      <c r="H426" s="28">
        <v>1</v>
      </c>
      <c r="J426" s="28" t="s">
        <v>23</v>
      </c>
    </row>
    <row r="427" spans="1:10" x14ac:dyDescent="0.25">
      <c r="A427" s="1">
        <v>426</v>
      </c>
      <c r="B427" s="28" t="s">
        <v>602</v>
      </c>
      <c r="C427" s="2" t="s">
        <v>658</v>
      </c>
      <c r="D427" s="28" t="s">
        <v>659</v>
      </c>
      <c r="F427" s="28" t="s">
        <v>605</v>
      </c>
      <c r="H427" s="28">
        <v>1</v>
      </c>
      <c r="J427" s="28" t="s">
        <v>23</v>
      </c>
    </row>
    <row r="428" spans="1:10" x14ac:dyDescent="0.25">
      <c r="A428" s="1">
        <v>427</v>
      </c>
      <c r="B428" s="28" t="s">
        <v>602</v>
      </c>
      <c r="C428" s="2" t="s">
        <v>660</v>
      </c>
      <c r="D428" s="28" t="s">
        <v>661</v>
      </c>
      <c r="F428" s="28" t="s">
        <v>605</v>
      </c>
      <c r="H428" s="28">
        <v>0.7</v>
      </c>
      <c r="J428" s="28" t="s">
        <v>23</v>
      </c>
    </row>
    <row r="429" spans="1:10" x14ac:dyDescent="0.25">
      <c r="A429" s="1">
        <v>428</v>
      </c>
      <c r="B429" s="28" t="s">
        <v>602</v>
      </c>
      <c r="C429" s="2" t="s">
        <v>662</v>
      </c>
      <c r="D429" s="28" t="s">
        <v>663</v>
      </c>
      <c r="F429" s="28" t="s">
        <v>605</v>
      </c>
      <c r="H429" s="28">
        <v>0.3</v>
      </c>
      <c r="J429" s="28" t="s">
        <v>23</v>
      </c>
    </row>
    <row r="430" spans="1:10" x14ac:dyDescent="0.25">
      <c r="A430" s="1">
        <v>429</v>
      </c>
      <c r="B430" s="28" t="s">
        <v>602</v>
      </c>
      <c r="C430" s="2" t="s">
        <v>664</v>
      </c>
      <c r="D430" s="28" t="s">
        <v>665</v>
      </c>
      <c r="F430" s="28" t="s">
        <v>605</v>
      </c>
      <c r="H430" s="28">
        <v>1</v>
      </c>
      <c r="J430" s="28" t="s">
        <v>23</v>
      </c>
    </row>
    <row r="431" spans="1:10" x14ac:dyDescent="0.25">
      <c r="A431" s="1">
        <v>430</v>
      </c>
      <c r="B431" s="28" t="s">
        <v>602</v>
      </c>
      <c r="C431" s="2" t="s">
        <v>666</v>
      </c>
      <c r="D431" s="28" t="s">
        <v>667</v>
      </c>
      <c r="F431" s="28" t="s">
        <v>605</v>
      </c>
      <c r="H431" s="28">
        <v>0.5</v>
      </c>
      <c r="J431" s="28" t="s">
        <v>23</v>
      </c>
    </row>
    <row r="432" spans="1:10" x14ac:dyDescent="0.25">
      <c r="A432" s="1">
        <v>431</v>
      </c>
      <c r="B432" s="28" t="s">
        <v>602</v>
      </c>
      <c r="C432" s="2" t="s">
        <v>668</v>
      </c>
      <c r="D432" s="28" t="s">
        <v>669</v>
      </c>
      <c r="F432" s="28" t="s">
        <v>605</v>
      </c>
      <c r="H432" s="28">
        <v>1</v>
      </c>
      <c r="J432" s="28" t="s">
        <v>23</v>
      </c>
    </row>
    <row r="433" spans="1:10" x14ac:dyDescent="0.25">
      <c r="A433" s="1">
        <v>432</v>
      </c>
      <c r="B433" s="28" t="s">
        <v>602</v>
      </c>
      <c r="C433" s="2" t="s">
        <v>670</v>
      </c>
      <c r="D433" s="28" t="s">
        <v>671</v>
      </c>
      <c r="F433" s="28" t="s">
        <v>605</v>
      </c>
      <c r="H433" s="28">
        <v>0.8</v>
      </c>
      <c r="J433" s="28" t="s">
        <v>23</v>
      </c>
    </row>
    <row r="434" spans="1:10" x14ac:dyDescent="0.25">
      <c r="A434" s="1">
        <v>433</v>
      </c>
      <c r="B434" s="28" t="s">
        <v>672</v>
      </c>
      <c r="C434" s="28" t="s">
        <v>673</v>
      </c>
      <c r="D434" s="2">
        <v>1</v>
      </c>
      <c r="F434" s="28" t="s">
        <v>674</v>
      </c>
      <c r="J434" s="28" t="s">
        <v>103</v>
      </c>
    </row>
    <row r="435" spans="1:10" x14ac:dyDescent="0.25">
      <c r="A435" s="1">
        <v>434</v>
      </c>
      <c r="B435" s="28" t="s">
        <v>672</v>
      </c>
      <c r="C435" s="28" t="s">
        <v>675</v>
      </c>
      <c r="D435" s="2">
        <v>2</v>
      </c>
      <c r="F435" s="28" t="s">
        <v>674</v>
      </c>
      <c r="J435" s="28" t="s">
        <v>103</v>
      </c>
    </row>
    <row r="436" spans="1:10" x14ac:dyDescent="0.25">
      <c r="A436" s="1">
        <v>435</v>
      </c>
      <c r="B436" s="28" t="s">
        <v>672</v>
      </c>
      <c r="C436" s="28" t="s">
        <v>676</v>
      </c>
      <c r="D436" s="2">
        <v>3</v>
      </c>
      <c r="F436" s="28" t="s">
        <v>674</v>
      </c>
      <c r="J436" s="28" t="s">
        <v>103</v>
      </c>
    </row>
    <row r="437" spans="1:10" x14ac:dyDescent="0.25">
      <c r="A437" s="1">
        <v>436</v>
      </c>
      <c r="B437" s="28" t="s">
        <v>672</v>
      </c>
      <c r="C437" s="28" t="s">
        <v>677</v>
      </c>
      <c r="D437" s="2">
        <v>4</v>
      </c>
      <c r="F437" s="28" t="s">
        <v>674</v>
      </c>
      <c r="J437" s="28" t="s">
        <v>103</v>
      </c>
    </row>
    <row r="438" spans="1:10" x14ac:dyDescent="0.25">
      <c r="A438" s="1">
        <v>437</v>
      </c>
      <c r="B438" s="28" t="s">
        <v>672</v>
      </c>
      <c r="C438" s="28" t="s">
        <v>678</v>
      </c>
      <c r="D438" s="2">
        <v>5</v>
      </c>
      <c r="F438" s="28" t="s">
        <v>674</v>
      </c>
      <c r="J438" s="28" t="s">
        <v>103</v>
      </c>
    </row>
    <row r="439" spans="1:10" x14ac:dyDescent="0.25">
      <c r="A439" s="1">
        <v>438</v>
      </c>
      <c r="B439" s="28" t="s">
        <v>672</v>
      </c>
      <c r="C439" s="28" t="s">
        <v>679</v>
      </c>
      <c r="D439" s="2">
        <v>6</v>
      </c>
      <c r="F439" s="28" t="s">
        <v>674</v>
      </c>
      <c r="J439" s="28" t="s">
        <v>103</v>
      </c>
    </row>
    <row r="440" spans="1:10" x14ac:dyDescent="0.25">
      <c r="A440" s="1">
        <v>439</v>
      </c>
      <c r="B440" s="28" t="s">
        <v>672</v>
      </c>
      <c r="C440" s="28" t="s">
        <v>680</v>
      </c>
      <c r="D440" s="2">
        <v>7</v>
      </c>
      <c r="F440" s="28" t="s">
        <v>674</v>
      </c>
      <c r="J440" s="28" t="s">
        <v>103</v>
      </c>
    </row>
    <row r="441" spans="1:10" x14ac:dyDescent="0.25">
      <c r="A441" s="1">
        <v>440</v>
      </c>
      <c r="B441" s="28" t="s">
        <v>672</v>
      </c>
      <c r="C441" s="28" t="s">
        <v>681</v>
      </c>
      <c r="D441" s="2">
        <v>8</v>
      </c>
      <c r="F441" s="28" t="s">
        <v>674</v>
      </c>
      <c r="J441" s="28" t="s">
        <v>103</v>
      </c>
    </row>
    <row r="442" spans="1:10" x14ac:dyDescent="0.25">
      <c r="A442" s="1">
        <v>441</v>
      </c>
      <c r="B442" s="28" t="s">
        <v>672</v>
      </c>
      <c r="C442" s="28" t="s">
        <v>682</v>
      </c>
      <c r="D442" s="2">
        <v>9</v>
      </c>
      <c r="F442" s="28" t="s">
        <v>674</v>
      </c>
      <c r="J442" s="28" t="s">
        <v>103</v>
      </c>
    </row>
    <row r="443" spans="1:10" x14ac:dyDescent="0.25">
      <c r="A443" s="1">
        <v>442</v>
      </c>
      <c r="B443" s="28" t="s">
        <v>683</v>
      </c>
      <c r="C443" s="28" t="s">
        <v>684</v>
      </c>
      <c r="D443" s="2">
        <v>1</v>
      </c>
      <c r="F443" s="28" t="s">
        <v>674</v>
      </c>
      <c r="J443" s="28" t="s">
        <v>103</v>
      </c>
    </row>
    <row r="444" spans="1:10" x14ac:dyDescent="0.25">
      <c r="A444" s="1">
        <v>443</v>
      </c>
      <c r="B444" s="28" t="s">
        <v>683</v>
      </c>
      <c r="C444" s="28" t="s">
        <v>685</v>
      </c>
      <c r="D444" s="2">
        <v>2</v>
      </c>
      <c r="F444" s="28" t="s">
        <v>674</v>
      </c>
      <c r="J444" s="28" t="s">
        <v>103</v>
      </c>
    </row>
    <row r="445" spans="1:10" x14ac:dyDescent="0.25">
      <c r="A445" s="1">
        <v>444</v>
      </c>
      <c r="B445" s="28" t="s">
        <v>686</v>
      </c>
      <c r="C445" s="28" t="s">
        <v>687</v>
      </c>
      <c r="D445" s="2">
        <v>1</v>
      </c>
      <c r="F445" s="28" t="s">
        <v>674</v>
      </c>
      <c r="H445" s="28">
        <v>1</v>
      </c>
      <c r="J445" s="28" t="s">
        <v>103</v>
      </c>
    </row>
    <row r="446" spans="1:10" x14ac:dyDescent="0.25">
      <c r="A446" s="1">
        <v>445</v>
      </c>
      <c r="B446" s="28" t="s">
        <v>686</v>
      </c>
      <c r="C446" s="28" t="s">
        <v>688</v>
      </c>
      <c r="D446" s="2">
        <v>2</v>
      </c>
      <c r="F446" s="28" t="s">
        <v>674</v>
      </c>
      <c r="H446" s="28">
        <v>1</v>
      </c>
      <c r="J446" s="28" t="s">
        <v>103</v>
      </c>
    </row>
    <row r="447" spans="1:10" x14ac:dyDescent="0.25">
      <c r="A447" s="1">
        <v>446</v>
      </c>
      <c r="B447" s="28" t="s">
        <v>686</v>
      </c>
      <c r="C447" s="28" t="s">
        <v>689</v>
      </c>
      <c r="D447" s="2">
        <v>3</v>
      </c>
      <c r="F447" s="28" t="s">
        <v>674</v>
      </c>
      <c r="H447" s="28">
        <v>0.5</v>
      </c>
      <c r="J447" s="28" t="s">
        <v>103</v>
      </c>
    </row>
    <row r="448" spans="1:10" x14ac:dyDescent="0.25">
      <c r="A448" s="1">
        <v>447</v>
      </c>
      <c r="B448" s="28" t="s">
        <v>686</v>
      </c>
      <c r="C448" s="28" t="s">
        <v>690</v>
      </c>
      <c r="D448" s="2">
        <v>4</v>
      </c>
      <c r="F448" s="28" t="s">
        <v>674</v>
      </c>
      <c r="H448" s="28">
        <v>0.7</v>
      </c>
      <c r="J448" s="28" t="s">
        <v>103</v>
      </c>
    </row>
    <row r="449" spans="1:10" x14ac:dyDescent="0.25">
      <c r="A449" s="1">
        <v>448</v>
      </c>
      <c r="B449" s="28" t="s">
        <v>691</v>
      </c>
      <c r="C449" s="28" t="s">
        <v>692</v>
      </c>
      <c r="D449" s="2">
        <v>1</v>
      </c>
      <c r="F449" s="28" t="s">
        <v>674</v>
      </c>
      <c r="H449" s="28">
        <v>1</v>
      </c>
      <c r="J449" s="28" t="s">
        <v>103</v>
      </c>
    </row>
    <row r="450" spans="1:10" x14ac:dyDescent="0.25">
      <c r="A450" s="1">
        <v>449</v>
      </c>
      <c r="B450" s="28" t="s">
        <v>691</v>
      </c>
      <c r="C450" s="28" t="s">
        <v>693</v>
      </c>
      <c r="D450" s="2">
        <v>2</v>
      </c>
      <c r="F450" s="28" t="s">
        <v>674</v>
      </c>
      <c r="H450" s="28">
        <v>1</v>
      </c>
      <c r="J450" s="28" t="s">
        <v>103</v>
      </c>
    </row>
    <row r="451" spans="1:10" x14ac:dyDescent="0.25">
      <c r="A451" s="1">
        <v>450</v>
      </c>
      <c r="B451" s="28" t="s">
        <v>694</v>
      </c>
      <c r="C451" s="28" t="s">
        <v>695</v>
      </c>
      <c r="D451" s="2" t="s">
        <v>696</v>
      </c>
      <c r="F451" s="28" t="s">
        <v>674</v>
      </c>
      <c r="H451" s="28">
        <v>1</v>
      </c>
      <c r="J451" s="28" t="s">
        <v>103</v>
      </c>
    </row>
    <row r="452" spans="1:10" x14ac:dyDescent="0.25">
      <c r="A452" s="1">
        <v>451</v>
      </c>
      <c r="B452" s="28" t="s">
        <v>694</v>
      </c>
      <c r="C452" s="28" t="s">
        <v>697</v>
      </c>
      <c r="D452" s="2" t="s">
        <v>698</v>
      </c>
      <c r="F452" s="28" t="s">
        <v>674</v>
      </c>
      <c r="H452" s="28">
        <v>0.6</v>
      </c>
      <c r="J452" s="28" t="s">
        <v>103</v>
      </c>
    </row>
    <row r="453" spans="1:10" x14ac:dyDescent="0.25">
      <c r="A453" s="1">
        <v>452</v>
      </c>
      <c r="B453" s="28" t="s">
        <v>694</v>
      </c>
      <c r="C453" s="28" t="s">
        <v>699</v>
      </c>
      <c r="D453" s="2" t="s">
        <v>700</v>
      </c>
      <c r="F453" s="28" t="s">
        <v>674</v>
      </c>
      <c r="H453" s="28">
        <v>1</v>
      </c>
      <c r="J453" s="28" t="s">
        <v>103</v>
      </c>
    </row>
    <row r="454" spans="1:10" x14ac:dyDescent="0.25">
      <c r="A454" s="1">
        <v>453</v>
      </c>
      <c r="B454" s="28" t="s">
        <v>694</v>
      </c>
      <c r="C454" s="28" t="s">
        <v>701</v>
      </c>
      <c r="D454" s="2" t="s">
        <v>702</v>
      </c>
      <c r="F454" s="28" t="s">
        <v>674</v>
      </c>
      <c r="H454" s="28">
        <v>1</v>
      </c>
      <c r="J454" s="28" t="s">
        <v>103</v>
      </c>
    </row>
    <row r="455" spans="1:10" x14ac:dyDescent="0.25">
      <c r="A455" s="1">
        <v>454</v>
      </c>
      <c r="B455" s="28" t="s">
        <v>694</v>
      </c>
      <c r="C455" s="28" t="s">
        <v>703</v>
      </c>
      <c r="D455" s="2" t="s">
        <v>704</v>
      </c>
      <c r="F455" s="28" t="s">
        <v>674</v>
      </c>
      <c r="H455" s="28">
        <v>0.8</v>
      </c>
      <c r="J455" s="28" t="s">
        <v>103</v>
      </c>
    </row>
    <row r="456" spans="1:10" x14ac:dyDescent="0.25">
      <c r="A456" s="1">
        <v>455</v>
      </c>
      <c r="B456" s="28" t="s">
        <v>694</v>
      </c>
      <c r="C456" s="28" t="s">
        <v>705</v>
      </c>
      <c r="D456" s="2" t="s">
        <v>706</v>
      </c>
      <c r="F456" s="28" t="s">
        <v>674</v>
      </c>
      <c r="H456" s="28">
        <v>0.6</v>
      </c>
      <c r="J456" s="28" t="s">
        <v>103</v>
      </c>
    </row>
    <row r="457" spans="1:10" x14ac:dyDescent="0.25">
      <c r="A457" s="1">
        <v>456</v>
      </c>
      <c r="B457" s="28" t="s">
        <v>707</v>
      </c>
      <c r="C457" s="2" t="s">
        <v>708</v>
      </c>
      <c r="H457" s="28">
        <v>1</v>
      </c>
      <c r="J457" s="28" t="s">
        <v>23</v>
      </c>
    </row>
    <row r="458" spans="1:10" x14ac:dyDescent="0.25">
      <c r="A458" s="1">
        <v>457</v>
      </c>
      <c r="B458" s="28" t="s">
        <v>707</v>
      </c>
      <c r="C458" s="2" t="s">
        <v>709</v>
      </c>
      <c r="H458" s="28">
        <v>1</v>
      </c>
      <c r="J458" s="28" t="s">
        <v>23</v>
      </c>
    </row>
    <row r="459" spans="1:10" x14ac:dyDescent="0.25">
      <c r="A459" s="1">
        <v>458</v>
      </c>
      <c r="B459" s="28" t="s">
        <v>710</v>
      </c>
      <c r="C459" s="2" t="s">
        <v>600</v>
      </c>
      <c r="H459" s="28">
        <v>1</v>
      </c>
      <c r="J459" s="28" t="s">
        <v>23</v>
      </c>
    </row>
    <row r="460" spans="1:10" x14ac:dyDescent="0.25">
      <c r="A460" s="1">
        <v>459</v>
      </c>
      <c r="B460" s="28" t="s">
        <v>710</v>
      </c>
      <c r="C460" s="2" t="s">
        <v>601</v>
      </c>
      <c r="H460" s="28">
        <v>1</v>
      </c>
      <c r="J460" s="28" t="s">
        <v>23</v>
      </c>
    </row>
    <row r="461" spans="1:10" x14ac:dyDescent="0.25">
      <c r="A461" s="1">
        <v>460</v>
      </c>
      <c r="B461" s="28" t="s">
        <v>711</v>
      </c>
      <c r="C461" s="28" t="s">
        <v>712</v>
      </c>
      <c r="E461" s="2" t="s">
        <v>713</v>
      </c>
      <c r="F461" s="28" t="s">
        <v>714</v>
      </c>
      <c r="J461" s="28" t="s">
        <v>329</v>
      </c>
    </row>
    <row r="462" spans="1:10" x14ac:dyDescent="0.25">
      <c r="A462" s="1">
        <v>461</v>
      </c>
      <c r="B462" s="28" t="s">
        <v>711</v>
      </c>
      <c r="C462" s="28" t="s">
        <v>715</v>
      </c>
      <c r="E462" s="2" t="s">
        <v>716</v>
      </c>
      <c r="F462" s="28" t="s">
        <v>714</v>
      </c>
      <c r="J462" s="28" t="s">
        <v>329</v>
      </c>
    </row>
    <row r="463" spans="1:10" x14ac:dyDescent="0.25">
      <c r="A463" s="1">
        <v>462</v>
      </c>
      <c r="B463" s="28" t="s">
        <v>711</v>
      </c>
      <c r="C463" s="28" t="s">
        <v>717</v>
      </c>
      <c r="E463" s="2" t="s">
        <v>718</v>
      </c>
      <c r="F463" s="28" t="s">
        <v>714</v>
      </c>
      <c r="J463" s="28" t="s">
        <v>329</v>
      </c>
    </row>
    <row r="464" spans="1:10" x14ac:dyDescent="0.25">
      <c r="A464" s="1">
        <v>463</v>
      </c>
      <c r="B464" s="28" t="s">
        <v>711</v>
      </c>
      <c r="C464" s="28" t="s">
        <v>719</v>
      </c>
      <c r="E464" s="2" t="s">
        <v>720</v>
      </c>
      <c r="F464" s="28" t="s">
        <v>714</v>
      </c>
      <c r="J464" s="28" t="s">
        <v>329</v>
      </c>
    </row>
    <row r="465" spans="1:10" x14ac:dyDescent="0.25">
      <c r="A465" s="1">
        <v>464</v>
      </c>
      <c r="B465" s="28" t="s">
        <v>711</v>
      </c>
      <c r="C465" s="28" t="s">
        <v>721</v>
      </c>
      <c r="E465" s="2" t="s">
        <v>722</v>
      </c>
      <c r="F465" s="28" t="s">
        <v>714</v>
      </c>
      <c r="J465" s="28" t="s">
        <v>329</v>
      </c>
    </row>
    <row r="466" spans="1:10" x14ac:dyDescent="0.25">
      <c r="A466" s="1">
        <v>465</v>
      </c>
      <c r="B466" s="28" t="s">
        <v>711</v>
      </c>
      <c r="C466" s="28" t="s">
        <v>723</v>
      </c>
      <c r="E466" s="2" t="s">
        <v>724</v>
      </c>
      <c r="F466" s="28" t="s">
        <v>714</v>
      </c>
      <c r="J466" s="28" t="s">
        <v>329</v>
      </c>
    </row>
    <row r="467" spans="1:10" x14ac:dyDescent="0.25">
      <c r="A467" s="1">
        <v>466</v>
      </c>
      <c r="B467" s="28" t="s">
        <v>711</v>
      </c>
      <c r="C467" s="28" t="s">
        <v>725</v>
      </c>
      <c r="E467" s="2" t="s">
        <v>726</v>
      </c>
      <c r="F467" s="28" t="s">
        <v>714</v>
      </c>
      <c r="J467" s="28" t="s">
        <v>329</v>
      </c>
    </row>
    <row r="468" spans="1:10" x14ac:dyDescent="0.25">
      <c r="A468" s="1">
        <v>467</v>
      </c>
      <c r="B468" s="28" t="s">
        <v>711</v>
      </c>
      <c r="C468" s="28" t="s">
        <v>727</v>
      </c>
      <c r="E468" s="2" t="s">
        <v>728</v>
      </c>
      <c r="F468" s="28" t="s">
        <v>714</v>
      </c>
      <c r="J468" s="28" t="s">
        <v>329</v>
      </c>
    </row>
    <row r="469" spans="1:10" x14ac:dyDescent="0.25">
      <c r="A469" s="1">
        <v>468</v>
      </c>
      <c r="B469" s="28" t="s">
        <v>711</v>
      </c>
      <c r="C469" s="28" t="s">
        <v>729</v>
      </c>
      <c r="E469" s="2" t="s">
        <v>730</v>
      </c>
      <c r="F469" s="28" t="s">
        <v>714</v>
      </c>
      <c r="J469" s="28" t="s">
        <v>329</v>
      </c>
    </row>
    <row r="470" spans="1:10" x14ac:dyDescent="0.25">
      <c r="A470" s="1">
        <v>469</v>
      </c>
      <c r="B470" s="28" t="s">
        <v>711</v>
      </c>
      <c r="C470" s="28" t="s">
        <v>731</v>
      </c>
      <c r="E470" s="2" t="s">
        <v>732</v>
      </c>
      <c r="F470" s="28" t="s">
        <v>714</v>
      </c>
      <c r="J470" s="28" t="s">
        <v>329</v>
      </c>
    </row>
    <row r="471" spans="1:10" x14ac:dyDescent="0.25">
      <c r="A471" s="1">
        <v>470</v>
      </c>
      <c r="B471" s="28" t="s">
        <v>733</v>
      </c>
      <c r="C471" s="2" t="s">
        <v>734</v>
      </c>
      <c r="D471" s="28" t="s">
        <v>735</v>
      </c>
      <c r="F471" s="28" t="s">
        <v>714</v>
      </c>
      <c r="J471" s="28" t="s">
        <v>274</v>
      </c>
    </row>
    <row r="472" spans="1:10" x14ac:dyDescent="0.25">
      <c r="A472" s="1">
        <v>471</v>
      </c>
      <c r="B472" s="28" t="s">
        <v>733</v>
      </c>
      <c r="C472" s="2" t="s">
        <v>736</v>
      </c>
      <c r="D472" s="28" t="s">
        <v>737</v>
      </c>
      <c r="F472" s="28" t="s">
        <v>714</v>
      </c>
      <c r="J472" s="28" t="s">
        <v>274</v>
      </c>
    </row>
    <row r="473" spans="1:10" x14ac:dyDescent="0.25">
      <c r="A473" s="1">
        <v>472</v>
      </c>
      <c r="B473" s="28" t="s">
        <v>733</v>
      </c>
      <c r="C473" s="2" t="s">
        <v>738</v>
      </c>
      <c r="D473" s="28" t="s">
        <v>739</v>
      </c>
      <c r="F473" s="28" t="s">
        <v>714</v>
      </c>
      <c r="J473" s="28" t="s">
        <v>274</v>
      </c>
    </row>
    <row r="474" spans="1:10" x14ac:dyDescent="0.25">
      <c r="A474" s="1">
        <v>473</v>
      </c>
      <c r="B474" s="28" t="s">
        <v>733</v>
      </c>
      <c r="C474" s="2" t="s">
        <v>740</v>
      </c>
      <c r="D474" s="28" t="s">
        <v>741</v>
      </c>
      <c r="F474" s="28" t="s">
        <v>714</v>
      </c>
      <c r="J474" s="28" t="s">
        <v>274</v>
      </c>
    </row>
    <row r="475" spans="1:10" x14ac:dyDescent="0.25">
      <c r="A475" s="1">
        <v>474</v>
      </c>
      <c r="B475" s="28" t="s">
        <v>733</v>
      </c>
      <c r="C475" s="2" t="s">
        <v>742</v>
      </c>
      <c r="D475" s="28" t="s">
        <v>743</v>
      </c>
      <c r="F475" s="28" t="s">
        <v>714</v>
      </c>
      <c r="J475" s="28" t="s">
        <v>274</v>
      </c>
    </row>
    <row r="476" spans="1:10" x14ac:dyDescent="0.25">
      <c r="A476" s="1">
        <v>475</v>
      </c>
      <c r="B476" s="28" t="s">
        <v>733</v>
      </c>
      <c r="C476" s="2" t="s">
        <v>744</v>
      </c>
      <c r="D476" s="28" t="s">
        <v>745</v>
      </c>
      <c r="F476" s="28" t="s">
        <v>714</v>
      </c>
      <c r="J476" s="28" t="s">
        <v>274</v>
      </c>
    </row>
    <row r="477" spans="1:10" x14ac:dyDescent="0.25">
      <c r="A477" s="1">
        <v>476</v>
      </c>
      <c r="B477" s="28" t="s">
        <v>733</v>
      </c>
      <c r="C477" s="2" t="s">
        <v>746</v>
      </c>
      <c r="D477" s="28" t="s">
        <v>747</v>
      </c>
      <c r="F477" s="28" t="s">
        <v>714</v>
      </c>
      <c r="J477" s="28" t="s">
        <v>274</v>
      </c>
    </row>
    <row r="478" spans="1:10" x14ac:dyDescent="0.25">
      <c r="A478" s="1">
        <v>477</v>
      </c>
      <c r="B478" s="28" t="s">
        <v>733</v>
      </c>
      <c r="C478" s="2" t="s">
        <v>748</v>
      </c>
      <c r="D478" s="28" t="s">
        <v>749</v>
      </c>
      <c r="F478" s="28" t="s">
        <v>714</v>
      </c>
      <c r="J478" s="28" t="s">
        <v>274</v>
      </c>
    </row>
    <row r="479" spans="1:10" x14ac:dyDescent="0.25">
      <c r="A479" s="1">
        <v>478</v>
      </c>
      <c r="B479" s="28" t="s">
        <v>733</v>
      </c>
      <c r="C479" s="2" t="s">
        <v>750</v>
      </c>
      <c r="D479" s="28" t="s">
        <v>751</v>
      </c>
      <c r="F479" s="28" t="s">
        <v>714</v>
      </c>
      <c r="J479" s="28" t="s">
        <v>274</v>
      </c>
    </row>
    <row r="480" spans="1:10" x14ac:dyDescent="0.25">
      <c r="A480" s="1">
        <v>479</v>
      </c>
      <c r="B480" s="28" t="s">
        <v>733</v>
      </c>
      <c r="C480" s="2" t="s">
        <v>752</v>
      </c>
      <c r="D480" s="28" t="s">
        <v>753</v>
      </c>
      <c r="F480" s="28" t="s">
        <v>714</v>
      </c>
      <c r="J480" s="28" t="s">
        <v>274</v>
      </c>
    </row>
    <row r="481" spans="1:10" x14ac:dyDescent="0.25">
      <c r="A481" s="1">
        <v>480</v>
      </c>
      <c r="B481" s="28" t="s">
        <v>733</v>
      </c>
      <c r="C481" s="2" t="s">
        <v>754</v>
      </c>
      <c r="D481" s="28" t="s">
        <v>755</v>
      </c>
      <c r="F481" s="28" t="s">
        <v>714</v>
      </c>
      <c r="J481" s="28" t="s">
        <v>274</v>
      </c>
    </row>
    <row r="482" spans="1:10" x14ac:dyDescent="0.25">
      <c r="A482" s="1">
        <v>481</v>
      </c>
      <c r="B482" s="28" t="s">
        <v>733</v>
      </c>
      <c r="C482" s="2" t="s">
        <v>756</v>
      </c>
      <c r="D482" s="28" t="s">
        <v>757</v>
      </c>
      <c r="F482" s="28" t="s">
        <v>714</v>
      </c>
      <c r="J482" s="28" t="s">
        <v>274</v>
      </c>
    </row>
    <row r="483" spans="1:10" x14ac:dyDescent="0.25">
      <c r="A483" s="1">
        <v>482</v>
      </c>
      <c r="B483" s="28" t="s">
        <v>733</v>
      </c>
      <c r="C483" s="2" t="s">
        <v>758</v>
      </c>
      <c r="D483" s="28" t="s">
        <v>759</v>
      </c>
      <c r="F483" s="28" t="s">
        <v>714</v>
      </c>
      <c r="J483" s="28" t="s">
        <v>274</v>
      </c>
    </row>
    <row r="484" spans="1:10" x14ac:dyDescent="0.25">
      <c r="A484" s="1">
        <v>483</v>
      </c>
      <c r="B484" s="28" t="s">
        <v>733</v>
      </c>
      <c r="C484" s="2" t="s">
        <v>760</v>
      </c>
      <c r="D484" s="28" t="s">
        <v>761</v>
      </c>
      <c r="F484" s="28" t="s">
        <v>714</v>
      </c>
      <c r="J484" s="28" t="s">
        <v>274</v>
      </c>
    </row>
    <row r="485" spans="1:10" x14ac:dyDescent="0.25">
      <c r="A485" s="1">
        <v>484</v>
      </c>
      <c r="B485" s="28" t="s">
        <v>733</v>
      </c>
      <c r="C485" s="2" t="s">
        <v>762</v>
      </c>
      <c r="D485" s="28" t="s">
        <v>763</v>
      </c>
      <c r="F485" s="28" t="s">
        <v>714</v>
      </c>
      <c r="J485" s="28" t="s">
        <v>274</v>
      </c>
    </row>
    <row r="486" spans="1:10" x14ac:dyDescent="0.25">
      <c r="A486" s="1">
        <v>485</v>
      </c>
      <c r="B486" s="28" t="s">
        <v>733</v>
      </c>
      <c r="C486" s="2" t="s">
        <v>764</v>
      </c>
      <c r="D486" s="28" t="s">
        <v>765</v>
      </c>
      <c r="F486" s="28" t="s">
        <v>714</v>
      </c>
      <c r="J486" s="28" t="s">
        <v>274</v>
      </c>
    </row>
    <row r="487" spans="1:10" x14ac:dyDescent="0.25">
      <c r="A487" s="1">
        <v>486</v>
      </c>
      <c r="B487" s="28" t="s">
        <v>733</v>
      </c>
      <c r="C487" s="2" t="s">
        <v>766</v>
      </c>
      <c r="D487" s="28" t="s">
        <v>767</v>
      </c>
      <c r="F487" s="28" t="s">
        <v>714</v>
      </c>
      <c r="J487" s="28" t="s">
        <v>274</v>
      </c>
    </row>
    <row r="488" spans="1:10" x14ac:dyDescent="0.25">
      <c r="A488" s="1">
        <v>487</v>
      </c>
      <c r="B488" s="28" t="s">
        <v>733</v>
      </c>
      <c r="C488" s="2" t="s">
        <v>768</v>
      </c>
      <c r="D488" s="28" t="s">
        <v>769</v>
      </c>
      <c r="F488" s="28" t="s">
        <v>714</v>
      </c>
      <c r="J488" s="28" t="s">
        <v>274</v>
      </c>
    </row>
    <row r="489" spans="1:10" x14ac:dyDescent="0.25">
      <c r="A489" s="1">
        <v>488</v>
      </c>
      <c r="B489" s="28" t="s">
        <v>733</v>
      </c>
      <c r="C489" s="2" t="s">
        <v>770</v>
      </c>
      <c r="D489" s="28" t="s">
        <v>771</v>
      </c>
      <c r="F489" s="28" t="s">
        <v>714</v>
      </c>
      <c r="J489" s="28" t="s">
        <v>274</v>
      </c>
    </row>
    <row r="490" spans="1:10" x14ac:dyDescent="0.25">
      <c r="A490" s="1">
        <v>489</v>
      </c>
      <c r="B490" s="28" t="s">
        <v>733</v>
      </c>
      <c r="C490" s="2" t="s">
        <v>772</v>
      </c>
      <c r="D490" s="28" t="s">
        <v>773</v>
      </c>
      <c r="F490" s="28" t="s">
        <v>714</v>
      </c>
      <c r="J490" s="28" t="s">
        <v>274</v>
      </c>
    </row>
    <row r="491" spans="1:10" x14ac:dyDescent="0.25">
      <c r="A491" s="1">
        <v>490</v>
      </c>
      <c r="B491" s="28" t="s">
        <v>733</v>
      </c>
      <c r="C491" s="2" t="s">
        <v>774</v>
      </c>
      <c r="D491" s="28" t="s">
        <v>775</v>
      </c>
      <c r="F491" s="28" t="s">
        <v>714</v>
      </c>
      <c r="J491" s="28" t="s">
        <v>274</v>
      </c>
    </row>
    <row r="492" spans="1:10" x14ac:dyDescent="0.25">
      <c r="A492" s="1">
        <v>491</v>
      </c>
      <c r="B492" s="28" t="s">
        <v>733</v>
      </c>
      <c r="C492" s="2" t="s">
        <v>76</v>
      </c>
      <c r="D492" s="28" t="s">
        <v>776</v>
      </c>
      <c r="F492" s="28" t="s">
        <v>714</v>
      </c>
      <c r="J492" s="28" t="s">
        <v>274</v>
      </c>
    </row>
    <row r="493" spans="1:10" x14ac:dyDescent="0.25">
      <c r="A493" s="1">
        <v>503</v>
      </c>
      <c r="B493" s="28" t="s">
        <v>777</v>
      </c>
      <c r="C493" s="2" t="s">
        <v>800</v>
      </c>
      <c r="D493" s="28" t="s">
        <v>801</v>
      </c>
      <c r="F493" s="28" t="s">
        <v>714</v>
      </c>
      <c r="H493" s="28">
        <v>1</v>
      </c>
      <c r="J493" s="28" t="s">
        <v>399</v>
      </c>
    </row>
    <row r="494" spans="1:10" x14ac:dyDescent="0.25">
      <c r="A494" s="1">
        <v>502</v>
      </c>
      <c r="B494" s="28" t="s">
        <v>777</v>
      </c>
      <c r="C494" s="2" t="s">
        <v>798</v>
      </c>
      <c r="D494" s="28" t="s">
        <v>799</v>
      </c>
      <c r="F494" s="28" t="s">
        <v>714</v>
      </c>
      <c r="H494" s="28">
        <v>1</v>
      </c>
      <c r="J494" s="28" t="s">
        <v>399</v>
      </c>
    </row>
    <row r="495" spans="1:10" x14ac:dyDescent="0.25">
      <c r="A495" s="1">
        <v>515</v>
      </c>
      <c r="B495" s="28" t="s">
        <v>777</v>
      </c>
      <c r="C495" s="2" t="s">
        <v>824</v>
      </c>
      <c r="D495" s="28" t="s">
        <v>825</v>
      </c>
      <c r="F495" s="28" t="s">
        <v>714</v>
      </c>
      <c r="H495" s="28">
        <v>0.9</v>
      </c>
      <c r="J495" s="28" t="s">
        <v>399</v>
      </c>
    </row>
    <row r="496" spans="1:10" x14ac:dyDescent="0.25">
      <c r="A496" s="1">
        <v>494</v>
      </c>
      <c r="B496" s="28" t="s">
        <v>777</v>
      </c>
      <c r="C496" s="2" t="s">
        <v>782</v>
      </c>
      <c r="D496" s="28" t="s">
        <v>783</v>
      </c>
      <c r="F496" s="28" t="s">
        <v>714</v>
      </c>
      <c r="H496" s="28">
        <v>0.8</v>
      </c>
      <c r="J496" s="28" t="s">
        <v>399</v>
      </c>
    </row>
    <row r="497" spans="1:10" x14ac:dyDescent="0.25">
      <c r="A497" s="1">
        <v>505</v>
      </c>
      <c r="B497" s="28" t="s">
        <v>777</v>
      </c>
      <c r="C497" s="2" t="s">
        <v>804</v>
      </c>
      <c r="D497" s="28" t="s">
        <v>805</v>
      </c>
      <c r="F497" s="28" t="s">
        <v>714</v>
      </c>
      <c r="H497" s="28">
        <v>0.7</v>
      </c>
      <c r="J497" s="28" t="s">
        <v>399</v>
      </c>
    </row>
    <row r="498" spans="1:10" x14ac:dyDescent="0.25">
      <c r="A498" s="1">
        <v>504</v>
      </c>
      <c r="B498" s="28" t="s">
        <v>777</v>
      </c>
      <c r="C498" s="2" t="s">
        <v>802</v>
      </c>
      <c r="D498" s="28" t="s">
        <v>803</v>
      </c>
      <c r="F498" s="28" t="s">
        <v>714</v>
      </c>
      <c r="H498" s="28">
        <v>0.7</v>
      </c>
      <c r="J498" s="28" t="s">
        <v>399</v>
      </c>
    </row>
    <row r="499" spans="1:10" x14ac:dyDescent="0.25">
      <c r="A499" s="1">
        <v>497</v>
      </c>
      <c r="B499" s="28" t="s">
        <v>777</v>
      </c>
      <c r="C499" s="2" t="s">
        <v>788</v>
      </c>
      <c r="D499" s="28" t="s">
        <v>789</v>
      </c>
      <c r="F499" s="28" t="s">
        <v>714</v>
      </c>
      <c r="H499" s="28">
        <v>0.6</v>
      </c>
      <c r="J499" s="28" t="s">
        <v>399</v>
      </c>
    </row>
    <row r="500" spans="1:10" x14ac:dyDescent="0.25">
      <c r="A500" s="1">
        <v>496</v>
      </c>
      <c r="B500" s="28" t="s">
        <v>777</v>
      </c>
      <c r="C500" s="2" t="s">
        <v>786</v>
      </c>
      <c r="D500" s="28" t="s">
        <v>787</v>
      </c>
      <c r="F500" s="28" t="s">
        <v>714</v>
      </c>
      <c r="H500" s="28">
        <v>0.6</v>
      </c>
      <c r="J500" s="28" t="s">
        <v>399</v>
      </c>
    </row>
    <row r="501" spans="1:10" x14ac:dyDescent="0.25">
      <c r="A501" s="1">
        <v>495</v>
      </c>
      <c r="B501" s="28" t="s">
        <v>777</v>
      </c>
      <c r="C501" s="2" t="s">
        <v>784</v>
      </c>
      <c r="D501" s="28" t="s">
        <v>785</v>
      </c>
      <c r="F501" s="28" t="s">
        <v>714</v>
      </c>
      <c r="H501" s="28">
        <v>0.5</v>
      </c>
      <c r="J501" s="28" t="s">
        <v>399</v>
      </c>
    </row>
    <row r="502" spans="1:10" x14ac:dyDescent="0.25">
      <c r="A502" s="1">
        <v>493</v>
      </c>
      <c r="B502" s="28" t="s">
        <v>777</v>
      </c>
      <c r="C502" s="2" t="s">
        <v>780</v>
      </c>
      <c r="D502" s="28" t="s">
        <v>781</v>
      </c>
      <c r="F502" s="28" t="s">
        <v>714</v>
      </c>
      <c r="H502" s="28">
        <v>0.5</v>
      </c>
      <c r="J502" s="28" t="s">
        <v>399</v>
      </c>
    </row>
    <row r="503" spans="1:10" x14ac:dyDescent="0.25">
      <c r="A503" s="1">
        <v>492</v>
      </c>
      <c r="B503" s="28" t="s">
        <v>777</v>
      </c>
      <c r="C503" s="2" t="s">
        <v>778</v>
      </c>
      <c r="D503" s="28" t="s">
        <v>779</v>
      </c>
      <c r="F503" s="28" t="s">
        <v>714</v>
      </c>
      <c r="H503" s="28">
        <v>0.5</v>
      </c>
      <c r="J503" s="28" t="s">
        <v>399</v>
      </c>
    </row>
    <row r="504" spans="1:10" x14ac:dyDescent="0.25">
      <c r="A504" s="1">
        <v>514</v>
      </c>
      <c r="B504" s="28" t="s">
        <v>777</v>
      </c>
      <c r="C504" s="2" t="s">
        <v>822</v>
      </c>
      <c r="D504" s="28" t="s">
        <v>823</v>
      </c>
      <c r="F504" s="28" t="s">
        <v>714</v>
      </c>
      <c r="H504" s="28">
        <v>0.4</v>
      </c>
      <c r="J504" s="28" t="s">
        <v>399</v>
      </c>
    </row>
    <row r="505" spans="1:10" x14ac:dyDescent="0.25">
      <c r="A505" s="1">
        <v>513</v>
      </c>
      <c r="B505" s="28" t="s">
        <v>777</v>
      </c>
      <c r="C505" s="2" t="s">
        <v>820</v>
      </c>
      <c r="D505" s="28" t="s">
        <v>821</v>
      </c>
      <c r="F505" s="28" t="s">
        <v>714</v>
      </c>
      <c r="H505" s="28">
        <v>0.4</v>
      </c>
      <c r="J505" s="28" t="s">
        <v>399</v>
      </c>
    </row>
    <row r="506" spans="1:10" x14ac:dyDescent="0.25">
      <c r="A506" s="1">
        <v>512</v>
      </c>
      <c r="B506" s="28" t="s">
        <v>777</v>
      </c>
      <c r="C506" s="2" t="s">
        <v>818</v>
      </c>
      <c r="D506" s="28" t="s">
        <v>819</v>
      </c>
      <c r="F506" s="28" t="s">
        <v>714</v>
      </c>
      <c r="H506" s="28">
        <v>0.4</v>
      </c>
      <c r="J506" s="28" t="s">
        <v>399</v>
      </c>
    </row>
    <row r="507" spans="1:10" x14ac:dyDescent="0.25">
      <c r="A507" s="1">
        <v>506</v>
      </c>
      <c r="B507" s="28" t="s">
        <v>777</v>
      </c>
      <c r="C507" s="2" t="s">
        <v>806</v>
      </c>
      <c r="D507" s="28" t="s">
        <v>807</v>
      </c>
      <c r="F507" s="28" t="s">
        <v>714</v>
      </c>
      <c r="H507" s="28">
        <v>0.4</v>
      </c>
      <c r="J507" s="28" t="s">
        <v>399</v>
      </c>
    </row>
    <row r="508" spans="1:10" x14ac:dyDescent="0.25">
      <c r="A508" s="1">
        <v>511</v>
      </c>
      <c r="B508" s="28" t="s">
        <v>777</v>
      </c>
      <c r="C508" s="2" t="s">
        <v>816</v>
      </c>
      <c r="D508" s="28" t="s">
        <v>817</v>
      </c>
      <c r="F508" s="28" t="s">
        <v>714</v>
      </c>
      <c r="H508" s="28">
        <v>0.3</v>
      </c>
      <c r="J508" s="28" t="s">
        <v>399</v>
      </c>
    </row>
    <row r="509" spans="1:10" x14ac:dyDescent="0.25">
      <c r="A509" s="1">
        <v>508</v>
      </c>
      <c r="B509" s="28" t="s">
        <v>777</v>
      </c>
      <c r="C509" s="2" t="s">
        <v>810</v>
      </c>
      <c r="D509" s="28" t="s">
        <v>811</v>
      </c>
      <c r="F509" s="28" t="s">
        <v>714</v>
      </c>
      <c r="H509" s="28">
        <v>0.3</v>
      </c>
      <c r="J509" s="28" t="s">
        <v>399</v>
      </c>
    </row>
    <row r="510" spans="1:10" x14ac:dyDescent="0.25">
      <c r="A510" s="1">
        <v>507</v>
      </c>
      <c r="B510" s="28" t="s">
        <v>777</v>
      </c>
      <c r="C510" s="2" t="s">
        <v>808</v>
      </c>
      <c r="D510" s="28" t="s">
        <v>809</v>
      </c>
      <c r="F510" s="28" t="s">
        <v>714</v>
      </c>
      <c r="H510" s="28">
        <v>0.3</v>
      </c>
      <c r="J510" s="28" t="s">
        <v>399</v>
      </c>
    </row>
    <row r="511" spans="1:10" x14ac:dyDescent="0.25">
      <c r="A511" s="1">
        <v>501</v>
      </c>
      <c r="B511" s="28" t="s">
        <v>777</v>
      </c>
      <c r="C511" s="2" t="s">
        <v>796</v>
      </c>
      <c r="D511" s="28" t="s">
        <v>797</v>
      </c>
      <c r="F511" s="28" t="s">
        <v>714</v>
      </c>
      <c r="H511" s="28">
        <v>0.3</v>
      </c>
      <c r="J511" s="28" t="s">
        <v>399</v>
      </c>
    </row>
    <row r="512" spans="1:10" x14ac:dyDescent="0.25">
      <c r="A512" s="1">
        <v>500</v>
      </c>
      <c r="B512" s="28" t="s">
        <v>777</v>
      </c>
      <c r="C512" s="2" t="s">
        <v>794</v>
      </c>
      <c r="D512" s="28" t="s">
        <v>795</v>
      </c>
      <c r="F512" s="28" t="s">
        <v>714</v>
      </c>
      <c r="H512" s="28">
        <v>0.3</v>
      </c>
      <c r="J512" s="28" t="s">
        <v>399</v>
      </c>
    </row>
    <row r="513" spans="1:10" x14ac:dyDescent="0.25">
      <c r="A513" s="1">
        <v>499</v>
      </c>
      <c r="B513" s="28" t="s">
        <v>777</v>
      </c>
      <c r="C513" s="2" t="s">
        <v>792</v>
      </c>
      <c r="D513" s="28" t="s">
        <v>793</v>
      </c>
      <c r="F513" s="28" t="s">
        <v>714</v>
      </c>
      <c r="H513" s="28">
        <v>0.2</v>
      </c>
      <c r="J513" s="28" t="s">
        <v>399</v>
      </c>
    </row>
    <row r="514" spans="1:10" x14ac:dyDescent="0.25">
      <c r="A514" s="1">
        <v>498</v>
      </c>
      <c r="B514" s="28" t="s">
        <v>777</v>
      </c>
      <c r="C514" s="2" t="s">
        <v>790</v>
      </c>
      <c r="D514" s="28" t="s">
        <v>791</v>
      </c>
      <c r="F514" s="28" t="s">
        <v>714</v>
      </c>
      <c r="H514" s="28">
        <v>0.2</v>
      </c>
      <c r="J514" s="28" t="s">
        <v>399</v>
      </c>
    </row>
    <row r="515" spans="1:10" x14ac:dyDescent="0.25">
      <c r="A515" s="1">
        <v>510</v>
      </c>
      <c r="B515" s="28" t="s">
        <v>777</v>
      </c>
      <c r="C515" s="2" t="s">
        <v>814</v>
      </c>
      <c r="D515" s="28" t="s">
        <v>815</v>
      </c>
      <c r="F515" s="28" t="s">
        <v>714</v>
      </c>
      <c r="H515" s="28">
        <v>0.1</v>
      </c>
      <c r="J515" s="28" t="s">
        <v>399</v>
      </c>
    </row>
    <row r="516" spans="1:10" x14ac:dyDescent="0.25">
      <c r="A516" s="1">
        <v>509</v>
      </c>
      <c r="B516" s="28" t="s">
        <v>777</v>
      </c>
      <c r="C516" s="2" t="s">
        <v>812</v>
      </c>
      <c r="D516" s="28" t="s">
        <v>813</v>
      </c>
      <c r="F516" s="28" t="s">
        <v>714</v>
      </c>
      <c r="H516" s="28">
        <v>0.1</v>
      </c>
      <c r="J516" s="28" t="s">
        <v>399</v>
      </c>
    </row>
    <row r="517" spans="1:10" x14ac:dyDescent="0.25">
      <c r="A517" s="1">
        <v>516</v>
      </c>
      <c r="B517" s="28" t="s">
        <v>826</v>
      </c>
      <c r="C517" s="2" t="s">
        <v>827</v>
      </c>
      <c r="D517" s="28" t="s">
        <v>828</v>
      </c>
      <c r="E517" s="28" t="s">
        <v>829</v>
      </c>
      <c r="F517" s="28" t="s">
        <v>714</v>
      </c>
      <c r="H517" s="28">
        <v>1</v>
      </c>
      <c r="J517" s="28" t="s">
        <v>23</v>
      </c>
    </row>
    <row r="518" spans="1:10" x14ac:dyDescent="0.25">
      <c r="A518" s="1">
        <v>517</v>
      </c>
      <c r="B518" s="28" t="s">
        <v>826</v>
      </c>
      <c r="C518" s="2" t="s">
        <v>830</v>
      </c>
      <c r="D518" s="28" t="s">
        <v>831</v>
      </c>
      <c r="E518" s="28" t="s">
        <v>832</v>
      </c>
      <c r="F518" s="28" t="s">
        <v>714</v>
      </c>
      <c r="H518" s="28">
        <v>1</v>
      </c>
      <c r="J518" s="28" t="s">
        <v>23</v>
      </c>
    </row>
    <row r="519" spans="1:10" x14ac:dyDescent="0.25">
      <c r="A519" s="1">
        <v>518</v>
      </c>
      <c r="B519" s="28" t="s">
        <v>826</v>
      </c>
      <c r="C519" s="2" t="s">
        <v>833</v>
      </c>
      <c r="D519" s="28" t="s">
        <v>834</v>
      </c>
      <c r="E519" s="28" t="s">
        <v>835</v>
      </c>
      <c r="F519" s="28" t="s">
        <v>714</v>
      </c>
      <c r="H519" s="28">
        <v>1</v>
      </c>
      <c r="J519" s="28" t="s">
        <v>23</v>
      </c>
    </row>
    <row r="520" spans="1:10" x14ac:dyDescent="0.25">
      <c r="A520" s="1">
        <v>519</v>
      </c>
      <c r="B520" s="28" t="s">
        <v>826</v>
      </c>
      <c r="C520" s="2" t="s">
        <v>836</v>
      </c>
      <c r="D520" s="28" t="s">
        <v>837</v>
      </c>
      <c r="E520" s="28" t="s">
        <v>838</v>
      </c>
      <c r="F520" s="28" t="s">
        <v>714</v>
      </c>
      <c r="H520" s="28">
        <v>1</v>
      </c>
      <c r="J520" s="28" t="s">
        <v>23</v>
      </c>
    </row>
    <row r="521" spans="1:10" x14ac:dyDescent="0.25">
      <c r="A521" s="1">
        <v>520</v>
      </c>
      <c r="B521" s="28" t="s">
        <v>826</v>
      </c>
      <c r="C521" s="2" t="s">
        <v>839</v>
      </c>
      <c r="D521" s="28" t="s">
        <v>840</v>
      </c>
      <c r="H521" s="28">
        <v>1</v>
      </c>
      <c r="J521" s="28" t="s">
        <v>23</v>
      </c>
    </row>
    <row r="522" spans="1:10" x14ac:dyDescent="0.25">
      <c r="A522" s="1">
        <v>521</v>
      </c>
      <c r="B522" s="28" t="s">
        <v>826</v>
      </c>
      <c r="C522" s="2" t="s">
        <v>841</v>
      </c>
      <c r="D522" s="28" t="s">
        <v>842</v>
      </c>
      <c r="E522" s="28" t="s">
        <v>843</v>
      </c>
      <c r="F522" s="28" t="s">
        <v>714</v>
      </c>
      <c r="H522" s="28">
        <v>1</v>
      </c>
      <c r="J522" s="28" t="s">
        <v>23</v>
      </c>
    </row>
    <row r="523" spans="1:10" x14ac:dyDescent="0.25">
      <c r="A523" s="1">
        <v>522</v>
      </c>
      <c r="B523" s="28" t="s">
        <v>826</v>
      </c>
      <c r="C523" s="2" t="s">
        <v>844</v>
      </c>
      <c r="D523" s="28" t="s">
        <v>845</v>
      </c>
      <c r="E523" s="28" t="s">
        <v>846</v>
      </c>
      <c r="F523" s="28" t="s">
        <v>714</v>
      </c>
      <c r="H523" s="28">
        <v>0.9</v>
      </c>
      <c r="J523" s="28" t="s">
        <v>23</v>
      </c>
    </row>
    <row r="524" spans="1:10" x14ac:dyDescent="0.25">
      <c r="A524" s="1">
        <v>523</v>
      </c>
      <c r="B524" s="28" t="s">
        <v>826</v>
      </c>
      <c r="C524" s="2" t="s">
        <v>847</v>
      </c>
      <c r="D524" s="28" t="s">
        <v>848</v>
      </c>
      <c r="E524" s="28" t="s">
        <v>849</v>
      </c>
      <c r="F524" s="28" t="s">
        <v>714</v>
      </c>
      <c r="H524" s="28">
        <v>0.9</v>
      </c>
      <c r="J524" s="28" t="s">
        <v>23</v>
      </c>
    </row>
    <row r="525" spans="1:10" x14ac:dyDescent="0.25">
      <c r="A525" s="1">
        <v>524</v>
      </c>
      <c r="B525" s="28" t="s">
        <v>826</v>
      </c>
      <c r="C525" s="2" t="s">
        <v>850</v>
      </c>
      <c r="D525" s="28" t="s">
        <v>851</v>
      </c>
      <c r="E525" s="28" t="s">
        <v>852</v>
      </c>
      <c r="F525" s="28" t="s">
        <v>714</v>
      </c>
      <c r="H525" s="28">
        <v>0.8</v>
      </c>
      <c r="J525" s="28" t="s">
        <v>23</v>
      </c>
    </row>
    <row r="526" spans="1:10" x14ac:dyDescent="0.25">
      <c r="A526" s="1">
        <v>525</v>
      </c>
      <c r="B526" s="28" t="s">
        <v>826</v>
      </c>
      <c r="C526" s="2" t="s">
        <v>853</v>
      </c>
      <c r="D526" s="28" t="s">
        <v>854</v>
      </c>
      <c r="E526" s="28" t="s">
        <v>855</v>
      </c>
      <c r="F526" s="28" t="s">
        <v>714</v>
      </c>
      <c r="H526" s="28">
        <v>0.8</v>
      </c>
      <c r="J526" s="28" t="s">
        <v>23</v>
      </c>
    </row>
    <row r="527" spans="1:10" x14ac:dyDescent="0.25">
      <c r="A527" s="1">
        <v>526</v>
      </c>
      <c r="B527" s="28" t="s">
        <v>826</v>
      </c>
      <c r="C527" s="2" t="s">
        <v>856</v>
      </c>
      <c r="D527" s="28" t="s">
        <v>857</v>
      </c>
      <c r="E527" s="28" t="s">
        <v>858</v>
      </c>
      <c r="F527" s="28" t="s">
        <v>714</v>
      </c>
      <c r="H527" s="28">
        <v>0.8</v>
      </c>
      <c r="J527" s="28" t="s">
        <v>23</v>
      </c>
    </row>
    <row r="528" spans="1:10" x14ac:dyDescent="0.25">
      <c r="A528" s="1">
        <v>527</v>
      </c>
      <c r="B528" s="28" t="s">
        <v>826</v>
      </c>
      <c r="C528" s="2" t="s">
        <v>859</v>
      </c>
      <c r="D528" s="28" t="s">
        <v>860</v>
      </c>
      <c r="E528" s="28" t="s">
        <v>861</v>
      </c>
      <c r="F528" s="28" t="s">
        <v>714</v>
      </c>
      <c r="H528" s="28">
        <v>0.8</v>
      </c>
      <c r="J528" s="28" t="s">
        <v>23</v>
      </c>
    </row>
    <row r="529" spans="1:10" x14ac:dyDescent="0.25">
      <c r="A529" s="1">
        <v>528</v>
      </c>
      <c r="B529" s="28" t="s">
        <v>826</v>
      </c>
      <c r="C529" s="2" t="s">
        <v>862</v>
      </c>
      <c r="D529" s="28" t="s">
        <v>863</v>
      </c>
      <c r="E529" s="28" t="s">
        <v>864</v>
      </c>
      <c r="F529" s="28" t="s">
        <v>714</v>
      </c>
      <c r="H529" s="28">
        <v>0.7</v>
      </c>
      <c r="J529" s="28" t="s">
        <v>23</v>
      </c>
    </row>
    <row r="530" spans="1:10" x14ac:dyDescent="0.25">
      <c r="A530" s="1">
        <v>529</v>
      </c>
      <c r="B530" s="28" t="s">
        <v>826</v>
      </c>
      <c r="C530" s="2" t="s">
        <v>865</v>
      </c>
      <c r="D530" s="28" t="s">
        <v>866</v>
      </c>
      <c r="E530" s="28" t="s">
        <v>867</v>
      </c>
      <c r="F530" s="28" t="s">
        <v>714</v>
      </c>
      <c r="H530" s="28">
        <v>0.6</v>
      </c>
      <c r="J530" s="28" t="s">
        <v>23</v>
      </c>
    </row>
    <row r="531" spans="1:10" x14ac:dyDescent="0.25">
      <c r="A531" s="1">
        <v>530</v>
      </c>
      <c r="B531" s="28" t="s">
        <v>826</v>
      </c>
      <c r="C531" s="2" t="s">
        <v>868</v>
      </c>
      <c r="D531" s="28" t="s">
        <v>869</v>
      </c>
      <c r="E531" s="28" t="s">
        <v>870</v>
      </c>
      <c r="F531" s="28" t="s">
        <v>714</v>
      </c>
      <c r="H531" s="28">
        <v>0.5</v>
      </c>
      <c r="J531" s="28" t="s">
        <v>23</v>
      </c>
    </row>
    <row r="532" spans="1:10" x14ac:dyDescent="0.25">
      <c r="A532" s="1">
        <v>531</v>
      </c>
      <c r="B532" s="28" t="s">
        <v>826</v>
      </c>
      <c r="C532" s="2" t="s">
        <v>871</v>
      </c>
      <c r="D532" s="28" t="s">
        <v>872</v>
      </c>
      <c r="E532" s="28" t="s">
        <v>873</v>
      </c>
      <c r="F532" s="28" t="s">
        <v>714</v>
      </c>
      <c r="H532" s="28">
        <v>0.5</v>
      </c>
      <c r="J532" s="28" t="s">
        <v>23</v>
      </c>
    </row>
    <row r="533" spans="1:10" x14ac:dyDescent="0.25">
      <c r="A533" s="1">
        <v>532</v>
      </c>
      <c r="B533" s="28" t="s">
        <v>826</v>
      </c>
      <c r="C533" s="2" t="s">
        <v>874</v>
      </c>
      <c r="D533" s="28" t="s">
        <v>875</v>
      </c>
      <c r="E533" s="28" t="s">
        <v>876</v>
      </c>
      <c r="F533" s="28" t="s">
        <v>714</v>
      </c>
      <c r="H533" s="28">
        <v>0.5</v>
      </c>
      <c r="J533" s="28" t="s">
        <v>23</v>
      </c>
    </row>
    <row r="534" spans="1:10" x14ac:dyDescent="0.25">
      <c r="A534" s="1">
        <v>533</v>
      </c>
      <c r="B534" s="28" t="s">
        <v>826</v>
      </c>
      <c r="C534" s="2" t="s">
        <v>877</v>
      </c>
      <c r="D534" s="28" t="s">
        <v>878</v>
      </c>
      <c r="E534" s="28" t="s">
        <v>879</v>
      </c>
      <c r="F534" s="28" t="s">
        <v>714</v>
      </c>
      <c r="H534" s="28">
        <v>0.5</v>
      </c>
      <c r="J534" s="28" t="s">
        <v>23</v>
      </c>
    </row>
    <row r="535" spans="1:10" x14ac:dyDescent="0.25">
      <c r="A535" s="1">
        <v>534</v>
      </c>
      <c r="B535" s="28" t="s">
        <v>880</v>
      </c>
      <c r="C535" s="2" t="s">
        <v>881</v>
      </c>
      <c r="D535" s="2" t="s">
        <v>882</v>
      </c>
      <c r="E535" s="28" t="s">
        <v>883</v>
      </c>
      <c r="F535" s="28" t="s">
        <v>714</v>
      </c>
      <c r="H535" s="28">
        <v>1</v>
      </c>
      <c r="J535" s="28" t="s">
        <v>23</v>
      </c>
    </row>
    <row r="536" spans="1:10" x14ac:dyDescent="0.25">
      <c r="A536" s="1">
        <v>535</v>
      </c>
      <c r="B536" s="28" t="s">
        <v>880</v>
      </c>
      <c r="C536" s="28" t="s">
        <v>884</v>
      </c>
      <c r="D536" s="2" t="s">
        <v>885</v>
      </c>
      <c r="E536" s="28" t="s">
        <v>886</v>
      </c>
      <c r="F536" s="28" t="s">
        <v>714</v>
      </c>
      <c r="H536" s="28">
        <v>1</v>
      </c>
      <c r="J536" s="28" t="s">
        <v>23</v>
      </c>
    </row>
    <row r="537" spans="1:10" x14ac:dyDescent="0.25">
      <c r="A537" s="1">
        <v>536</v>
      </c>
      <c r="B537" s="28" t="s">
        <v>880</v>
      </c>
      <c r="C537" s="28" t="s">
        <v>887</v>
      </c>
      <c r="D537" s="2" t="s">
        <v>888</v>
      </c>
      <c r="E537" s="28" t="s">
        <v>889</v>
      </c>
      <c r="F537" s="28" t="s">
        <v>714</v>
      </c>
      <c r="H537" s="28">
        <v>1</v>
      </c>
      <c r="J537" s="28" t="s">
        <v>23</v>
      </c>
    </row>
    <row r="538" spans="1:10" x14ac:dyDescent="0.25">
      <c r="A538" s="1">
        <v>537</v>
      </c>
      <c r="B538" s="28" t="s">
        <v>890</v>
      </c>
      <c r="C538" s="2" t="s">
        <v>891</v>
      </c>
      <c r="E538" s="28" t="s">
        <v>892</v>
      </c>
      <c r="F538" s="28" t="s">
        <v>714</v>
      </c>
      <c r="H538" s="28">
        <v>1</v>
      </c>
      <c r="J538" s="28" t="s">
        <v>23</v>
      </c>
    </row>
    <row r="539" spans="1:10" x14ac:dyDescent="0.25">
      <c r="A539" s="1">
        <v>538</v>
      </c>
      <c r="B539" s="28" t="s">
        <v>890</v>
      </c>
      <c r="C539" s="2" t="s">
        <v>893</v>
      </c>
      <c r="E539" s="28" t="s">
        <v>894</v>
      </c>
      <c r="F539" s="28" t="s">
        <v>714</v>
      </c>
      <c r="H539" s="28">
        <v>1</v>
      </c>
      <c r="J539" s="28" t="s">
        <v>23</v>
      </c>
    </row>
    <row r="540" spans="1:10" x14ac:dyDescent="0.25">
      <c r="A540" s="1">
        <v>539</v>
      </c>
      <c r="B540" s="28" t="s">
        <v>890</v>
      </c>
      <c r="C540" s="2" t="s">
        <v>895</v>
      </c>
      <c r="E540" s="28" t="s">
        <v>896</v>
      </c>
      <c r="F540" s="28" t="s">
        <v>714</v>
      </c>
      <c r="H540" s="28">
        <v>1</v>
      </c>
      <c r="J540" s="28" t="s">
        <v>23</v>
      </c>
    </row>
    <row r="541" spans="1:10" x14ac:dyDescent="0.25">
      <c r="A541" s="1">
        <v>540</v>
      </c>
      <c r="B541" s="28" t="s">
        <v>890</v>
      </c>
      <c r="C541" s="2" t="s">
        <v>897</v>
      </c>
      <c r="E541" s="28" t="s">
        <v>898</v>
      </c>
      <c r="F541" s="28" t="s">
        <v>714</v>
      </c>
      <c r="H541" s="28">
        <v>1</v>
      </c>
      <c r="J541" s="28" t="s">
        <v>23</v>
      </c>
    </row>
    <row r="542" spans="1:10" x14ac:dyDescent="0.25">
      <c r="A542" s="1">
        <v>541</v>
      </c>
      <c r="B542" s="28" t="s">
        <v>899</v>
      </c>
      <c r="C542" s="2" t="s">
        <v>900</v>
      </c>
      <c r="E542" s="28" t="s">
        <v>901</v>
      </c>
      <c r="F542" s="28" t="s">
        <v>714</v>
      </c>
      <c r="J542" s="28" t="s">
        <v>23</v>
      </c>
    </row>
    <row r="543" spans="1:10" x14ac:dyDescent="0.25">
      <c r="A543" s="1">
        <v>542</v>
      </c>
      <c r="B543" s="28" t="s">
        <v>899</v>
      </c>
      <c r="C543" s="2" t="s">
        <v>902</v>
      </c>
      <c r="E543" s="28" t="s">
        <v>903</v>
      </c>
      <c r="F543" s="28" t="s">
        <v>714</v>
      </c>
      <c r="J543" s="28" t="s">
        <v>23</v>
      </c>
    </row>
    <row r="544" spans="1:10" x14ac:dyDescent="0.25">
      <c r="A544" s="1">
        <v>543</v>
      </c>
      <c r="B544" s="28" t="s">
        <v>899</v>
      </c>
      <c r="C544" s="2" t="s">
        <v>904</v>
      </c>
      <c r="E544" s="28" t="s">
        <v>905</v>
      </c>
      <c r="F544" s="28" t="s">
        <v>714</v>
      </c>
      <c r="J544" s="28" t="s">
        <v>23</v>
      </c>
    </row>
    <row r="545" spans="1:10" x14ac:dyDescent="0.25">
      <c r="A545" s="1">
        <v>544</v>
      </c>
      <c r="B545" s="28" t="s">
        <v>899</v>
      </c>
      <c r="C545" s="2" t="s">
        <v>906</v>
      </c>
      <c r="E545" s="28" t="s">
        <v>907</v>
      </c>
      <c r="F545" s="28" t="s">
        <v>714</v>
      </c>
      <c r="J545" s="28" t="s">
        <v>23</v>
      </c>
    </row>
    <row r="546" spans="1:10" x14ac:dyDescent="0.25">
      <c r="A546" s="1">
        <v>545</v>
      </c>
      <c r="B546" s="28" t="s">
        <v>899</v>
      </c>
      <c r="C546" s="2" t="s">
        <v>908</v>
      </c>
      <c r="E546" s="28" t="s">
        <v>909</v>
      </c>
      <c r="F546" s="28" t="s">
        <v>714</v>
      </c>
      <c r="J546" s="28" t="s">
        <v>23</v>
      </c>
    </row>
    <row r="547" spans="1:10" x14ac:dyDescent="0.25">
      <c r="A547" s="1">
        <v>546</v>
      </c>
      <c r="B547" s="28" t="s">
        <v>899</v>
      </c>
      <c r="C547" s="2" t="s">
        <v>910</v>
      </c>
      <c r="E547" s="28" t="s">
        <v>911</v>
      </c>
      <c r="F547" s="28" t="s">
        <v>714</v>
      </c>
      <c r="J547" s="28" t="s">
        <v>23</v>
      </c>
    </row>
    <row r="548" spans="1:10" x14ac:dyDescent="0.25">
      <c r="A548" s="1">
        <v>547</v>
      </c>
      <c r="B548" s="28" t="s">
        <v>899</v>
      </c>
      <c r="C548" s="2" t="s">
        <v>912</v>
      </c>
      <c r="E548" s="28" t="s">
        <v>913</v>
      </c>
      <c r="F548" s="28" t="s">
        <v>714</v>
      </c>
      <c r="J548" s="28" t="s">
        <v>23</v>
      </c>
    </row>
    <row r="549" spans="1:10" x14ac:dyDescent="0.25">
      <c r="A549" s="1">
        <v>548</v>
      </c>
      <c r="B549" s="28" t="s">
        <v>899</v>
      </c>
      <c r="C549" s="2" t="s">
        <v>914</v>
      </c>
      <c r="E549" s="28" t="s">
        <v>915</v>
      </c>
      <c r="F549" s="28" t="s">
        <v>714</v>
      </c>
      <c r="J549" s="28" t="s">
        <v>23</v>
      </c>
    </row>
    <row r="550" spans="1:10" x14ac:dyDescent="0.25">
      <c r="A550" s="1">
        <v>549</v>
      </c>
      <c r="B550" s="28" t="s">
        <v>899</v>
      </c>
      <c r="C550" s="2" t="s">
        <v>916</v>
      </c>
      <c r="E550" s="28" t="s">
        <v>917</v>
      </c>
      <c r="F550" s="28" t="s">
        <v>714</v>
      </c>
      <c r="J550" s="28" t="s">
        <v>23</v>
      </c>
    </row>
    <row r="551" spans="1:10" x14ac:dyDescent="0.25">
      <c r="A551" s="1">
        <v>550</v>
      </c>
      <c r="B551" s="28" t="s">
        <v>733</v>
      </c>
      <c r="C551" s="2" t="s">
        <v>734</v>
      </c>
      <c r="E551" s="28" t="s">
        <v>735</v>
      </c>
      <c r="F551" s="28" t="s">
        <v>714</v>
      </c>
      <c r="J551" s="28" t="s">
        <v>274</v>
      </c>
    </row>
    <row r="552" spans="1:10" x14ac:dyDescent="0.25">
      <c r="A552" s="1">
        <v>551</v>
      </c>
      <c r="B552" s="28" t="s">
        <v>733</v>
      </c>
      <c r="C552" s="2" t="s">
        <v>736</v>
      </c>
      <c r="E552" s="28" t="s">
        <v>737</v>
      </c>
      <c r="F552" s="28" t="s">
        <v>714</v>
      </c>
      <c r="J552" s="28" t="s">
        <v>274</v>
      </c>
    </row>
    <row r="553" spans="1:10" x14ac:dyDescent="0.25">
      <c r="A553" s="1">
        <v>552</v>
      </c>
      <c r="B553" s="28" t="s">
        <v>733</v>
      </c>
      <c r="C553" s="2" t="s">
        <v>738</v>
      </c>
      <c r="E553" s="28" t="s">
        <v>739</v>
      </c>
      <c r="F553" s="28" t="s">
        <v>714</v>
      </c>
      <c r="J553" s="28" t="s">
        <v>274</v>
      </c>
    </row>
    <row r="554" spans="1:10" x14ac:dyDescent="0.25">
      <c r="A554" s="1">
        <v>553</v>
      </c>
      <c r="B554" s="28" t="s">
        <v>733</v>
      </c>
      <c r="C554" s="2" t="s">
        <v>740</v>
      </c>
      <c r="E554" s="28" t="s">
        <v>741</v>
      </c>
      <c r="F554" s="28" t="s">
        <v>714</v>
      </c>
      <c r="J554" s="28" t="s">
        <v>274</v>
      </c>
    </row>
    <row r="555" spans="1:10" x14ac:dyDescent="0.25">
      <c r="A555" s="1">
        <v>554</v>
      </c>
      <c r="B555" s="28" t="s">
        <v>733</v>
      </c>
      <c r="C555" s="2" t="s">
        <v>742</v>
      </c>
      <c r="E555" s="28" t="s">
        <v>743</v>
      </c>
      <c r="F555" s="28" t="s">
        <v>714</v>
      </c>
      <c r="J555" s="28" t="s">
        <v>274</v>
      </c>
    </row>
    <row r="556" spans="1:10" x14ac:dyDescent="0.25">
      <c r="A556" s="1">
        <v>555</v>
      </c>
      <c r="B556" s="28" t="s">
        <v>733</v>
      </c>
      <c r="C556" s="2" t="s">
        <v>744</v>
      </c>
      <c r="E556" s="28" t="s">
        <v>745</v>
      </c>
      <c r="F556" s="28" t="s">
        <v>714</v>
      </c>
      <c r="J556" s="28" t="s">
        <v>274</v>
      </c>
    </row>
    <row r="557" spans="1:10" x14ac:dyDescent="0.25">
      <c r="A557" s="1">
        <v>556</v>
      </c>
      <c r="B557" s="28" t="s">
        <v>733</v>
      </c>
      <c r="C557" s="2" t="s">
        <v>746</v>
      </c>
      <c r="E557" s="28" t="s">
        <v>747</v>
      </c>
      <c r="F557" s="28" t="s">
        <v>714</v>
      </c>
      <c r="J557" s="28" t="s">
        <v>274</v>
      </c>
    </row>
    <row r="558" spans="1:10" x14ac:dyDescent="0.25">
      <c r="A558" s="1">
        <v>557</v>
      </c>
      <c r="B558" s="28" t="s">
        <v>733</v>
      </c>
      <c r="C558" s="2" t="s">
        <v>748</v>
      </c>
      <c r="E558" s="28" t="s">
        <v>749</v>
      </c>
      <c r="F558" s="28" t="s">
        <v>714</v>
      </c>
      <c r="J558" s="28" t="s">
        <v>274</v>
      </c>
    </row>
    <row r="559" spans="1:10" x14ac:dyDescent="0.25">
      <c r="A559" s="1">
        <v>558</v>
      </c>
      <c r="B559" s="28" t="s">
        <v>733</v>
      </c>
      <c r="C559" s="2" t="s">
        <v>750</v>
      </c>
      <c r="E559" s="28" t="s">
        <v>751</v>
      </c>
      <c r="F559" s="28" t="s">
        <v>714</v>
      </c>
      <c r="J559" s="28" t="s">
        <v>274</v>
      </c>
    </row>
    <row r="560" spans="1:10" x14ac:dyDescent="0.25">
      <c r="A560" s="1">
        <v>559</v>
      </c>
      <c r="B560" s="28" t="s">
        <v>733</v>
      </c>
      <c r="C560" s="2" t="s">
        <v>752</v>
      </c>
      <c r="E560" s="28" t="s">
        <v>753</v>
      </c>
      <c r="F560" s="28" t="s">
        <v>714</v>
      </c>
      <c r="J560" s="28" t="s">
        <v>274</v>
      </c>
    </row>
    <row r="561" spans="1:10" x14ac:dyDescent="0.25">
      <c r="A561" s="1">
        <v>560</v>
      </c>
      <c r="B561" s="28" t="s">
        <v>733</v>
      </c>
      <c r="C561" s="2" t="s">
        <v>754</v>
      </c>
      <c r="E561" s="28" t="s">
        <v>755</v>
      </c>
      <c r="F561" s="28" t="s">
        <v>714</v>
      </c>
      <c r="J561" s="28" t="s">
        <v>274</v>
      </c>
    </row>
    <row r="562" spans="1:10" x14ac:dyDescent="0.25">
      <c r="A562" s="1">
        <v>561</v>
      </c>
      <c r="B562" s="28" t="s">
        <v>733</v>
      </c>
      <c r="C562" s="2" t="s">
        <v>756</v>
      </c>
      <c r="E562" s="28" t="s">
        <v>757</v>
      </c>
      <c r="F562" s="28" t="s">
        <v>714</v>
      </c>
      <c r="J562" s="28" t="s">
        <v>274</v>
      </c>
    </row>
    <row r="563" spans="1:10" x14ac:dyDescent="0.25">
      <c r="A563" s="1">
        <v>562</v>
      </c>
      <c r="B563" s="28" t="s">
        <v>733</v>
      </c>
      <c r="C563" s="2" t="s">
        <v>758</v>
      </c>
      <c r="E563" s="28" t="s">
        <v>759</v>
      </c>
      <c r="F563" s="28" t="s">
        <v>714</v>
      </c>
      <c r="J563" s="28" t="s">
        <v>274</v>
      </c>
    </row>
    <row r="564" spans="1:10" x14ac:dyDescent="0.25">
      <c r="A564" s="1">
        <v>563</v>
      </c>
      <c r="B564" s="28" t="s">
        <v>733</v>
      </c>
      <c r="C564" s="2" t="s">
        <v>760</v>
      </c>
      <c r="E564" s="28" t="s">
        <v>761</v>
      </c>
      <c r="F564" s="28" t="s">
        <v>714</v>
      </c>
      <c r="J564" s="28" t="s">
        <v>274</v>
      </c>
    </row>
    <row r="565" spans="1:10" x14ac:dyDescent="0.25">
      <c r="A565" s="1">
        <v>564</v>
      </c>
      <c r="B565" s="28" t="s">
        <v>733</v>
      </c>
      <c r="C565" s="2" t="s">
        <v>762</v>
      </c>
      <c r="E565" s="28" t="s">
        <v>763</v>
      </c>
      <c r="F565" s="28" t="s">
        <v>714</v>
      </c>
      <c r="J565" s="28" t="s">
        <v>274</v>
      </c>
    </row>
    <row r="566" spans="1:10" x14ac:dyDescent="0.25">
      <c r="A566" s="1">
        <v>565</v>
      </c>
      <c r="B566" s="28" t="s">
        <v>733</v>
      </c>
      <c r="C566" s="2" t="s">
        <v>764</v>
      </c>
      <c r="E566" s="28" t="s">
        <v>765</v>
      </c>
      <c r="F566" s="28" t="s">
        <v>714</v>
      </c>
      <c r="J566" s="28" t="s">
        <v>274</v>
      </c>
    </row>
    <row r="567" spans="1:10" x14ac:dyDescent="0.25">
      <c r="A567" s="1">
        <v>566</v>
      </c>
      <c r="B567" s="28" t="s">
        <v>733</v>
      </c>
      <c r="C567" s="2" t="s">
        <v>766</v>
      </c>
      <c r="E567" s="28" t="s">
        <v>767</v>
      </c>
      <c r="F567" s="28" t="s">
        <v>714</v>
      </c>
      <c r="J567" s="28" t="s">
        <v>274</v>
      </c>
    </row>
    <row r="568" spans="1:10" x14ac:dyDescent="0.25">
      <c r="A568" s="1">
        <v>567</v>
      </c>
      <c r="B568" s="28" t="s">
        <v>733</v>
      </c>
      <c r="C568" s="2" t="s">
        <v>768</v>
      </c>
      <c r="E568" s="28" t="s">
        <v>769</v>
      </c>
      <c r="F568" s="28" t="s">
        <v>714</v>
      </c>
      <c r="J568" s="28" t="s">
        <v>274</v>
      </c>
    </row>
    <row r="569" spans="1:10" x14ac:dyDescent="0.25">
      <c r="A569" s="1">
        <v>568</v>
      </c>
      <c r="B569" s="28" t="s">
        <v>733</v>
      </c>
      <c r="C569" s="2" t="s">
        <v>770</v>
      </c>
      <c r="E569" s="28" t="s">
        <v>771</v>
      </c>
      <c r="F569" s="28" t="s">
        <v>714</v>
      </c>
      <c r="J569" s="28" t="s">
        <v>274</v>
      </c>
    </row>
    <row r="570" spans="1:10" x14ac:dyDescent="0.25">
      <c r="A570" s="1">
        <v>569</v>
      </c>
      <c r="B570" s="28" t="s">
        <v>733</v>
      </c>
      <c r="C570" s="2" t="s">
        <v>772</v>
      </c>
      <c r="E570" s="28" t="s">
        <v>773</v>
      </c>
      <c r="F570" s="28" t="s">
        <v>714</v>
      </c>
      <c r="J570" s="28" t="s">
        <v>274</v>
      </c>
    </row>
    <row r="571" spans="1:10" x14ac:dyDescent="0.25">
      <c r="A571" s="1">
        <v>570</v>
      </c>
      <c r="B571" s="28" t="s">
        <v>733</v>
      </c>
      <c r="C571" s="2" t="s">
        <v>774</v>
      </c>
      <c r="E571" s="28" t="s">
        <v>775</v>
      </c>
      <c r="F571" s="28" t="s">
        <v>714</v>
      </c>
      <c r="J571" s="28" t="s">
        <v>274</v>
      </c>
    </row>
    <row r="572" spans="1:10" x14ac:dyDescent="0.25">
      <c r="A572" s="1">
        <v>571</v>
      </c>
      <c r="B572" s="28" t="s">
        <v>918</v>
      </c>
      <c r="C572" s="2" t="s">
        <v>919</v>
      </c>
      <c r="E572" s="28" t="s">
        <v>920</v>
      </c>
      <c r="F572" s="28" t="s">
        <v>714</v>
      </c>
      <c r="J572" s="28" t="s">
        <v>23</v>
      </c>
    </row>
    <row r="573" spans="1:10" x14ac:dyDescent="0.25">
      <c r="A573" s="1">
        <v>572</v>
      </c>
      <c r="B573" s="28" t="s">
        <v>918</v>
      </c>
      <c r="C573" s="2" t="s">
        <v>921</v>
      </c>
      <c r="E573" s="28" t="s">
        <v>921</v>
      </c>
      <c r="F573" s="28" t="s">
        <v>714</v>
      </c>
      <c r="J573" s="28" t="s">
        <v>23</v>
      </c>
    </row>
    <row r="574" spans="1:10" x14ac:dyDescent="0.25">
      <c r="A574" s="1">
        <v>573</v>
      </c>
      <c r="B574" s="28" t="s">
        <v>918</v>
      </c>
      <c r="C574" s="2" t="s">
        <v>922</v>
      </c>
      <c r="E574" s="28" t="s">
        <v>923</v>
      </c>
      <c r="F574" s="28" t="s">
        <v>714</v>
      </c>
      <c r="J574" s="28" t="s">
        <v>23</v>
      </c>
    </row>
    <row r="575" spans="1:10" x14ac:dyDescent="0.25">
      <c r="A575" s="1">
        <v>574</v>
      </c>
      <c r="B575" s="28" t="s">
        <v>924</v>
      </c>
      <c r="C575" s="2" t="s">
        <v>925</v>
      </c>
      <c r="F575" s="28" t="s">
        <v>926</v>
      </c>
      <c r="J575" s="28" t="s">
        <v>37</v>
      </c>
    </row>
    <row r="576" spans="1:10" x14ac:dyDescent="0.25">
      <c r="A576" s="1">
        <v>575</v>
      </c>
      <c r="B576" s="28" t="s">
        <v>924</v>
      </c>
      <c r="C576" s="2" t="s">
        <v>927</v>
      </c>
      <c r="F576" s="28" t="s">
        <v>926</v>
      </c>
      <c r="J576" s="28" t="s">
        <v>37</v>
      </c>
    </row>
    <row r="577" spans="1:10" x14ac:dyDescent="0.25">
      <c r="A577" s="1">
        <v>576</v>
      </c>
      <c r="B577" s="28" t="s">
        <v>924</v>
      </c>
      <c r="C577" s="2" t="s">
        <v>928</v>
      </c>
      <c r="F577" s="28" t="s">
        <v>926</v>
      </c>
      <c r="J577" s="28" t="s">
        <v>37</v>
      </c>
    </row>
    <row r="578" spans="1:10" x14ac:dyDescent="0.25">
      <c r="A578" s="1">
        <v>577</v>
      </c>
      <c r="B578" s="2" t="s">
        <v>929</v>
      </c>
      <c r="C578" s="2" t="s">
        <v>930</v>
      </c>
      <c r="D578" s="28">
        <v>1</v>
      </c>
      <c r="F578" s="28" t="s">
        <v>926</v>
      </c>
      <c r="J578" s="28" t="s">
        <v>37</v>
      </c>
    </row>
    <row r="579" spans="1:10" x14ac:dyDescent="0.25">
      <c r="A579" s="1">
        <v>578</v>
      </c>
      <c r="B579" s="2" t="s">
        <v>929</v>
      </c>
      <c r="C579" s="2" t="s">
        <v>931</v>
      </c>
      <c r="D579" s="28">
        <v>2</v>
      </c>
      <c r="F579" s="28" t="s">
        <v>926</v>
      </c>
      <c r="J579" s="28" t="s">
        <v>37</v>
      </c>
    </row>
    <row r="580" spans="1:10" x14ac:dyDescent="0.25">
      <c r="A580" s="1">
        <v>579</v>
      </c>
      <c r="B580" s="2" t="s">
        <v>929</v>
      </c>
      <c r="C580" s="2" t="s">
        <v>932</v>
      </c>
      <c r="D580" s="28">
        <v>3</v>
      </c>
      <c r="F580" s="28" t="s">
        <v>926</v>
      </c>
      <c r="J580" s="28" t="s">
        <v>37</v>
      </c>
    </row>
    <row r="581" spans="1:10" x14ac:dyDescent="0.25">
      <c r="A581" s="1">
        <v>580</v>
      </c>
      <c r="B581" s="2" t="s">
        <v>929</v>
      </c>
      <c r="C581" s="2" t="s">
        <v>933</v>
      </c>
      <c r="D581" s="28">
        <v>4</v>
      </c>
      <c r="F581" s="28" t="s">
        <v>926</v>
      </c>
      <c r="J581" s="28" t="s">
        <v>37</v>
      </c>
    </row>
    <row r="582" spans="1:10" x14ac:dyDescent="0.25">
      <c r="A582" s="1">
        <v>581</v>
      </c>
      <c r="B582" s="2" t="s">
        <v>929</v>
      </c>
      <c r="C582" s="2" t="s">
        <v>934</v>
      </c>
      <c r="D582" s="28">
        <v>5</v>
      </c>
      <c r="F582" s="28" t="s">
        <v>926</v>
      </c>
      <c r="J582" s="28" t="s">
        <v>37</v>
      </c>
    </row>
    <row r="583" spans="1:10" x14ac:dyDescent="0.25">
      <c r="A583" s="1">
        <v>582</v>
      </c>
      <c r="B583" s="28" t="s">
        <v>935</v>
      </c>
      <c r="C583" s="28" t="s">
        <v>936</v>
      </c>
      <c r="D583" s="2">
        <v>1</v>
      </c>
      <c r="F583" s="28" t="s">
        <v>926</v>
      </c>
      <c r="J583" s="28" t="s">
        <v>37</v>
      </c>
    </row>
    <row r="584" spans="1:10" x14ac:dyDescent="0.25">
      <c r="A584" s="1">
        <v>583</v>
      </c>
      <c r="B584" s="28" t="s">
        <v>935</v>
      </c>
      <c r="C584" s="28" t="s">
        <v>937</v>
      </c>
      <c r="D584" s="2">
        <v>2</v>
      </c>
      <c r="F584" s="28" t="s">
        <v>926</v>
      </c>
      <c r="J584" s="28" t="s">
        <v>37</v>
      </c>
    </row>
    <row r="585" spans="1:10" x14ac:dyDescent="0.25">
      <c r="A585" s="1">
        <v>584</v>
      </c>
      <c r="B585" s="28" t="s">
        <v>935</v>
      </c>
      <c r="C585" s="28" t="s">
        <v>938</v>
      </c>
      <c r="D585" s="2">
        <v>3</v>
      </c>
      <c r="F585" s="28" t="s">
        <v>926</v>
      </c>
      <c r="J585" s="28" t="s">
        <v>37</v>
      </c>
    </row>
    <row r="586" spans="1:10" x14ac:dyDescent="0.25">
      <c r="A586" s="1">
        <v>585</v>
      </c>
      <c r="B586" s="28" t="s">
        <v>935</v>
      </c>
      <c r="C586" s="28" t="s">
        <v>939</v>
      </c>
      <c r="D586" s="2">
        <v>4</v>
      </c>
      <c r="F586" s="28" t="s">
        <v>926</v>
      </c>
      <c r="J586" s="28" t="s">
        <v>37</v>
      </c>
    </row>
    <row r="587" spans="1:10" x14ac:dyDescent="0.25">
      <c r="A587" s="1">
        <v>586</v>
      </c>
      <c r="B587" s="28" t="s">
        <v>935</v>
      </c>
      <c r="C587" s="28" t="s">
        <v>940</v>
      </c>
      <c r="D587" s="2">
        <v>5</v>
      </c>
      <c r="F587" s="28" t="s">
        <v>926</v>
      </c>
      <c r="J587" s="28" t="s">
        <v>37</v>
      </c>
    </row>
    <row r="588" spans="1:10" x14ac:dyDescent="0.25">
      <c r="A588" s="1">
        <v>587</v>
      </c>
      <c r="B588" s="28" t="s">
        <v>935</v>
      </c>
      <c r="C588" s="28" t="s">
        <v>941</v>
      </c>
      <c r="D588" s="2">
        <v>6</v>
      </c>
      <c r="F588" s="28" t="s">
        <v>926</v>
      </c>
      <c r="J588" s="28" t="s">
        <v>37</v>
      </c>
    </row>
    <row r="589" spans="1:10" x14ac:dyDescent="0.25">
      <c r="A589" s="1">
        <v>588</v>
      </c>
      <c r="B589" s="28" t="s">
        <v>942</v>
      </c>
      <c r="C589" s="2" t="s">
        <v>951</v>
      </c>
      <c r="D589" s="28" t="s">
        <v>952</v>
      </c>
      <c r="E589" s="28" t="s">
        <v>953</v>
      </c>
      <c r="F589" s="28" t="s">
        <v>954</v>
      </c>
      <c r="H589" s="28">
        <v>1</v>
      </c>
      <c r="J589" s="28" t="s">
        <v>23</v>
      </c>
    </row>
    <row r="590" spans="1:10" x14ac:dyDescent="0.25">
      <c r="A590" s="1">
        <v>589</v>
      </c>
      <c r="B590" s="28" t="s">
        <v>942</v>
      </c>
      <c r="C590" s="2" t="s">
        <v>955</v>
      </c>
      <c r="D590" s="28" t="s">
        <v>956</v>
      </c>
      <c r="E590" s="28" t="s">
        <v>957</v>
      </c>
      <c r="F590" s="28" t="s">
        <v>8242</v>
      </c>
      <c r="H590" s="28">
        <v>1</v>
      </c>
      <c r="J590" s="28" t="s">
        <v>23</v>
      </c>
    </row>
    <row r="591" spans="1:10" x14ac:dyDescent="0.25">
      <c r="A591" s="1">
        <v>591</v>
      </c>
      <c r="B591" s="28" t="s">
        <v>942</v>
      </c>
      <c r="C591" s="2" t="s">
        <v>958</v>
      </c>
      <c r="D591" s="28" t="s">
        <v>959</v>
      </c>
      <c r="E591" s="28" t="s">
        <v>960</v>
      </c>
      <c r="F591" s="28" t="s">
        <v>961</v>
      </c>
      <c r="H591" s="28">
        <v>1</v>
      </c>
      <c r="J591" s="28" t="s">
        <v>23</v>
      </c>
    </row>
    <row r="592" spans="1:10" x14ac:dyDescent="0.25">
      <c r="A592" s="1">
        <v>592</v>
      </c>
      <c r="B592" s="28" t="s">
        <v>942</v>
      </c>
      <c r="C592" s="2" t="s">
        <v>962</v>
      </c>
      <c r="D592" s="28" t="s">
        <v>963</v>
      </c>
      <c r="E592" s="28" t="s">
        <v>964</v>
      </c>
      <c r="F592" s="28" t="s">
        <v>965</v>
      </c>
      <c r="H592" s="28">
        <v>1</v>
      </c>
      <c r="J592" s="28" t="s">
        <v>23</v>
      </c>
    </row>
    <row r="593" spans="1:10" x14ac:dyDescent="0.25">
      <c r="A593" s="1">
        <v>596</v>
      </c>
      <c r="B593" s="28" t="s">
        <v>942</v>
      </c>
      <c r="C593" s="2" t="s">
        <v>966</v>
      </c>
      <c r="D593" s="28" t="s">
        <v>967</v>
      </c>
      <c r="E593" s="28" t="s">
        <v>968</v>
      </c>
      <c r="F593" s="28" t="s">
        <v>969</v>
      </c>
      <c r="H593" s="28">
        <v>1</v>
      </c>
      <c r="J593" s="28" t="s">
        <v>23</v>
      </c>
    </row>
    <row r="594" spans="1:10" x14ac:dyDescent="0.25">
      <c r="A594" s="1">
        <v>597</v>
      </c>
      <c r="B594" s="28" t="s">
        <v>942</v>
      </c>
      <c r="C594" s="2" t="s">
        <v>1018</v>
      </c>
      <c r="D594" s="28" t="s">
        <v>1019</v>
      </c>
      <c r="E594" s="28" t="s">
        <v>1020</v>
      </c>
      <c r="F594" s="28" t="s">
        <v>1021</v>
      </c>
      <c r="H594" s="28">
        <v>1</v>
      </c>
      <c r="J594" s="28" t="s">
        <v>23</v>
      </c>
    </row>
    <row r="595" spans="1:10" x14ac:dyDescent="0.25">
      <c r="A595" s="1">
        <v>598</v>
      </c>
      <c r="B595" s="28" t="s">
        <v>942</v>
      </c>
      <c r="C595" s="2" t="s">
        <v>970</v>
      </c>
      <c r="D595" s="28" t="s">
        <v>971</v>
      </c>
      <c r="E595" s="28" t="s">
        <v>972</v>
      </c>
      <c r="F595" s="28" t="s">
        <v>973</v>
      </c>
      <c r="H595" s="28">
        <v>0.9</v>
      </c>
      <c r="J595" s="28" t="s">
        <v>23</v>
      </c>
    </row>
    <row r="596" spans="1:10" x14ac:dyDescent="0.25">
      <c r="A596" s="1">
        <v>600</v>
      </c>
      <c r="B596" s="28" t="s">
        <v>942</v>
      </c>
      <c r="C596" s="2" t="s">
        <v>974</v>
      </c>
      <c r="D596" s="28" t="s">
        <v>975</v>
      </c>
      <c r="E596" s="28" t="s">
        <v>976</v>
      </c>
      <c r="F596" s="28" t="s">
        <v>977</v>
      </c>
      <c r="H596" s="28">
        <v>0.9</v>
      </c>
      <c r="J596" s="28" t="s">
        <v>23</v>
      </c>
    </row>
    <row r="597" spans="1:10" x14ac:dyDescent="0.25">
      <c r="A597" s="1">
        <v>601</v>
      </c>
      <c r="B597" s="28" t="s">
        <v>942</v>
      </c>
      <c r="C597" s="2" t="s">
        <v>978</v>
      </c>
      <c r="D597" s="28" t="s">
        <v>979</v>
      </c>
      <c r="E597" s="28" t="s">
        <v>980</v>
      </c>
      <c r="F597" s="28" t="s">
        <v>981</v>
      </c>
      <c r="H597" s="28">
        <v>0.9</v>
      </c>
      <c r="J597" s="28" t="s">
        <v>23</v>
      </c>
    </row>
    <row r="598" spans="1:10" x14ac:dyDescent="0.25">
      <c r="A598" s="1">
        <v>602</v>
      </c>
      <c r="B598" s="28" t="s">
        <v>942</v>
      </c>
      <c r="C598" s="2" t="s">
        <v>982</v>
      </c>
      <c r="D598" s="28" t="s">
        <v>967</v>
      </c>
      <c r="E598" s="28" t="s">
        <v>968</v>
      </c>
      <c r="F598" s="28" t="s">
        <v>969</v>
      </c>
      <c r="H598" s="28">
        <v>0.9</v>
      </c>
      <c r="J598" s="28" t="s">
        <v>23</v>
      </c>
    </row>
    <row r="599" spans="1:10" x14ac:dyDescent="0.25">
      <c r="A599" s="1">
        <v>603</v>
      </c>
      <c r="B599" s="28" t="s">
        <v>942</v>
      </c>
      <c r="C599" s="2" t="s">
        <v>983</v>
      </c>
      <c r="D599" s="28" t="s">
        <v>984</v>
      </c>
      <c r="E599" s="28" t="s">
        <v>985</v>
      </c>
      <c r="F599" s="28" t="s">
        <v>986</v>
      </c>
      <c r="H599" s="28">
        <v>0.9</v>
      </c>
      <c r="J599" s="28" t="s">
        <v>23</v>
      </c>
    </row>
    <row r="600" spans="1:10" x14ac:dyDescent="0.25">
      <c r="A600" s="1">
        <v>604</v>
      </c>
      <c r="B600" s="28" t="s">
        <v>942</v>
      </c>
      <c r="C600" s="2" t="s">
        <v>987</v>
      </c>
      <c r="D600" s="28" t="s">
        <v>988</v>
      </c>
      <c r="E600" s="28" t="s">
        <v>989</v>
      </c>
      <c r="F600" s="28" t="s">
        <v>990</v>
      </c>
      <c r="H600" s="28">
        <v>0.9</v>
      </c>
      <c r="J600" s="28" t="s">
        <v>23</v>
      </c>
    </row>
    <row r="601" spans="1:10" x14ac:dyDescent="0.25">
      <c r="A601" s="1">
        <v>610</v>
      </c>
      <c r="B601" s="28" t="s">
        <v>942</v>
      </c>
      <c r="C601" s="2" t="s">
        <v>995</v>
      </c>
      <c r="D601" s="28" t="s">
        <v>996</v>
      </c>
      <c r="E601" s="28" t="s">
        <v>997</v>
      </c>
      <c r="F601" s="28" t="s">
        <v>998</v>
      </c>
      <c r="H601" s="28">
        <v>0.8</v>
      </c>
      <c r="J601" s="28" t="s">
        <v>23</v>
      </c>
    </row>
    <row r="602" spans="1:10" x14ac:dyDescent="0.25">
      <c r="A602" s="1">
        <v>611</v>
      </c>
      <c r="B602" s="28" t="s">
        <v>942</v>
      </c>
      <c r="C602" s="2" t="s">
        <v>999</v>
      </c>
      <c r="D602" s="28" t="s">
        <v>1000</v>
      </c>
      <c r="E602" s="28" t="s">
        <v>1001</v>
      </c>
      <c r="F602" s="28" t="s">
        <v>1002</v>
      </c>
      <c r="H602" s="28">
        <v>0.8</v>
      </c>
      <c r="J602" s="28" t="s">
        <v>23</v>
      </c>
    </row>
    <row r="603" spans="1:10" x14ac:dyDescent="0.25">
      <c r="A603" s="1">
        <v>612</v>
      </c>
      <c r="B603" s="28" t="s">
        <v>942</v>
      </c>
      <c r="C603" s="2" t="s">
        <v>991</v>
      </c>
      <c r="D603" s="28" t="s">
        <v>992</v>
      </c>
      <c r="E603" s="28" t="s">
        <v>993</v>
      </c>
      <c r="F603" s="28" t="s">
        <v>994</v>
      </c>
      <c r="H603" s="28">
        <v>0.7</v>
      </c>
      <c r="J603" s="28" t="s">
        <v>23</v>
      </c>
    </row>
    <row r="604" spans="1:10" x14ac:dyDescent="0.25">
      <c r="A604" s="1">
        <v>613</v>
      </c>
      <c r="B604" s="28" t="s">
        <v>942</v>
      </c>
      <c r="C604" s="2" t="s">
        <v>1003</v>
      </c>
      <c r="D604" s="28" t="s">
        <v>1004</v>
      </c>
      <c r="E604" s="28" t="s">
        <v>1005</v>
      </c>
      <c r="F604" s="28" t="s">
        <v>1006</v>
      </c>
      <c r="H604" s="28">
        <v>0.7</v>
      </c>
      <c r="J604" s="28" t="s">
        <v>23</v>
      </c>
    </row>
    <row r="605" spans="1:10" x14ac:dyDescent="0.25">
      <c r="A605" s="1">
        <v>617</v>
      </c>
      <c r="B605" s="28" t="s">
        <v>942</v>
      </c>
      <c r="C605" s="2" t="s">
        <v>947</v>
      </c>
      <c r="D605" s="28" t="s">
        <v>948</v>
      </c>
      <c r="E605" s="28" t="s">
        <v>949</v>
      </c>
      <c r="F605" s="28" t="s">
        <v>950</v>
      </c>
      <c r="H605" s="28">
        <v>0.7</v>
      </c>
      <c r="J605" s="28" t="s">
        <v>23</v>
      </c>
    </row>
    <row r="606" spans="1:10" x14ac:dyDescent="0.25">
      <c r="A606" s="1">
        <v>622</v>
      </c>
      <c r="B606" s="28" t="s">
        <v>942</v>
      </c>
      <c r="C606" s="2" t="s">
        <v>943</v>
      </c>
      <c r="D606" s="28" t="s">
        <v>944</v>
      </c>
      <c r="E606" s="28" t="s">
        <v>945</v>
      </c>
      <c r="F606" s="28" t="s">
        <v>946</v>
      </c>
      <c r="H606" s="28">
        <v>0.7</v>
      </c>
      <c r="J606" s="28" t="s">
        <v>23</v>
      </c>
    </row>
    <row r="607" spans="1:10" x14ac:dyDescent="0.25">
      <c r="A607" s="1">
        <v>623</v>
      </c>
      <c r="B607" s="28" t="s">
        <v>942</v>
      </c>
      <c r="C607" s="2" t="s">
        <v>1007</v>
      </c>
      <c r="D607" s="28" t="s">
        <v>1008</v>
      </c>
      <c r="E607" s="28" t="s">
        <v>1009</v>
      </c>
      <c r="F607" s="28" t="s">
        <v>1010</v>
      </c>
      <c r="H607" s="28">
        <v>0.7</v>
      </c>
      <c r="J607" s="28" t="s">
        <v>23</v>
      </c>
    </row>
    <row r="608" spans="1:10" x14ac:dyDescent="0.25">
      <c r="A608" s="1">
        <v>625</v>
      </c>
      <c r="B608" s="28" t="s">
        <v>942</v>
      </c>
      <c r="C608" s="2" t="s">
        <v>1011</v>
      </c>
      <c r="D608" s="28" t="s">
        <v>1012</v>
      </c>
      <c r="E608" s="28" t="s">
        <v>1005</v>
      </c>
      <c r="F608" s="28" t="s">
        <v>1013</v>
      </c>
      <c r="H608" s="28">
        <v>0.7</v>
      </c>
      <c r="J608" s="28" t="s">
        <v>23</v>
      </c>
    </row>
    <row r="609" spans="1:10" x14ac:dyDescent="0.25">
      <c r="A609" s="1">
        <v>626</v>
      </c>
      <c r="B609" s="28" t="s">
        <v>942</v>
      </c>
      <c r="C609" s="2" t="s">
        <v>1014</v>
      </c>
      <c r="D609" s="28" t="s">
        <v>1015</v>
      </c>
      <c r="E609" s="28" t="s">
        <v>1016</v>
      </c>
      <c r="F609" s="28" t="s">
        <v>1017</v>
      </c>
      <c r="H609" s="28">
        <v>0.7</v>
      </c>
      <c r="J609" s="28" t="s">
        <v>23</v>
      </c>
    </row>
    <row r="610" spans="1:10" x14ac:dyDescent="0.25">
      <c r="A610" s="1">
        <v>632</v>
      </c>
      <c r="B610" s="28" t="s">
        <v>942</v>
      </c>
      <c r="C610" s="2" t="s">
        <v>2618</v>
      </c>
      <c r="D610" s="28" t="s">
        <v>2618</v>
      </c>
      <c r="E610" s="28" t="s">
        <v>2618</v>
      </c>
      <c r="F610" s="28" t="s">
        <v>2619</v>
      </c>
      <c r="H610" s="28">
        <v>0.7</v>
      </c>
      <c r="J610" s="28" t="s">
        <v>23</v>
      </c>
    </row>
    <row r="611" spans="1:10" x14ac:dyDescent="0.25">
      <c r="A611" s="1">
        <v>633</v>
      </c>
      <c r="B611" s="2" t="s">
        <v>1022</v>
      </c>
      <c r="C611" s="28" t="s">
        <v>1023</v>
      </c>
      <c r="D611" s="28" t="s">
        <v>1024</v>
      </c>
      <c r="F611" s="28" t="s">
        <v>714</v>
      </c>
      <c r="H611" s="28">
        <v>1</v>
      </c>
      <c r="J611" s="28" t="s">
        <v>23</v>
      </c>
    </row>
    <row r="612" spans="1:10" x14ac:dyDescent="0.25">
      <c r="A612" s="1">
        <v>634</v>
      </c>
      <c r="B612" s="2" t="s">
        <v>1022</v>
      </c>
      <c r="C612" s="28" t="s">
        <v>1025</v>
      </c>
      <c r="D612" s="28" t="s">
        <v>1026</v>
      </c>
      <c r="F612" s="28" t="s">
        <v>714</v>
      </c>
      <c r="H612" s="28">
        <v>1</v>
      </c>
      <c r="J612" s="28" t="s">
        <v>23</v>
      </c>
    </row>
    <row r="613" spans="1:10" x14ac:dyDescent="0.25">
      <c r="A613" s="1">
        <v>635</v>
      </c>
      <c r="B613" s="2" t="s">
        <v>1022</v>
      </c>
      <c r="C613" s="28" t="s">
        <v>193</v>
      </c>
      <c r="D613" s="28" t="s">
        <v>1027</v>
      </c>
      <c r="F613" s="28" t="s">
        <v>714</v>
      </c>
      <c r="H613" s="28">
        <v>1</v>
      </c>
      <c r="J613" s="28" t="s">
        <v>23</v>
      </c>
    </row>
    <row r="614" spans="1:10" x14ac:dyDescent="0.25">
      <c r="A614" s="1">
        <v>636</v>
      </c>
      <c r="B614" s="2" t="s">
        <v>1022</v>
      </c>
      <c r="C614" s="28" t="s">
        <v>1028</v>
      </c>
      <c r="D614" s="28" t="s">
        <v>1029</v>
      </c>
      <c r="F614" s="28" t="s">
        <v>714</v>
      </c>
      <c r="H614" s="28">
        <v>1</v>
      </c>
      <c r="J614" s="28" t="s">
        <v>23</v>
      </c>
    </row>
    <row r="615" spans="1:10" x14ac:dyDescent="0.25">
      <c r="A615" s="1">
        <v>637</v>
      </c>
      <c r="B615" s="2" t="s">
        <v>1022</v>
      </c>
      <c r="C615" s="28" t="s">
        <v>187</v>
      </c>
      <c r="D615" s="28" t="s">
        <v>1030</v>
      </c>
      <c r="F615" s="28" t="s">
        <v>714</v>
      </c>
      <c r="H615" s="28">
        <v>1</v>
      </c>
      <c r="J615" s="28" t="s">
        <v>23</v>
      </c>
    </row>
    <row r="616" spans="1:10" x14ac:dyDescent="0.25">
      <c r="A616" s="1">
        <v>638</v>
      </c>
      <c r="B616" s="2" t="s">
        <v>1022</v>
      </c>
      <c r="C616" s="28" t="s">
        <v>1031</v>
      </c>
      <c r="D616" s="28" t="s">
        <v>1032</v>
      </c>
      <c r="F616" s="28" t="s">
        <v>714</v>
      </c>
      <c r="H616" s="28">
        <v>0.5</v>
      </c>
      <c r="J616" s="28" t="s">
        <v>23</v>
      </c>
    </row>
    <row r="617" spans="1:10" x14ac:dyDescent="0.25">
      <c r="A617" s="1">
        <v>639</v>
      </c>
      <c r="B617" s="2" t="s">
        <v>1022</v>
      </c>
      <c r="C617" s="28" t="s">
        <v>1033</v>
      </c>
      <c r="D617" s="28" t="s">
        <v>1034</v>
      </c>
      <c r="F617" s="28" t="s">
        <v>714</v>
      </c>
      <c r="H617" s="28">
        <v>0.8</v>
      </c>
      <c r="J617" s="28" t="s">
        <v>23</v>
      </c>
    </row>
    <row r="618" spans="1:10" x14ac:dyDescent="0.25">
      <c r="A618" s="1">
        <v>640</v>
      </c>
      <c r="B618" s="2" t="s">
        <v>1022</v>
      </c>
      <c r="C618" s="28" t="s">
        <v>1035</v>
      </c>
      <c r="D618" s="28" t="s">
        <v>1036</v>
      </c>
      <c r="F618" s="28" t="s">
        <v>714</v>
      </c>
      <c r="H618" s="28">
        <v>0.2</v>
      </c>
      <c r="J618" s="28" t="s">
        <v>23</v>
      </c>
    </row>
    <row r="619" spans="1:10" x14ac:dyDescent="0.25">
      <c r="A619" s="1">
        <v>641</v>
      </c>
      <c r="B619" s="2" t="s">
        <v>1022</v>
      </c>
      <c r="C619" s="28" t="s">
        <v>1037</v>
      </c>
      <c r="D619" s="28" t="s">
        <v>1038</v>
      </c>
      <c r="F619" s="28" t="s">
        <v>714</v>
      </c>
      <c r="H619" s="28">
        <v>0.5</v>
      </c>
      <c r="J619" s="28" t="s">
        <v>23</v>
      </c>
    </row>
    <row r="620" spans="1:10" x14ac:dyDescent="0.25">
      <c r="A620" s="1">
        <v>642</v>
      </c>
      <c r="B620" s="2" t="s">
        <v>1022</v>
      </c>
      <c r="C620" s="28" t="s">
        <v>185</v>
      </c>
      <c r="D620" s="28" t="s">
        <v>1039</v>
      </c>
      <c r="F620" s="28" t="s">
        <v>714</v>
      </c>
      <c r="H620" s="28">
        <v>1</v>
      </c>
      <c r="J620" s="28" t="s">
        <v>23</v>
      </c>
    </row>
    <row r="621" spans="1:10" x14ac:dyDescent="0.25">
      <c r="A621" s="1">
        <v>643</v>
      </c>
      <c r="B621" s="2" t="s">
        <v>1022</v>
      </c>
      <c r="C621" s="28" t="s">
        <v>1040</v>
      </c>
      <c r="D621" s="28" t="s">
        <v>1041</v>
      </c>
      <c r="F621" s="28" t="s">
        <v>714</v>
      </c>
      <c r="H621" s="28">
        <v>0.8</v>
      </c>
      <c r="J621" s="28" t="s">
        <v>23</v>
      </c>
    </row>
    <row r="622" spans="1:10" x14ac:dyDescent="0.25">
      <c r="A622" s="1">
        <v>644</v>
      </c>
      <c r="B622" s="2" t="s">
        <v>1022</v>
      </c>
      <c r="C622" s="28" t="s">
        <v>367</v>
      </c>
      <c r="D622" s="28" t="s">
        <v>1042</v>
      </c>
      <c r="F622" s="28" t="s">
        <v>714</v>
      </c>
      <c r="H622" s="28">
        <v>1</v>
      </c>
      <c r="J622" s="28" t="s">
        <v>23</v>
      </c>
    </row>
    <row r="623" spans="1:10" x14ac:dyDescent="0.25">
      <c r="A623" s="1">
        <v>645</v>
      </c>
      <c r="B623" s="2" t="s">
        <v>1022</v>
      </c>
      <c r="C623" s="28" t="s">
        <v>1043</v>
      </c>
      <c r="D623" s="28" t="s">
        <v>1044</v>
      </c>
      <c r="F623" s="28" t="s">
        <v>714</v>
      </c>
      <c r="H623" s="28">
        <v>0.5</v>
      </c>
      <c r="J623" s="28" t="s">
        <v>23</v>
      </c>
    </row>
    <row r="624" spans="1:10" x14ac:dyDescent="0.25">
      <c r="A624" s="1">
        <v>646</v>
      </c>
      <c r="B624" s="2" t="s">
        <v>1022</v>
      </c>
      <c r="C624" s="28" t="s">
        <v>11</v>
      </c>
      <c r="D624" s="28" t="s">
        <v>1045</v>
      </c>
      <c r="F624" s="28" t="s">
        <v>714</v>
      </c>
      <c r="H624" s="28">
        <v>1</v>
      </c>
      <c r="J624" s="28" t="s">
        <v>23</v>
      </c>
    </row>
    <row r="625" spans="1:10" x14ac:dyDescent="0.25">
      <c r="A625" s="1">
        <v>647</v>
      </c>
      <c r="B625" s="2" t="s">
        <v>1046</v>
      </c>
      <c r="C625" s="2" t="s">
        <v>1047</v>
      </c>
      <c r="H625" s="28">
        <v>1</v>
      </c>
      <c r="J625" s="28" t="s">
        <v>103</v>
      </c>
    </row>
    <row r="626" spans="1:10" x14ac:dyDescent="0.25">
      <c r="A626" s="1">
        <v>648</v>
      </c>
      <c r="B626" s="2" t="s">
        <v>1046</v>
      </c>
      <c r="C626" s="2" t="s">
        <v>1048</v>
      </c>
      <c r="H626" s="28">
        <v>1</v>
      </c>
      <c r="J626" s="28" t="s">
        <v>103</v>
      </c>
    </row>
    <row r="627" spans="1:10" x14ac:dyDescent="0.25">
      <c r="A627" s="1">
        <v>649</v>
      </c>
      <c r="B627" s="2" t="s">
        <v>1049</v>
      </c>
      <c r="C627" s="2" t="s">
        <v>1050</v>
      </c>
      <c r="H627" s="28">
        <v>1</v>
      </c>
      <c r="J627" s="28" t="s">
        <v>103</v>
      </c>
    </row>
    <row r="628" spans="1:10" x14ac:dyDescent="0.25">
      <c r="A628" s="1">
        <v>650</v>
      </c>
      <c r="B628" s="2" t="s">
        <v>1049</v>
      </c>
      <c r="C628" s="2" t="s">
        <v>1051</v>
      </c>
      <c r="H628" s="28">
        <v>1</v>
      </c>
      <c r="J628" s="28" t="s">
        <v>103</v>
      </c>
    </row>
    <row r="629" spans="1:10" x14ac:dyDescent="0.25">
      <c r="A629" s="1">
        <v>651</v>
      </c>
      <c r="B629" s="2" t="s">
        <v>1052</v>
      </c>
      <c r="C629" s="2" t="s">
        <v>1053</v>
      </c>
      <c r="E629" s="28" t="s">
        <v>1054</v>
      </c>
      <c r="F629" s="13" t="s">
        <v>1055</v>
      </c>
      <c r="H629" s="28">
        <v>1</v>
      </c>
      <c r="J629" s="28" t="s">
        <v>103</v>
      </c>
    </row>
    <row r="630" spans="1:10" x14ac:dyDescent="0.25">
      <c r="A630" s="1">
        <v>652</v>
      </c>
      <c r="B630" s="2" t="s">
        <v>1052</v>
      </c>
      <c r="C630" s="2" t="s">
        <v>1056</v>
      </c>
      <c r="E630" s="28" t="s">
        <v>1054</v>
      </c>
      <c r="F630" s="13" t="s">
        <v>1055</v>
      </c>
      <c r="H630" s="28">
        <v>1</v>
      </c>
      <c r="J630" s="28" t="s">
        <v>103</v>
      </c>
    </row>
    <row r="631" spans="1:10" x14ac:dyDescent="0.25">
      <c r="A631" s="1">
        <v>653</v>
      </c>
      <c r="B631" s="2" t="s">
        <v>1052</v>
      </c>
      <c r="C631" s="2" t="s">
        <v>1057</v>
      </c>
      <c r="E631" s="28" t="s">
        <v>1058</v>
      </c>
      <c r="F631" s="13" t="s">
        <v>1055</v>
      </c>
      <c r="H631" s="28">
        <v>1</v>
      </c>
      <c r="J631" s="28" t="s">
        <v>103</v>
      </c>
    </row>
    <row r="632" spans="1:10" x14ac:dyDescent="0.25">
      <c r="A632" s="1">
        <v>654</v>
      </c>
      <c r="B632" s="2" t="s">
        <v>1052</v>
      </c>
      <c r="C632" s="2" t="s">
        <v>1059</v>
      </c>
      <c r="E632" s="28" t="s">
        <v>1058</v>
      </c>
      <c r="F632" s="13" t="s">
        <v>1055</v>
      </c>
      <c r="H632" s="28">
        <v>1</v>
      </c>
      <c r="J632" s="28" t="s">
        <v>103</v>
      </c>
    </row>
    <row r="633" spans="1:10" x14ac:dyDescent="0.25">
      <c r="A633" s="1">
        <v>655</v>
      </c>
      <c r="B633" s="2" t="s">
        <v>1052</v>
      </c>
      <c r="C633" s="2" t="s">
        <v>1060</v>
      </c>
      <c r="E633" s="28" t="s">
        <v>1061</v>
      </c>
      <c r="F633" s="13" t="s">
        <v>1055</v>
      </c>
      <c r="H633" s="28">
        <v>1</v>
      </c>
      <c r="J633" s="28" t="s">
        <v>103</v>
      </c>
    </row>
    <row r="634" spans="1:10" x14ac:dyDescent="0.25">
      <c r="A634" s="1">
        <v>656</v>
      </c>
      <c r="B634" s="2" t="s">
        <v>1052</v>
      </c>
      <c r="C634" s="2" t="s">
        <v>1062</v>
      </c>
      <c r="E634" s="28" t="s">
        <v>1061</v>
      </c>
      <c r="F634" s="13" t="s">
        <v>1055</v>
      </c>
      <c r="H634" s="28">
        <v>1</v>
      </c>
      <c r="J634" s="28" t="s">
        <v>103</v>
      </c>
    </row>
    <row r="635" spans="1:10" x14ac:dyDescent="0.25">
      <c r="A635" s="1">
        <v>657</v>
      </c>
      <c r="B635" s="2" t="s">
        <v>1052</v>
      </c>
      <c r="C635" s="2" t="s">
        <v>1063</v>
      </c>
      <c r="E635" s="28" t="s">
        <v>1064</v>
      </c>
      <c r="F635" s="13" t="s">
        <v>1055</v>
      </c>
      <c r="H635" s="28">
        <v>0.5</v>
      </c>
      <c r="J635" s="28" t="s">
        <v>103</v>
      </c>
    </row>
    <row r="636" spans="1:10" x14ac:dyDescent="0.25">
      <c r="A636" s="1">
        <v>658</v>
      </c>
      <c r="B636" s="2" t="s">
        <v>1052</v>
      </c>
      <c r="C636" s="2" t="s">
        <v>1065</v>
      </c>
      <c r="E636" s="28" t="s">
        <v>1064</v>
      </c>
      <c r="F636" s="13" t="s">
        <v>1055</v>
      </c>
      <c r="H636" s="28">
        <v>0.5</v>
      </c>
      <c r="J636" s="28" t="s">
        <v>103</v>
      </c>
    </row>
    <row r="637" spans="1:10" x14ac:dyDescent="0.25">
      <c r="A637" s="1">
        <v>659</v>
      </c>
      <c r="B637" s="2" t="s">
        <v>1052</v>
      </c>
      <c r="C637" s="2" t="s">
        <v>1066</v>
      </c>
      <c r="E637" s="28" t="s">
        <v>1058</v>
      </c>
      <c r="F637" s="13" t="s">
        <v>1055</v>
      </c>
      <c r="H637" s="28">
        <v>0</v>
      </c>
      <c r="J637" s="28" t="s">
        <v>103</v>
      </c>
    </row>
    <row r="638" spans="1:10" x14ac:dyDescent="0.25">
      <c r="A638" s="1">
        <v>660</v>
      </c>
      <c r="B638" s="2" t="s">
        <v>1052</v>
      </c>
      <c r="C638" s="2" t="s">
        <v>1067</v>
      </c>
      <c r="E638" s="28" t="s">
        <v>1058</v>
      </c>
      <c r="F638" s="13" t="s">
        <v>1055</v>
      </c>
      <c r="H638" s="28">
        <v>0</v>
      </c>
      <c r="J638" s="28" t="s">
        <v>103</v>
      </c>
    </row>
    <row r="639" spans="1:10" x14ac:dyDescent="0.25">
      <c r="A639" s="1">
        <v>661</v>
      </c>
      <c r="B639" s="2" t="s">
        <v>1052</v>
      </c>
      <c r="C639" s="2" t="s">
        <v>1068</v>
      </c>
      <c r="E639" s="28" t="s">
        <v>1061</v>
      </c>
      <c r="F639" s="13" t="s">
        <v>1055</v>
      </c>
      <c r="H639" s="28">
        <v>0</v>
      </c>
      <c r="J639" s="28" t="s">
        <v>103</v>
      </c>
    </row>
    <row r="640" spans="1:10" x14ac:dyDescent="0.25">
      <c r="A640" s="1">
        <v>662</v>
      </c>
      <c r="B640" s="2" t="s">
        <v>1052</v>
      </c>
      <c r="C640" s="2" t="s">
        <v>1069</v>
      </c>
      <c r="E640" s="28" t="s">
        <v>1061</v>
      </c>
      <c r="F640" s="13" t="s">
        <v>1055</v>
      </c>
      <c r="H640" s="28">
        <v>0</v>
      </c>
      <c r="J640" s="28" t="s">
        <v>103</v>
      </c>
    </row>
    <row r="641" spans="1:10" x14ac:dyDescent="0.25">
      <c r="A641" s="1">
        <v>663</v>
      </c>
      <c r="B641" s="2" t="s">
        <v>1052</v>
      </c>
      <c r="C641" s="2" t="s">
        <v>1070</v>
      </c>
      <c r="E641" s="28" t="s">
        <v>1064</v>
      </c>
      <c r="F641" s="13" t="s">
        <v>1055</v>
      </c>
      <c r="H641" s="28">
        <v>0</v>
      </c>
      <c r="J641" s="28" t="s">
        <v>103</v>
      </c>
    </row>
    <row r="642" spans="1:10" x14ac:dyDescent="0.25">
      <c r="A642" s="1">
        <v>664</v>
      </c>
      <c r="B642" s="2" t="s">
        <v>1052</v>
      </c>
      <c r="C642" s="2" t="s">
        <v>1071</v>
      </c>
      <c r="E642" s="28" t="s">
        <v>1064</v>
      </c>
      <c r="F642" s="13" t="s">
        <v>1055</v>
      </c>
      <c r="H642" s="28">
        <v>0</v>
      </c>
      <c r="J642" s="28" t="s">
        <v>103</v>
      </c>
    </row>
    <row r="643" spans="1:10" x14ac:dyDescent="0.25">
      <c r="A643" s="1">
        <v>665</v>
      </c>
      <c r="B643" s="28" t="s">
        <v>1072</v>
      </c>
      <c r="C643" s="2" t="s">
        <v>1073</v>
      </c>
      <c r="E643" s="10" t="s">
        <v>1074</v>
      </c>
      <c r="F643" s="28" t="s">
        <v>1075</v>
      </c>
      <c r="H643" s="28">
        <v>0.5</v>
      </c>
      <c r="J643" s="28" t="s">
        <v>23</v>
      </c>
    </row>
    <row r="644" spans="1:10" x14ac:dyDescent="0.25">
      <c r="A644" s="1">
        <v>666</v>
      </c>
      <c r="B644" s="28" t="s">
        <v>1072</v>
      </c>
      <c r="C644" s="2" t="s">
        <v>1076</v>
      </c>
      <c r="E644" s="10" t="s">
        <v>1077</v>
      </c>
      <c r="F644" s="28" t="s">
        <v>1075</v>
      </c>
      <c r="H644" s="28">
        <v>0.5</v>
      </c>
      <c r="J644" s="28" t="s">
        <v>23</v>
      </c>
    </row>
    <row r="645" spans="1:10" x14ac:dyDescent="0.25">
      <c r="A645" s="1">
        <v>667</v>
      </c>
      <c r="B645" s="28" t="s">
        <v>1072</v>
      </c>
      <c r="C645" s="2" t="s">
        <v>1078</v>
      </c>
      <c r="E645" s="10" t="s">
        <v>1079</v>
      </c>
      <c r="F645" s="28" t="s">
        <v>1075</v>
      </c>
      <c r="H645" s="28">
        <v>0.2</v>
      </c>
      <c r="J645" s="28" t="s">
        <v>23</v>
      </c>
    </row>
    <row r="646" spans="1:10" x14ac:dyDescent="0.25">
      <c r="A646" s="1">
        <v>668</v>
      </c>
      <c r="B646" s="28" t="s">
        <v>1072</v>
      </c>
      <c r="C646" s="2" t="s">
        <v>1080</v>
      </c>
      <c r="E646" s="10" t="s">
        <v>1081</v>
      </c>
      <c r="F646" s="28" t="s">
        <v>1075</v>
      </c>
      <c r="H646" s="28">
        <v>0.2</v>
      </c>
      <c r="J646" s="28" t="s">
        <v>23</v>
      </c>
    </row>
    <row r="647" spans="1:10" x14ac:dyDescent="0.25">
      <c r="A647" s="1">
        <v>669</v>
      </c>
      <c r="B647" s="28" t="s">
        <v>1072</v>
      </c>
      <c r="C647" s="2" t="s">
        <v>1082</v>
      </c>
      <c r="E647" s="10" t="s">
        <v>1083</v>
      </c>
      <c r="F647" s="28" t="s">
        <v>1075</v>
      </c>
      <c r="H647" s="28">
        <v>0</v>
      </c>
      <c r="J647" s="28" t="s">
        <v>23</v>
      </c>
    </row>
    <row r="648" spans="1:10" x14ac:dyDescent="0.25">
      <c r="A648" s="1">
        <v>670</v>
      </c>
      <c r="B648" s="28" t="s">
        <v>1072</v>
      </c>
      <c r="C648" s="2" t="s">
        <v>1084</v>
      </c>
      <c r="E648" s="10" t="s">
        <v>1085</v>
      </c>
      <c r="F648" s="28" t="s">
        <v>1075</v>
      </c>
      <c r="H648" s="28">
        <v>0</v>
      </c>
      <c r="J648" s="28" t="s">
        <v>23</v>
      </c>
    </row>
    <row r="649" spans="1:10" x14ac:dyDescent="0.25">
      <c r="A649" s="1">
        <v>671</v>
      </c>
      <c r="B649" s="28" t="s">
        <v>1072</v>
      </c>
      <c r="C649" s="2" t="s">
        <v>1086</v>
      </c>
      <c r="E649" s="10" t="s">
        <v>1087</v>
      </c>
      <c r="F649" s="28" t="s">
        <v>1075</v>
      </c>
      <c r="H649" s="28">
        <v>0</v>
      </c>
      <c r="J649" s="28" t="s">
        <v>23</v>
      </c>
    </row>
    <row r="650" spans="1:10" x14ac:dyDescent="0.25">
      <c r="A650" s="1">
        <v>672</v>
      </c>
      <c r="B650" s="28" t="s">
        <v>1072</v>
      </c>
      <c r="C650" s="2" t="s">
        <v>1088</v>
      </c>
      <c r="E650" s="10" t="s">
        <v>1089</v>
      </c>
      <c r="F650" s="28" t="s">
        <v>1075</v>
      </c>
      <c r="H650" s="28">
        <v>0</v>
      </c>
      <c r="J650" s="28" t="s">
        <v>23</v>
      </c>
    </row>
    <row r="651" spans="1:10" x14ac:dyDescent="0.25">
      <c r="A651" s="1">
        <v>673</v>
      </c>
      <c r="B651" s="28" t="s">
        <v>1090</v>
      </c>
      <c r="C651" s="2" t="s">
        <v>1091</v>
      </c>
      <c r="E651" s="10" t="s">
        <v>1092</v>
      </c>
      <c r="F651" s="28" t="s">
        <v>1075</v>
      </c>
      <c r="H651" s="28">
        <v>1</v>
      </c>
      <c r="J651" s="28" t="s">
        <v>23</v>
      </c>
    </row>
    <row r="652" spans="1:10" x14ac:dyDescent="0.25">
      <c r="A652" s="1">
        <v>674</v>
      </c>
      <c r="B652" s="28" t="s">
        <v>1090</v>
      </c>
      <c r="C652" s="2" t="s">
        <v>1093</v>
      </c>
      <c r="E652" s="10" t="s">
        <v>1094</v>
      </c>
      <c r="F652" s="28" t="s">
        <v>1075</v>
      </c>
      <c r="H652" s="28">
        <v>1</v>
      </c>
      <c r="J652" s="28" t="s">
        <v>23</v>
      </c>
    </row>
    <row r="653" spans="1:10" x14ac:dyDescent="0.25">
      <c r="A653" s="1">
        <v>675</v>
      </c>
      <c r="B653" s="28" t="s">
        <v>1090</v>
      </c>
      <c r="C653" s="2" t="s">
        <v>1095</v>
      </c>
      <c r="E653" s="10" t="s">
        <v>1096</v>
      </c>
      <c r="F653" s="28" t="s">
        <v>1075</v>
      </c>
      <c r="H653" s="28">
        <v>1</v>
      </c>
      <c r="J653" s="28" t="s">
        <v>23</v>
      </c>
    </row>
    <row r="654" spans="1:10" x14ac:dyDescent="0.25">
      <c r="A654" s="1">
        <v>676</v>
      </c>
      <c r="B654" s="28" t="s">
        <v>1090</v>
      </c>
      <c r="C654" s="2" t="s">
        <v>1097</v>
      </c>
      <c r="E654" s="10" t="s">
        <v>1098</v>
      </c>
      <c r="F654" s="28" t="s">
        <v>1075</v>
      </c>
      <c r="H654" s="28">
        <v>1</v>
      </c>
      <c r="J654" s="28" t="s">
        <v>23</v>
      </c>
    </row>
    <row r="655" spans="1:10" x14ac:dyDescent="0.25">
      <c r="A655" s="1">
        <v>677</v>
      </c>
      <c r="B655" s="28" t="s">
        <v>1090</v>
      </c>
      <c r="C655" s="2" t="s">
        <v>1099</v>
      </c>
      <c r="E655" s="10" t="s">
        <v>1100</v>
      </c>
      <c r="F655" s="28" t="s">
        <v>1075</v>
      </c>
      <c r="H655" s="28">
        <v>1</v>
      </c>
      <c r="J655" s="28" t="s">
        <v>23</v>
      </c>
    </row>
    <row r="656" spans="1:10" x14ac:dyDescent="0.25">
      <c r="A656" s="1">
        <v>678</v>
      </c>
      <c r="B656" s="28" t="s">
        <v>1090</v>
      </c>
      <c r="C656" s="2" t="s">
        <v>1101</v>
      </c>
      <c r="E656" s="10" t="s">
        <v>1102</v>
      </c>
      <c r="F656" s="28" t="s">
        <v>1075</v>
      </c>
      <c r="H656" s="28">
        <v>0.3</v>
      </c>
      <c r="J656" s="28" t="s">
        <v>23</v>
      </c>
    </row>
    <row r="657" spans="1:10" x14ac:dyDescent="0.25">
      <c r="A657" s="1">
        <v>679</v>
      </c>
      <c r="B657" s="28" t="s">
        <v>1090</v>
      </c>
      <c r="C657" s="2" t="s">
        <v>1103</v>
      </c>
      <c r="E657" s="10" t="s">
        <v>1104</v>
      </c>
      <c r="F657" s="28" t="s">
        <v>1075</v>
      </c>
      <c r="H657" s="28">
        <v>0.3</v>
      </c>
      <c r="J657" s="28" t="s">
        <v>23</v>
      </c>
    </row>
    <row r="658" spans="1:10" x14ac:dyDescent="0.25">
      <c r="A658" s="1">
        <v>680</v>
      </c>
      <c r="B658" s="28" t="s">
        <v>1090</v>
      </c>
      <c r="C658" s="2" t="s">
        <v>1105</v>
      </c>
      <c r="E658" s="10" t="s">
        <v>1106</v>
      </c>
      <c r="F658" s="28" t="s">
        <v>1075</v>
      </c>
      <c r="H658" s="28">
        <v>0.1</v>
      </c>
      <c r="J658" s="28" t="s">
        <v>23</v>
      </c>
    </row>
    <row r="659" spans="1:10" x14ac:dyDescent="0.25">
      <c r="A659" s="1">
        <v>681</v>
      </c>
      <c r="B659" s="28" t="s">
        <v>1090</v>
      </c>
      <c r="C659" s="2" t="s">
        <v>1107</v>
      </c>
      <c r="E659" s="10" t="s">
        <v>1108</v>
      </c>
      <c r="F659" s="28" t="s">
        <v>1075</v>
      </c>
      <c r="H659" s="28">
        <v>0.1</v>
      </c>
      <c r="J659" s="28" t="s">
        <v>23</v>
      </c>
    </row>
    <row r="660" spans="1:10" x14ac:dyDescent="0.25">
      <c r="A660" s="1">
        <v>682</v>
      </c>
      <c r="B660" s="28" t="s">
        <v>1109</v>
      </c>
      <c r="C660" s="2" t="s">
        <v>1110</v>
      </c>
      <c r="E660" s="10" t="s">
        <v>415</v>
      </c>
      <c r="F660" s="28" t="s">
        <v>1075</v>
      </c>
      <c r="H660" s="28">
        <v>0</v>
      </c>
      <c r="J660" s="28" t="s">
        <v>23</v>
      </c>
    </row>
    <row r="661" spans="1:10" x14ac:dyDescent="0.25">
      <c r="A661" s="1">
        <v>683</v>
      </c>
      <c r="B661" s="28" t="s">
        <v>1109</v>
      </c>
      <c r="C661" s="2" t="s">
        <v>1111</v>
      </c>
      <c r="E661" s="10" t="s">
        <v>1112</v>
      </c>
      <c r="F661" s="28" t="s">
        <v>1075</v>
      </c>
      <c r="H661" s="28">
        <v>0</v>
      </c>
      <c r="J661" s="28" t="s">
        <v>23</v>
      </c>
    </row>
    <row r="662" spans="1:10" x14ac:dyDescent="0.25">
      <c r="A662" s="1">
        <v>684</v>
      </c>
      <c r="B662" s="28" t="s">
        <v>1109</v>
      </c>
      <c r="C662" s="2" t="s">
        <v>1113</v>
      </c>
      <c r="E662" s="10" t="s">
        <v>1114</v>
      </c>
      <c r="F662" s="28" t="s">
        <v>1075</v>
      </c>
      <c r="H662" s="28">
        <v>0</v>
      </c>
      <c r="J662" s="28" t="s">
        <v>23</v>
      </c>
    </row>
    <row r="663" spans="1:10" x14ac:dyDescent="0.25">
      <c r="A663" s="1">
        <v>685</v>
      </c>
      <c r="B663" s="28" t="s">
        <v>1109</v>
      </c>
      <c r="C663" s="2" t="s">
        <v>1115</v>
      </c>
      <c r="E663" s="10" t="s">
        <v>1116</v>
      </c>
      <c r="F663" s="28" t="s">
        <v>1075</v>
      </c>
      <c r="H663" s="28">
        <v>0</v>
      </c>
      <c r="J663" s="28" t="s">
        <v>23</v>
      </c>
    </row>
    <row r="664" spans="1:10" x14ac:dyDescent="0.25">
      <c r="A664" s="1">
        <v>686</v>
      </c>
      <c r="B664" s="28" t="s">
        <v>1109</v>
      </c>
      <c r="C664" s="2" t="s">
        <v>1117</v>
      </c>
      <c r="E664" s="10" t="s">
        <v>1118</v>
      </c>
      <c r="F664" s="28" t="s">
        <v>1075</v>
      </c>
      <c r="H664" s="28">
        <v>0</v>
      </c>
      <c r="J664" s="28" t="s">
        <v>23</v>
      </c>
    </row>
    <row r="665" spans="1:10" x14ac:dyDescent="0.25">
      <c r="A665" s="1">
        <v>687</v>
      </c>
      <c r="B665" s="28" t="s">
        <v>1109</v>
      </c>
      <c r="C665" s="2" t="s">
        <v>1119</v>
      </c>
      <c r="E665" s="10" t="s">
        <v>1120</v>
      </c>
      <c r="F665" s="28" t="s">
        <v>1075</v>
      </c>
      <c r="H665" s="28">
        <v>0</v>
      </c>
      <c r="J665" s="28" t="s">
        <v>23</v>
      </c>
    </row>
    <row r="666" spans="1:10" x14ac:dyDescent="0.25">
      <c r="A666" s="1">
        <v>688</v>
      </c>
      <c r="B666" s="28" t="s">
        <v>1109</v>
      </c>
      <c r="C666" s="2" t="s">
        <v>1121</v>
      </c>
      <c r="E666" s="10" t="s">
        <v>1122</v>
      </c>
      <c r="F666" s="28" t="s">
        <v>1075</v>
      </c>
      <c r="H666" s="28">
        <v>0</v>
      </c>
      <c r="J666" s="28" t="s">
        <v>23</v>
      </c>
    </row>
    <row r="667" spans="1:10" x14ac:dyDescent="0.25">
      <c r="A667" s="1">
        <v>689</v>
      </c>
      <c r="B667" s="28" t="s">
        <v>1109</v>
      </c>
      <c r="C667" s="2" t="s">
        <v>1123</v>
      </c>
      <c r="E667" s="10" t="s">
        <v>1124</v>
      </c>
      <c r="F667" s="28" t="s">
        <v>1075</v>
      </c>
      <c r="H667" s="28">
        <v>0</v>
      </c>
      <c r="J667" s="28" t="s">
        <v>23</v>
      </c>
    </row>
    <row r="668" spans="1:10" x14ac:dyDescent="0.25">
      <c r="A668" s="1">
        <v>690</v>
      </c>
      <c r="B668" s="28" t="s">
        <v>1109</v>
      </c>
      <c r="C668" s="2" t="s">
        <v>1125</v>
      </c>
      <c r="E668" s="10" t="s">
        <v>1126</v>
      </c>
      <c r="F668" s="28" t="s">
        <v>1075</v>
      </c>
      <c r="H668" s="28">
        <v>0</v>
      </c>
      <c r="J668" s="28" t="s">
        <v>23</v>
      </c>
    </row>
    <row r="669" spans="1:10" x14ac:dyDescent="0.25">
      <c r="A669" s="1">
        <v>691</v>
      </c>
      <c r="B669" s="28" t="s">
        <v>1109</v>
      </c>
      <c r="C669" s="2" t="s">
        <v>1127</v>
      </c>
      <c r="E669" s="10" t="s">
        <v>1128</v>
      </c>
      <c r="F669" s="28" t="s">
        <v>1075</v>
      </c>
      <c r="H669" s="28">
        <v>0</v>
      </c>
      <c r="J669" s="28" t="s">
        <v>23</v>
      </c>
    </row>
    <row r="670" spans="1:10" x14ac:dyDescent="0.25">
      <c r="A670" s="1">
        <v>692</v>
      </c>
      <c r="B670" s="28" t="s">
        <v>1129</v>
      </c>
      <c r="C670" s="2" t="s">
        <v>1130</v>
      </c>
      <c r="E670" s="10" t="s">
        <v>1131</v>
      </c>
      <c r="F670" s="28" t="s">
        <v>1075</v>
      </c>
      <c r="H670" s="28">
        <v>0.5</v>
      </c>
      <c r="J670" s="28" t="s">
        <v>23</v>
      </c>
    </row>
    <row r="671" spans="1:10" x14ac:dyDescent="0.25">
      <c r="A671" s="1">
        <v>693</v>
      </c>
      <c r="B671" s="28" t="s">
        <v>1129</v>
      </c>
      <c r="C671" s="2" t="s">
        <v>1132</v>
      </c>
      <c r="E671" s="10" t="s">
        <v>1133</v>
      </c>
      <c r="F671" s="28" t="s">
        <v>1075</v>
      </c>
      <c r="H671" s="28">
        <v>0.5</v>
      </c>
      <c r="J671" s="28" t="s">
        <v>23</v>
      </c>
    </row>
    <row r="672" spans="1:10" x14ac:dyDescent="0.25">
      <c r="A672" s="1">
        <v>694</v>
      </c>
      <c r="B672" s="28" t="s">
        <v>1134</v>
      </c>
      <c r="C672" s="2" t="s">
        <v>1135</v>
      </c>
      <c r="E672" s="10" t="s">
        <v>1136</v>
      </c>
      <c r="F672" s="28" t="s">
        <v>1075</v>
      </c>
      <c r="H672" s="28">
        <v>0.5</v>
      </c>
      <c r="J672" s="28" t="s">
        <v>23</v>
      </c>
    </row>
    <row r="673" spans="1:10" x14ac:dyDescent="0.25">
      <c r="A673" s="1">
        <v>695</v>
      </c>
      <c r="B673" s="28" t="s">
        <v>1134</v>
      </c>
      <c r="C673" s="2" t="s">
        <v>1137</v>
      </c>
      <c r="E673" s="10" t="s">
        <v>1138</v>
      </c>
      <c r="F673" s="28" t="s">
        <v>1075</v>
      </c>
      <c r="H673" s="28">
        <v>0.5</v>
      </c>
      <c r="J673" s="28" t="s">
        <v>23</v>
      </c>
    </row>
    <row r="674" spans="1:10" x14ac:dyDescent="0.25">
      <c r="A674" s="1">
        <v>696</v>
      </c>
      <c r="B674" s="28" t="s">
        <v>1134</v>
      </c>
      <c r="C674" s="2" t="s">
        <v>1139</v>
      </c>
      <c r="E674" s="10" t="s">
        <v>1140</v>
      </c>
      <c r="F674" s="28" t="s">
        <v>1075</v>
      </c>
      <c r="H674" s="28">
        <v>0.5</v>
      </c>
      <c r="J674" s="28" t="s">
        <v>23</v>
      </c>
    </row>
    <row r="675" spans="1:10" x14ac:dyDescent="0.25">
      <c r="A675" s="1">
        <v>697</v>
      </c>
      <c r="B675" s="28" t="s">
        <v>1134</v>
      </c>
      <c r="C675" s="2" t="s">
        <v>1141</v>
      </c>
      <c r="E675" s="10" t="s">
        <v>1142</v>
      </c>
      <c r="F675" s="28" t="s">
        <v>1075</v>
      </c>
      <c r="H675" s="28">
        <v>0.5</v>
      </c>
      <c r="J675" s="28" t="s">
        <v>23</v>
      </c>
    </row>
    <row r="676" spans="1:10" x14ac:dyDescent="0.25">
      <c r="A676" s="1">
        <v>698</v>
      </c>
      <c r="B676" s="28" t="s">
        <v>1134</v>
      </c>
      <c r="C676" s="2" t="s">
        <v>1143</v>
      </c>
      <c r="E676" s="10" t="s">
        <v>1144</v>
      </c>
      <c r="F676" s="28" t="s">
        <v>1075</v>
      </c>
      <c r="H676" s="28">
        <v>0.3</v>
      </c>
      <c r="J676" s="28" t="s">
        <v>23</v>
      </c>
    </row>
    <row r="677" spans="1:10" x14ac:dyDescent="0.25">
      <c r="A677" s="1">
        <v>699</v>
      </c>
      <c r="B677" s="28" t="s">
        <v>1134</v>
      </c>
      <c r="C677" s="2" t="s">
        <v>1145</v>
      </c>
      <c r="E677" s="10" t="s">
        <v>1146</v>
      </c>
      <c r="F677" s="28" t="s">
        <v>1075</v>
      </c>
      <c r="H677" s="28">
        <v>0.1</v>
      </c>
      <c r="J677" s="28" t="s">
        <v>23</v>
      </c>
    </row>
    <row r="678" spans="1:10" x14ac:dyDescent="0.25">
      <c r="A678" s="1">
        <v>700</v>
      </c>
      <c r="B678" s="28" t="s">
        <v>1134</v>
      </c>
      <c r="C678" s="2" t="s">
        <v>1147</v>
      </c>
      <c r="E678" s="10" t="s">
        <v>1148</v>
      </c>
      <c r="F678" s="28" t="s">
        <v>1075</v>
      </c>
      <c r="H678" s="28">
        <v>0.1</v>
      </c>
      <c r="J678" s="28" t="s">
        <v>23</v>
      </c>
    </row>
    <row r="679" spans="1:10" x14ac:dyDescent="0.25">
      <c r="A679" s="1">
        <v>701</v>
      </c>
      <c r="B679" s="28" t="s">
        <v>1134</v>
      </c>
      <c r="C679" s="2" t="s">
        <v>1149</v>
      </c>
      <c r="E679" s="10" t="s">
        <v>1150</v>
      </c>
      <c r="F679" s="28" t="s">
        <v>1075</v>
      </c>
      <c r="H679" s="28">
        <v>0.1</v>
      </c>
      <c r="J679" s="28" t="s">
        <v>23</v>
      </c>
    </row>
    <row r="680" spans="1:10" x14ac:dyDescent="0.25">
      <c r="A680" s="1">
        <v>702</v>
      </c>
      <c r="B680" s="28" t="s">
        <v>1134</v>
      </c>
      <c r="C680" s="2" t="s">
        <v>1151</v>
      </c>
      <c r="E680" s="10" t="s">
        <v>1152</v>
      </c>
      <c r="F680" s="28" t="s">
        <v>1075</v>
      </c>
      <c r="H680" s="28">
        <v>0.1</v>
      </c>
      <c r="J680" s="28" t="s">
        <v>23</v>
      </c>
    </row>
    <row r="681" spans="1:10" x14ac:dyDescent="0.25">
      <c r="A681" s="1">
        <v>703</v>
      </c>
      <c r="B681" s="28" t="s">
        <v>1134</v>
      </c>
      <c r="C681" s="2" t="s">
        <v>1153</v>
      </c>
      <c r="E681" s="10" t="s">
        <v>1154</v>
      </c>
      <c r="F681" s="28" t="s">
        <v>1075</v>
      </c>
      <c r="H681" s="28">
        <v>0.1</v>
      </c>
      <c r="J681" s="28" t="s">
        <v>23</v>
      </c>
    </row>
    <row r="682" spans="1:10" x14ac:dyDescent="0.25">
      <c r="A682" s="1">
        <v>704</v>
      </c>
      <c r="B682" s="28" t="s">
        <v>1155</v>
      </c>
      <c r="C682" s="2" t="s">
        <v>1156</v>
      </c>
      <c r="E682" s="10" t="s">
        <v>1157</v>
      </c>
      <c r="F682" s="28" t="s">
        <v>1075</v>
      </c>
      <c r="H682" s="28">
        <v>0</v>
      </c>
      <c r="J682" s="28" t="s">
        <v>23</v>
      </c>
    </row>
    <row r="683" spans="1:10" x14ac:dyDescent="0.25">
      <c r="A683" s="1">
        <v>705</v>
      </c>
      <c r="B683" s="28" t="s">
        <v>1155</v>
      </c>
      <c r="C683" s="2" t="s">
        <v>1158</v>
      </c>
      <c r="E683" s="10" t="s">
        <v>1159</v>
      </c>
      <c r="F683" s="28" t="s">
        <v>1075</v>
      </c>
      <c r="H683" s="28">
        <v>0</v>
      </c>
      <c r="J683" s="28" t="s">
        <v>23</v>
      </c>
    </row>
    <row r="684" spans="1:10" x14ac:dyDescent="0.25">
      <c r="A684" s="1">
        <v>706</v>
      </c>
      <c r="B684" s="28" t="s">
        <v>1155</v>
      </c>
      <c r="C684" s="2" t="s">
        <v>1160</v>
      </c>
      <c r="E684" s="10" t="s">
        <v>1161</v>
      </c>
      <c r="F684" s="28" t="s">
        <v>1075</v>
      </c>
      <c r="H684" s="28">
        <v>0</v>
      </c>
      <c r="J684" s="28" t="s">
        <v>23</v>
      </c>
    </row>
    <row r="685" spans="1:10" x14ac:dyDescent="0.25">
      <c r="A685" s="1">
        <v>707</v>
      </c>
      <c r="B685" s="28" t="s">
        <v>1162</v>
      </c>
      <c r="C685" s="2" t="s">
        <v>1163</v>
      </c>
      <c r="E685" s="10" t="s">
        <v>1164</v>
      </c>
      <c r="F685" s="28" t="s">
        <v>1075</v>
      </c>
      <c r="H685" s="28">
        <v>1</v>
      </c>
      <c r="J685" s="28" t="s">
        <v>23</v>
      </c>
    </row>
    <row r="686" spans="1:10" x14ac:dyDescent="0.25">
      <c r="A686" s="1">
        <v>708</v>
      </c>
      <c r="B686" s="28" t="s">
        <v>1162</v>
      </c>
      <c r="C686" s="2" t="s">
        <v>1165</v>
      </c>
      <c r="E686" s="10" t="s">
        <v>1166</v>
      </c>
      <c r="F686" s="28" t="s">
        <v>1075</v>
      </c>
      <c r="H686" s="28">
        <v>1</v>
      </c>
      <c r="J686" s="28" t="s">
        <v>23</v>
      </c>
    </row>
    <row r="687" spans="1:10" x14ac:dyDescent="0.25">
      <c r="A687" s="1">
        <v>709</v>
      </c>
      <c r="B687" s="28" t="s">
        <v>1162</v>
      </c>
      <c r="C687" s="2" t="s">
        <v>1167</v>
      </c>
      <c r="E687" s="10" t="s">
        <v>1168</v>
      </c>
      <c r="F687" s="28" t="s">
        <v>1075</v>
      </c>
      <c r="H687" s="28">
        <v>1</v>
      </c>
      <c r="J687" s="28" t="s">
        <v>23</v>
      </c>
    </row>
    <row r="688" spans="1:10" x14ac:dyDescent="0.25">
      <c r="A688" s="1">
        <v>710</v>
      </c>
      <c r="B688" s="28" t="s">
        <v>1162</v>
      </c>
      <c r="C688" s="2" t="s">
        <v>1169</v>
      </c>
      <c r="E688" s="10" t="s">
        <v>1170</v>
      </c>
      <c r="F688" s="28" t="s">
        <v>1075</v>
      </c>
      <c r="H688" s="28">
        <v>1</v>
      </c>
      <c r="J688" s="28" t="s">
        <v>23</v>
      </c>
    </row>
    <row r="689" spans="1:10" x14ac:dyDescent="0.25">
      <c r="A689" s="1">
        <v>711</v>
      </c>
      <c r="B689" s="28" t="s">
        <v>1162</v>
      </c>
      <c r="C689" s="2" t="s">
        <v>1171</v>
      </c>
      <c r="E689" s="10" t="s">
        <v>1172</v>
      </c>
      <c r="F689" s="28" t="s">
        <v>1075</v>
      </c>
      <c r="H689" s="28">
        <v>1</v>
      </c>
      <c r="J689" s="28" t="s">
        <v>23</v>
      </c>
    </row>
    <row r="690" spans="1:10" x14ac:dyDescent="0.25">
      <c r="A690" s="1">
        <v>712</v>
      </c>
      <c r="B690" s="28" t="s">
        <v>1162</v>
      </c>
      <c r="C690" s="2" t="s">
        <v>1173</v>
      </c>
      <c r="E690" s="10" t="s">
        <v>601</v>
      </c>
      <c r="F690" s="28" t="s">
        <v>1075</v>
      </c>
      <c r="H690" s="28">
        <v>0.6</v>
      </c>
      <c r="J690" s="28" t="s">
        <v>23</v>
      </c>
    </row>
    <row r="691" spans="1:10" x14ac:dyDescent="0.25">
      <c r="A691" s="1">
        <v>713</v>
      </c>
      <c r="B691" s="28" t="s">
        <v>1162</v>
      </c>
      <c r="C691" s="2" t="s">
        <v>1174</v>
      </c>
      <c r="E691" s="10" t="s">
        <v>1175</v>
      </c>
      <c r="F691" s="28" t="s">
        <v>1075</v>
      </c>
      <c r="H691" s="28">
        <v>0.6</v>
      </c>
      <c r="J691" s="28" t="s">
        <v>23</v>
      </c>
    </row>
    <row r="692" spans="1:10" x14ac:dyDescent="0.25">
      <c r="A692" s="1">
        <v>714</v>
      </c>
      <c r="B692" s="28" t="s">
        <v>1176</v>
      </c>
      <c r="C692" s="2" t="s">
        <v>1177</v>
      </c>
      <c r="E692" s="10" t="s">
        <v>1178</v>
      </c>
      <c r="F692" s="28" t="s">
        <v>1075</v>
      </c>
      <c r="H692" s="28">
        <v>1</v>
      </c>
      <c r="J692" s="28" t="s">
        <v>23</v>
      </c>
    </row>
    <row r="693" spans="1:10" x14ac:dyDescent="0.25">
      <c r="A693" s="1">
        <v>715</v>
      </c>
      <c r="B693" s="28" t="s">
        <v>1179</v>
      </c>
      <c r="C693" s="2" t="s">
        <v>1180</v>
      </c>
      <c r="E693" s="10" t="s">
        <v>1181</v>
      </c>
      <c r="F693" s="28" t="s">
        <v>1075</v>
      </c>
      <c r="H693" s="28">
        <v>1</v>
      </c>
      <c r="J693" s="28" t="s">
        <v>23</v>
      </c>
    </row>
    <row r="694" spans="1:10" x14ac:dyDescent="0.25">
      <c r="A694" s="1">
        <v>716</v>
      </c>
      <c r="B694" s="28" t="s">
        <v>1179</v>
      </c>
      <c r="C694" s="2" t="s">
        <v>1182</v>
      </c>
      <c r="E694" s="10" t="s">
        <v>1183</v>
      </c>
      <c r="F694" s="28" t="s">
        <v>1075</v>
      </c>
      <c r="H694" s="28">
        <v>1</v>
      </c>
      <c r="J694" s="28" t="s">
        <v>23</v>
      </c>
    </row>
    <row r="695" spans="1:10" x14ac:dyDescent="0.25">
      <c r="A695" s="1">
        <v>717</v>
      </c>
      <c r="B695" s="28" t="s">
        <v>1179</v>
      </c>
      <c r="C695" s="2" t="s">
        <v>1184</v>
      </c>
      <c r="E695" s="10" t="s">
        <v>1185</v>
      </c>
      <c r="F695" s="28" t="s">
        <v>1075</v>
      </c>
      <c r="H695" s="28">
        <v>0.6</v>
      </c>
      <c r="J695" s="28" t="s">
        <v>23</v>
      </c>
    </row>
    <row r="696" spans="1:10" x14ac:dyDescent="0.25">
      <c r="A696" s="1">
        <v>718</v>
      </c>
      <c r="B696" s="28" t="s">
        <v>1179</v>
      </c>
      <c r="C696" s="2" t="s">
        <v>1186</v>
      </c>
      <c r="E696" s="10" t="s">
        <v>1187</v>
      </c>
      <c r="F696" s="28" t="s">
        <v>1075</v>
      </c>
      <c r="H696" s="28">
        <v>0.6</v>
      </c>
      <c r="J696" s="28" t="s">
        <v>23</v>
      </c>
    </row>
    <row r="697" spans="1:10" x14ac:dyDescent="0.25">
      <c r="A697" s="1">
        <v>719</v>
      </c>
      <c r="B697" s="28" t="s">
        <v>1179</v>
      </c>
      <c r="C697" s="2" t="s">
        <v>1188</v>
      </c>
      <c r="E697" s="10" t="s">
        <v>1189</v>
      </c>
      <c r="F697" s="28" t="s">
        <v>1075</v>
      </c>
      <c r="H697" s="28">
        <v>0.1</v>
      </c>
      <c r="J697" s="28" t="s">
        <v>23</v>
      </c>
    </row>
    <row r="698" spans="1:10" x14ac:dyDescent="0.25">
      <c r="A698" s="1">
        <v>720</v>
      </c>
      <c r="B698" s="28" t="s">
        <v>1190</v>
      </c>
      <c r="C698" s="28" t="s">
        <v>1191</v>
      </c>
      <c r="F698" s="28" t="s">
        <v>1192</v>
      </c>
      <c r="H698" s="28">
        <v>1</v>
      </c>
      <c r="J698" s="28" t="s">
        <v>23</v>
      </c>
    </row>
    <row r="699" spans="1:10" x14ac:dyDescent="0.25">
      <c r="A699" s="1">
        <v>721</v>
      </c>
      <c r="B699" s="28" t="s">
        <v>1190</v>
      </c>
      <c r="C699" s="28" t="s">
        <v>1193</v>
      </c>
      <c r="F699" s="28" t="s">
        <v>1192</v>
      </c>
      <c r="H699" s="28">
        <v>1</v>
      </c>
      <c r="J699" s="28" t="s">
        <v>23</v>
      </c>
    </row>
    <row r="700" spans="1:10" x14ac:dyDescent="0.25">
      <c r="A700" s="1">
        <v>722</v>
      </c>
      <c r="B700" s="28" t="s">
        <v>1190</v>
      </c>
      <c r="C700" s="28" t="s">
        <v>1194</v>
      </c>
      <c r="F700" s="28" t="s">
        <v>1192</v>
      </c>
      <c r="H700" s="28">
        <v>1</v>
      </c>
      <c r="J700" s="28" t="s">
        <v>23</v>
      </c>
    </row>
    <row r="701" spans="1:10" x14ac:dyDescent="0.25">
      <c r="A701" s="1">
        <v>723</v>
      </c>
      <c r="B701" s="28" t="s">
        <v>1190</v>
      </c>
      <c r="C701" s="28" t="s">
        <v>1177</v>
      </c>
      <c r="F701" s="28" t="s">
        <v>1192</v>
      </c>
      <c r="H701" s="28">
        <v>1</v>
      </c>
      <c r="J701" s="28" t="s">
        <v>23</v>
      </c>
    </row>
    <row r="702" spans="1:10" x14ac:dyDescent="0.25">
      <c r="A702" s="1">
        <v>724</v>
      </c>
      <c r="B702" s="28" t="s">
        <v>1190</v>
      </c>
      <c r="C702" s="28" t="s">
        <v>1195</v>
      </c>
      <c r="F702" s="28" t="s">
        <v>1192</v>
      </c>
      <c r="H702" s="28">
        <v>0.9</v>
      </c>
      <c r="J702" s="28" t="s">
        <v>23</v>
      </c>
    </row>
    <row r="703" spans="1:10" x14ac:dyDescent="0.25">
      <c r="A703" s="1">
        <v>725</v>
      </c>
      <c r="B703" s="28" t="s">
        <v>1190</v>
      </c>
      <c r="C703" s="28" t="s">
        <v>1196</v>
      </c>
      <c r="F703" s="28" t="s">
        <v>1192</v>
      </c>
      <c r="H703" s="28">
        <v>0.9</v>
      </c>
      <c r="J703" s="28" t="s">
        <v>23</v>
      </c>
    </row>
    <row r="704" spans="1:10" x14ac:dyDescent="0.25">
      <c r="A704" s="1">
        <v>726</v>
      </c>
      <c r="B704" s="28" t="s">
        <v>1190</v>
      </c>
      <c r="C704" s="28" t="s">
        <v>1197</v>
      </c>
      <c r="F704" s="28" t="s">
        <v>1192</v>
      </c>
      <c r="H704" s="28">
        <v>0.9</v>
      </c>
      <c r="J704" s="28" t="s">
        <v>23</v>
      </c>
    </row>
    <row r="705" spans="1:10" x14ac:dyDescent="0.25">
      <c r="A705" s="1">
        <v>727</v>
      </c>
      <c r="B705" s="28" t="s">
        <v>1190</v>
      </c>
      <c r="C705" s="28" t="s">
        <v>1198</v>
      </c>
      <c r="F705" s="28" t="s">
        <v>1192</v>
      </c>
      <c r="H705" s="28">
        <v>0.8</v>
      </c>
      <c r="J705" s="28" t="s">
        <v>23</v>
      </c>
    </row>
    <row r="706" spans="1:10" x14ac:dyDescent="0.25">
      <c r="A706" s="1">
        <v>728</v>
      </c>
      <c r="B706" s="28" t="s">
        <v>1190</v>
      </c>
      <c r="C706" s="28" t="s">
        <v>1199</v>
      </c>
      <c r="F706" s="28" t="s">
        <v>1192</v>
      </c>
      <c r="H706" s="28">
        <v>0.8</v>
      </c>
      <c r="J706" s="28" t="s">
        <v>23</v>
      </c>
    </row>
    <row r="707" spans="1:10" x14ac:dyDescent="0.25">
      <c r="A707" s="1">
        <v>729</v>
      </c>
      <c r="B707" s="28" t="s">
        <v>1190</v>
      </c>
      <c r="C707" s="28" t="s">
        <v>1200</v>
      </c>
      <c r="F707" s="28" t="s">
        <v>1192</v>
      </c>
      <c r="H707" s="28">
        <v>0.7</v>
      </c>
      <c r="J707" s="28" t="s">
        <v>23</v>
      </c>
    </row>
    <row r="708" spans="1:10" x14ac:dyDescent="0.25">
      <c r="A708" s="1">
        <v>730</v>
      </c>
      <c r="B708" s="28" t="s">
        <v>1190</v>
      </c>
      <c r="C708" s="28" t="s">
        <v>1201</v>
      </c>
      <c r="F708" s="28" t="s">
        <v>1192</v>
      </c>
      <c r="H708" s="28">
        <v>0.2</v>
      </c>
      <c r="J708" s="28" t="s">
        <v>23</v>
      </c>
    </row>
    <row r="709" spans="1:10" x14ac:dyDescent="0.25">
      <c r="A709" s="1">
        <v>731</v>
      </c>
      <c r="B709" s="28" t="s">
        <v>1190</v>
      </c>
      <c r="C709" s="28" t="s">
        <v>1202</v>
      </c>
      <c r="F709" s="28" t="s">
        <v>1192</v>
      </c>
      <c r="H709" s="28">
        <v>0.2</v>
      </c>
      <c r="J709" s="28" t="s">
        <v>23</v>
      </c>
    </row>
    <row r="710" spans="1:10" x14ac:dyDescent="0.25">
      <c r="A710" s="1">
        <v>732</v>
      </c>
      <c r="B710" s="28" t="s">
        <v>1190</v>
      </c>
      <c r="C710" s="28" t="s">
        <v>1203</v>
      </c>
      <c r="F710" s="28" t="s">
        <v>1192</v>
      </c>
      <c r="H710" s="28">
        <v>0.1</v>
      </c>
      <c r="J710" s="28" t="s">
        <v>23</v>
      </c>
    </row>
    <row r="711" spans="1:10" x14ac:dyDescent="0.25">
      <c r="A711" s="1">
        <v>733</v>
      </c>
      <c r="B711" s="28" t="s">
        <v>1190</v>
      </c>
      <c r="C711" s="28" t="s">
        <v>1204</v>
      </c>
      <c r="F711" s="28" t="s">
        <v>1192</v>
      </c>
      <c r="H711" s="28">
        <v>0.1</v>
      </c>
      <c r="J711" s="28" t="s">
        <v>23</v>
      </c>
    </row>
    <row r="712" spans="1:10" x14ac:dyDescent="0.25">
      <c r="A712" s="1">
        <v>734</v>
      </c>
      <c r="B712" s="28" t="s">
        <v>1190</v>
      </c>
      <c r="C712" s="28" t="s">
        <v>1205</v>
      </c>
      <c r="F712" s="28" t="s">
        <v>1192</v>
      </c>
      <c r="H712" s="28">
        <v>0</v>
      </c>
      <c r="J712" s="28" t="s">
        <v>23</v>
      </c>
    </row>
    <row r="713" spans="1:10" x14ac:dyDescent="0.25">
      <c r="A713" s="1">
        <v>735</v>
      </c>
      <c r="B713" s="2" t="s">
        <v>1206</v>
      </c>
      <c r="C713" s="2" t="s">
        <v>1207</v>
      </c>
      <c r="F713" s="28" t="s">
        <v>1192</v>
      </c>
      <c r="H713" s="28">
        <v>1</v>
      </c>
      <c r="J713" s="28" t="s">
        <v>23</v>
      </c>
    </row>
    <row r="714" spans="1:10" x14ac:dyDescent="0.25">
      <c r="A714" s="1">
        <v>736</v>
      </c>
      <c r="B714" s="2" t="s">
        <v>1206</v>
      </c>
      <c r="C714" s="2" t="s">
        <v>1208</v>
      </c>
      <c r="F714" s="28" t="s">
        <v>1192</v>
      </c>
      <c r="H714" s="28">
        <v>1</v>
      </c>
      <c r="J714" s="28" t="s">
        <v>23</v>
      </c>
    </row>
    <row r="715" spans="1:10" x14ac:dyDescent="0.25">
      <c r="A715" s="1">
        <v>737</v>
      </c>
      <c r="B715" s="2" t="s">
        <v>1206</v>
      </c>
      <c r="C715" s="2" t="s">
        <v>1209</v>
      </c>
      <c r="F715" s="28" t="s">
        <v>1192</v>
      </c>
      <c r="H715" s="28">
        <v>0.6</v>
      </c>
      <c r="J715" s="28" t="s">
        <v>23</v>
      </c>
    </row>
    <row r="716" spans="1:10" x14ac:dyDescent="0.25">
      <c r="A716" s="1">
        <v>738</v>
      </c>
      <c r="B716" s="2" t="s">
        <v>1206</v>
      </c>
      <c r="C716" s="2" t="s">
        <v>1111</v>
      </c>
      <c r="F716" s="28" t="s">
        <v>1192</v>
      </c>
      <c r="H716" s="28">
        <v>0.1</v>
      </c>
      <c r="J716" s="28" t="s">
        <v>23</v>
      </c>
    </row>
    <row r="717" spans="1:10" x14ac:dyDescent="0.25">
      <c r="A717" s="1">
        <v>739</v>
      </c>
      <c r="B717" s="2" t="s">
        <v>1206</v>
      </c>
      <c r="C717" s="2" t="s">
        <v>1210</v>
      </c>
      <c r="F717" s="28" t="s">
        <v>1192</v>
      </c>
      <c r="H717" s="28">
        <v>0.1</v>
      </c>
      <c r="J717" s="28" t="s">
        <v>23</v>
      </c>
    </row>
    <row r="718" spans="1:10" x14ac:dyDescent="0.25">
      <c r="A718" s="1">
        <v>740</v>
      </c>
      <c r="B718" s="2" t="s">
        <v>1206</v>
      </c>
      <c r="C718" s="2" t="s">
        <v>1211</v>
      </c>
      <c r="F718" s="28" t="s">
        <v>1192</v>
      </c>
      <c r="H718" s="28">
        <v>0</v>
      </c>
      <c r="J718" s="28" t="s">
        <v>23</v>
      </c>
    </row>
    <row r="719" spans="1:10" x14ac:dyDescent="0.25">
      <c r="A719" s="1">
        <v>741</v>
      </c>
      <c r="B719" s="2" t="s">
        <v>1212</v>
      </c>
      <c r="C719" s="14" t="s">
        <v>1213</v>
      </c>
      <c r="D719" s="14" t="s">
        <v>496</v>
      </c>
      <c r="E719" s="14" t="s">
        <v>1214</v>
      </c>
      <c r="F719" s="14" t="s">
        <v>1215</v>
      </c>
      <c r="H719" s="28">
        <v>1</v>
      </c>
      <c r="J719" s="28" t="s">
        <v>23</v>
      </c>
    </row>
    <row r="720" spans="1:10" x14ac:dyDescent="0.25">
      <c r="A720" s="1">
        <v>742</v>
      </c>
      <c r="B720" s="2" t="s">
        <v>1212</v>
      </c>
      <c r="C720" s="14" t="s">
        <v>1216</v>
      </c>
      <c r="D720" s="14" t="s">
        <v>1217</v>
      </c>
      <c r="E720" s="14" t="s">
        <v>1218</v>
      </c>
      <c r="F720" s="14" t="s">
        <v>1215</v>
      </c>
      <c r="H720" s="28">
        <v>1</v>
      </c>
      <c r="J720" s="28" t="s">
        <v>23</v>
      </c>
    </row>
    <row r="721" spans="1:10" x14ac:dyDescent="0.25">
      <c r="A721" s="1">
        <v>743</v>
      </c>
      <c r="B721" s="2" t="s">
        <v>1212</v>
      </c>
      <c r="C721" s="14" t="s">
        <v>1219</v>
      </c>
      <c r="D721" s="14" t="s">
        <v>1220</v>
      </c>
      <c r="E721" s="14" t="s">
        <v>1221</v>
      </c>
      <c r="F721" s="14" t="s">
        <v>1215</v>
      </c>
      <c r="H721" s="28">
        <v>0.8</v>
      </c>
      <c r="J721" s="28" t="s">
        <v>23</v>
      </c>
    </row>
    <row r="722" spans="1:10" x14ac:dyDescent="0.25">
      <c r="A722" s="1">
        <v>744</v>
      </c>
      <c r="B722" s="2" t="s">
        <v>1212</v>
      </c>
      <c r="C722" s="14" t="s">
        <v>1222</v>
      </c>
      <c r="D722" s="14" t="s">
        <v>1223</v>
      </c>
      <c r="E722" s="14" t="s">
        <v>1224</v>
      </c>
      <c r="F722" s="14" t="s">
        <v>1215</v>
      </c>
      <c r="H722" s="28">
        <v>1</v>
      </c>
      <c r="J722" s="28" t="s">
        <v>23</v>
      </c>
    </row>
    <row r="723" spans="1:10" x14ac:dyDescent="0.25">
      <c r="A723" s="1">
        <v>745</v>
      </c>
      <c r="B723" s="2" t="s">
        <v>1212</v>
      </c>
      <c r="C723" s="14" t="s">
        <v>1225</v>
      </c>
      <c r="D723" s="14" t="s">
        <v>1226</v>
      </c>
      <c r="E723" s="14" t="s">
        <v>1227</v>
      </c>
      <c r="F723" s="14" t="s">
        <v>1215</v>
      </c>
      <c r="H723" s="28">
        <v>0.8</v>
      </c>
      <c r="J723" s="28" t="s">
        <v>23</v>
      </c>
    </row>
    <row r="724" spans="1:10" x14ac:dyDescent="0.25">
      <c r="A724" s="1">
        <v>746</v>
      </c>
      <c r="B724" s="2" t="s">
        <v>1212</v>
      </c>
      <c r="C724" s="14" t="s">
        <v>1228</v>
      </c>
      <c r="D724" s="14" t="s">
        <v>1229</v>
      </c>
      <c r="E724" s="14" t="s">
        <v>1230</v>
      </c>
      <c r="F724" s="14" t="s">
        <v>1215</v>
      </c>
      <c r="H724" s="28">
        <v>0.6</v>
      </c>
      <c r="J724" s="28" t="s">
        <v>23</v>
      </c>
    </row>
    <row r="725" spans="1:10" x14ac:dyDescent="0.25">
      <c r="A725" s="1">
        <v>747</v>
      </c>
      <c r="B725" s="2" t="s">
        <v>1212</v>
      </c>
      <c r="C725" s="14" t="s">
        <v>1231</v>
      </c>
      <c r="D725" s="14" t="s">
        <v>1232</v>
      </c>
      <c r="E725" s="14" t="s">
        <v>1233</v>
      </c>
      <c r="F725" s="14" t="s">
        <v>1215</v>
      </c>
      <c r="H725" s="28">
        <v>0.8</v>
      </c>
      <c r="J725" s="28" t="s">
        <v>23</v>
      </c>
    </row>
    <row r="726" spans="1:10" x14ac:dyDescent="0.25">
      <c r="A726" s="1">
        <v>748</v>
      </c>
      <c r="B726" s="2" t="s">
        <v>1212</v>
      </c>
      <c r="C726" s="14" t="s">
        <v>1234</v>
      </c>
      <c r="D726" s="14" t="s">
        <v>1235</v>
      </c>
      <c r="E726" s="14" t="s">
        <v>1236</v>
      </c>
      <c r="F726" s="14" t="s">
        <v>1215</v>
      </c>
      <c r="H726" s="28">
        <v>0.2</v>
      </c>
      <c r="J726" s="28" t="s">
        <v>23</v>
      </c>
    </row>
    <row r="727" spans="1:10" x14ac:dyDescent="0.25">
      <c r="A727" s="1">
        <v>749</v>
      </c>
      <c r="B727" s="28" t="s">
        <v>1237</v>
      </c>
      <c r="C727" s="2" t="s">
        <v>1238</v>
      </c>
      <c r="E727" s="28" t="s">
        <v>1239</v>
      </c>
      <c r="F727" s="28" t="s">
        <v>1240</v>
      </c>
      <c r="J727" s="28" t="s">
        <v>23</v>
      </c>
    </row>
    <row r="728" spans="1:10" x14ac:dyDescent="0.25">
      <c r="A728" s="1">
        <v>750</v>
      </c>
      <c r="B728" s="28" t="s">
        <v>1237</v>
      </c>
      <c r="C728" s="2" t="s">
        <v>1241</v>
      </c>
      <c r="E728" s="28" t="s">
        <v>1242</v>
      </c>
      <c r="F728" s="28" t="s">
        <v>1240</v>
      </c>
      <c r="J728" s="28" t="s">
        <v>23</v>
      </c>
    </row>
    <row r="729" spans="1:10" x14ac:dyDescent="0.25">
      <c r="A729" s="1">
        <v>751</v>
      </c>
      <c r="B729" s="28" t="s">
        <v>1237</v>
      </c>
      <c r="C729" s="2" t="s">
        <v>1243</v>
      </c>
      <c r="E729" s="28" t="s">
        <v>1244</v>
      </c>
      <c r="F729" s="28" t="s">
        <v>1240</v>
      </c>
      <c r="J729" s="28" t="s">
        <v>23</v>
      </c>
    </row>
    <row r="730" spans="1:10" x14ac:dyDescent="0.25">
      <c r="A730" s="1">
        <v>752</v>
      </c>
      <c r="B730" s="28" t="s">
        <v>1237</v>
      </c>
      <c r="C730" s="2" t="s">
        <v>1245</v>
      </c>
      <c r="E730" s="28" t="s">
        <v>1246</v>
      </c>
      <c r="F730" s="28" t="s">
        <v>1240</v>
      </c>
      <c r="J730" s="28" t="s">
        <v>23</v>
      </c>
    </row>
    <row r="731" spans="1:10" x14ac:dyDescent="0.25">
      <c r="A731" s="1">
        <v>753</v>
      </c>
      <c r="B731" s="28" t="s">
        <v>1237</v>
      </c>
      <c r="C731" s="2" t="s">
        <v>1247</v>
      </c>
      <c r="E731" s="28" t="s">
        <v>1248</v>
      </c>
      <c r="F731" s="28" t="s">
        <v>1240</v>
      </c>
      <c r="J731" s="28" t="s">
        <v>23</v>
      </c>
    </row>
    <row r="732" spans="1:10" x14ac:dyDescent="0.25">
      <c r="A732" s="1">
        <v>754</v>
      </c>
      <c r="B732" s="28" t="s">
        <v>1249</v>
      </c>
      <c r="C732" s="2" t="s">
        <v>1090</v>
      </c>
      <c r="D732" s="28" t="s">
        <v>1250</v>
      </c>
      <c r="F732" s="28" t="s">
        <v>1192</v>
      </c>
      <c r="J732" s="28" t="s">
        <v>23</v>
      </c>
    </row>
    <row r="733" spans="1:10" x14ac:dyDescent="0.25">
      <c r="A733" s="1">
        <v>755</v>
      </c>
      <c r="B733" s="28" t="s">
        <v>1249</v>
      </c>
      <c r="C733" s="2" t="s">
        <v>1162</v>
      </c>
      <c r="D733" s="28" t="s">
        <v>1251</v>
      </c>
      <c r="F733" s="28" t="s">
        <v>1192</v>
      </c>
      <c r="J733" s="28" t="s">
        <v>23</v>
      </c>
    </row>
    <row r="734" spans="1:10" x14ac:dyDescent="0.25">
      <c r="A734" s="1">
        <v>756</v>
      </c>
      <c r="B734" s="28" t="s">
        <v>1249</v>
      </c>
      <c r="C734" s="2" t="s">
        <v>1179</v>
      </c>
      <c r="D734" s="28" t="s">
        <v>1252</v>
      </c>
      <c r="F734" s="28" t="s">
        <v>1192</v>
      </c>
      <c r="J734" s="28" t="s">
        <v>23</v>
      </c>
    </row>
    <row r="735" spans="1:10" x14ac:dyDescent="0.25">
      <c r="A735" s="1">
        <v>757</v>
      </c>
      <c r="B735" s="28" t="s">
        <v>1249</v>
      </c>
      <c r="C735" s="2" t="s">
        <v>1176</v>
      </c>
      <c r="D735" s="28" t="s">
        <v>1253</v>
      </c>
      <c r="F735" s="28" t="s">
        <v>1192</v>
      </c>
      <c r="J735" s="28" t="s">
        <v>23</v>
      </c>
    </row>
    <row r="736" spans="1:10" x14ac:dyDescent="0.25">
      <c r="A736" s="1">
        <v>758</v>
      </c>
      <c r="B736" s="28" t="s">
        <v>1249</v>
      </c>
      <c r="C736" s="2" t="s">
        <v>1072</v>
      </c>
      <c r="D736" s="28" t="s">
        <v>1254</v>
      </c>
      <c r="F736" s="28" t="s">
        <v>1192</v>
      </c>
      <c r="J736" s="28" t="s">
        <v>23</v>
      </c>
    </row>
    <row r="737" spans="1:10" x14ac:dyDescent="0.25">
      <c r="A737" s="1">
        <v>759</v>
      </c>
      <c r="B737" s="28" t="s">
        <v>1249</v>
      </c>
      <c r="C737" s="2" t="s">
        <v>1134</v>
      </c>
      <c r="D737" s="28" t="s">
        <v>1255</v>
      </c>
      <c r="F737" s="28" t="s">
        <v>1192</v>
      </c>
      <c r="J737" s="28" t="s">
        <v>23</v>
      </c>
    </row>
    <row r="738" spans="1:10" x14ac:dyDescent="0.25">
      <c r="A738" s="1">
        <v>760</v>
      </c>
      <c r="B738" s="28" t="s">
        <v>1249</v>
      </c>
      <c r="C738" s="2" t="s">
        <v>1155</v>
      </c>
      <c r="D738" s="28" t="s">
        <v>1256</v>
      </c>
      <c r="F738" s="28" t="s">
        <v>1192</v>
      </c>
      <c r="J738" s="28" t="s">
        <v>23</v>
      </c>
    </row>
    <row r="739" spans="1:10" x14ac:dyDescent="0.25">
      <c r="A739" s="1">
        <v>761</v>
      </c>
      <c r="B739" s="28" t="s">
        <v>1257</v>
      </c>
      <c r="C739" s="28" t="s">
        <v>1258</v>
      </c>
      <c r="D739" s="28">
        <v>0</v>
      </c>
      <c r="F739" s="28" t="s">
        <v>1259</v>
      </c>
      <c r="H739" s="28">
        <v>0.8</v>
      </c>
      <c r="J739" s="28" t="s">
        <v>23</v>
      </c>
    </row>
    <row r="740" spans="1:10" x14ac:dyDescent="0.25">
      <c r="A740" s="1">
        <v>762</v>
      </c>
      <c r="B740" s="28" t="s">
        <v>1257</v>
      </c>
      <c r="C740" s="28" t="s">
        <v>188</v>
      </c>
      <c r="D740" s="28" t="s">
        <v>1260</v>
      </c>
      <c r="E740" s="28" t="s">
        <v>1261</v>
      </c>
      <c r="F740" s="28" t="s">
        <v>1259</v>
      </c>
      <c r="H740" s="28">
        <v>0.8</v>
      </c>
      <c r="J740" s="28" t="s">
        <v>23</v>
      </c>
    </row>
    <row r="741" spans="1:10" x14ac:dyDescent="0.25">
      <c r="A741" s="1">
        <v>763</v>
      </c>
      <c r="B741" s="28" t="s">
        <v>1257</v>
      </c>
      <c r="C741" s="28" t="s">
        <v>1262</v>
      </c>
      <c r="D741" s="28" t="s">
        <v>1263</v>
      </c>
      <c r="E741" s="28" t="s">
        <v>1264</v>
      </c>
      <c r="F741" s="28" t="s">
        <v>1259</v>
      </c>
      <c r="H741" s="28">
        <v>0.8</v>
      </c>
      <c r="J741" s="28" t="s">
        <v>23</v>
      </c>
    </row>
    <row r="742" spans="1:10" x14ac:dyDescent="0.25">
      <c r="A742" s="1">
        <v>764</v>
      </c>
      <c r="B742" s="28" t="s">
        <v>1257</v>
      </c>
      <c r="C742" s="28" t="s">
        <v>1265</v>
      </c>
      <c r="D742" s="28" t="s">
        <v>1266</v>
      </c>
      <c r="E742" s="28" t="s">
        <v>1267</v>
      </c>
      <c r="F742" s="28" t="s">
        <v>1259</v>
      </c>
      <c r="H742" s="28">
        <v>0.8</v>
      </c>
      <c r="J742" s="28" t="s">
        <v>23</v>
      </c>
    </row>
    <row r="743" spans="1:10" x14ac:dyDescent="0.25">
      <c r="A743" s="1">
        <v>765</v>
      </c>
      <c r="B743" s="28" t="s">
        <v>1257</v>
      </c>
      <c r="C743" s="28" t="s">
        <v>1268</v>
      </c>
      <c r="D743" s="28" t="s">
        <v>1269</v>
      </c>
      <c r="F743" s="28" t="s">
        <v>1259</v>
      </c>
      <c r="H743" s="28">
        <v>0.8</v>
      </c>
      <c r="J743" s="28" t="s">
        <v>23</v>
      </c>
    </row>
    <row r="744" spans="1:10" x14ac:dyDescent="0.25">
      <c r="A744" s="1">
        <v>766</v>
      </c>
      <c r="B744" s="28" t="s">
        <v>1257</v>
      </c>
      <c r="C744" s="28" t="s">
        <v>1270</v>
      </c>
      <c r="D744" s="28" t="s">
        <v>1271</v>
      </c>
      <c r="E744" s="28" t="s">
        <v>1272</v>
      </c>
      <c r="F744" s="28" t="s">
        <v>1259</v>
      </c>
      <c r="H744" s="28">
        <v>0.8</v>
      </c>
      <c r="J744" s="28" t="s">
        <v>23</v>
      </c>
    </row>
    <row r="745" spans="1:10" x14ac:dyDescent="0.25">
      <c r="A745" s="1">
        <v>767</v>
      </c>
      <c r="B745" s="28" t="s">
        <v>1257</v>
      </c>
      <c r="C745" s="28" t="s">
        <v>27</v>
      </c>
      <c r="D745" s="28" t="s">
        <v>1273</v>
      </c>
      <c r="E745" s="28" t="s">
        <v>1274</v>
      </c>
      <c r="F745" s="28" t="s">
        <v>1259</v>
      </c>
      <c r="H745" s="28">
        <v>0.8</v>
      </c>
      <c r="J745" s="28" t="s">
        <v>23</v>
      </c>
    </row>
    <row r="746" spans="1:10" x14ac:dyDescent="0.25">
      <c r="A746" s="1">
        <v>768</v>
      </c>
      <c r="B746" s="28" t="s">
        <v>1257</v>
      </c>
      <c r="C746" s="28" t="s">
        <v>1275</v>
      </c>
      <c r="D746" s="28" t="s">
        <v>1276</v>
      </c>
      <c r="E746" s="28" t="s">
        <v>1277</v>
      </c>
      <c r="F746" s="28" t="s">
        <v>1259</v>
      </c>
      <c r="H746" s="28">
        <v>0.8</v>
      </c>
      <c r="J746" s="28" t="s">
        <v>23</v>
      </c>
    </row>
    <row r="747" spans="1:10" x14ac:dyDescent="0.25">
      <c r="A747" s="1">
        <v>769</v>
      </c>
      <c r="B747" s="28" t="s">
        <v>1257</v>
      </c>
      <c r="C747" s="28" t="s">
        <v>1278</v>
      </c>
      <c r="D747" s="28" t="s">
        <v>1279</v>
      </c>
      <c r="F747" s="28" t="s">
        <v>1259</v>
      </c>
      <c r="H747" s="28">
        <v>0.8</v>
      </c>
      <c r="J747" s="28" t="s">
        <v>23</v>
      </c>
    </row>
    <row r="748" spans="1:10" x14ac:dyDescent="0.25">
      <c r="A748" s="1">
        <v>770</v>
      </c>
      <c r="B748" s="28" t="s">
        <v>1257</v>
      </c>
      <c r="C748" s="28" t="s">
        <v>1280</v>
      </c>
      <c r="D748" s="28" t="s">
        <v>1281</v>
      </c>
      <c r="E748" s="28" t="s">
        <v>1282</v>
      </c>
      <c r="F748" s="28" t="s">
        <v>1259</v>
      </c>
      <c r="H748" s="28">
        <v>0.8</v>
      </c>
      <c r="J748" s="28" t="s">
        <v>23</v>
      </c>
    </row>
    <row r="749" spans="1:10" x14ac:dyDescent="0.25">
      <c r="A749" s="1">
        <v>771</v>
      </c>
      <c r="B749" s="28" t="s">
        <v>1257</v>
      </c>
      <c r="C749" s="28" t="s">
        <v>1283</v>
      </c>
      <c r="D749" s="28" t="s">
        <v>1284</v>
      </c>
      <c r="F749" s="28" t="s">
        <v>1259</v>
      </c>
      <c r="H749" s="28">
        <v>0.8</v>
      </c>
      <c r="J749" s="28" t="s">
        <v>23</v>
      </c>
    </row>
    <row r="750" spans="1:10" x14ac:dyDescent="0.25">
      <c r="A750" s="1">
        <v>772</v>
      </c>
      <c r="B750" s="28" t="s">
        <v>1257</v>
      </c>
      <c r="C750" s="28" t="s">
        <v>1285</v>
      </c>
      <c r="D750" s="28" t="s">
        <v>1286</v>
      </c>
      <c r="F750" s="28" t="s">
        <v>1259</v>
      </c>
      <c r="H750" s="28">
        <v>0.8</v>
      </c>
      <c r="J750" s="28" t="s">
        <v>23</v>
      </c>
    </row>
    <row r="751" spans="1:10" x14ac:dyDescent="0.25">
      <c r="A751" s="1">
        <v>773</v>
      </c>
      <c r="B751" s="28" t="s">
        <v>1257</v>
      </c>
      <c r="C751" s="28" t="s">
        <v>1287</v>
      </c>
      <c r="D751" s="28" t="s">
        <v>1288</v>
      </c>
      <c r="F751" s="28" t="s">
        <v>1259</v>
      </c>
      <c r="H751" s="28">
        <v>0.8</v>
      </c>
      <c r="J751" s="28" t="s">
        <v>23</v>
      </c>
    </row>
    <row r="752" spans="1:10" x14ac:dyDescent="0.25">
      <c r="A752" s="1">
        <v>774</v>
      </c>
      <c r="B752" s="28" t="s">
        <v>1257</v>
      </c>
      <c r="C752" s="28" t="s">
        <v>1289</v>
      </c>
      <c r="D752" s="28" t="s">
        <v>1290</v>
      </c>
      <c r="F752" s="28" t="s">
        <v>1259</v>
      </c>
      <c r="H752" s="28">
        <v>0.8</v>
      </c>
      <c r="J752" s="28" t="s">
        <v>23</v>
      </c>
    </row>
    <row r="753" spans="1:10" x14ac:dyDescent="0.25">
      <c r="A753" s="1">
        <v>775</v>
      </c>
      <c r="B753" s="28" t="s">
        <v>1257</v>
      </c>
      <c r="C753" s="28" t="s">
        <v>1291</v>
      </c>
      <c r="D753" s="28" t="s">
        <v>1292</v>
      </c>
      <c r="F753" s="28" t="s">
        <v>1259</v>
      </c>
      <c r="H753" s="28">
        <v>0.8</v>
      </c>
      <c r="J753" s="28" t="s">
        <v>23</v>
      </c>
    </row>
    <row r="754" spans="1:10" x14ac:dyDescent="0.25">
      <c r="A754" s="1">
        <v>776</v>
      </c>
      <c r="B754" s="28" t="s">
        <v>1257</v>
      </c>
      <c r="C754" s="28" t="s">
        <v>1293</v>
      </c>
      <c r="D754" s="28" t="s">
        <v>1294</v>
      </c>
      <c r="E754" s="28" t="s">
        <v>1295</v>
      </c>
      <c r="F754" s="28" t="s">
        <v>1259</v>
      </c>
      <c r="H754" s="28">
        <v>0.8</v>
      </c>
      <c r="J754" s="28" t="s">
        <v>23</v>
      </c>
    </row>
    <row r="755" spans="1:10" x14ac:dyDescent="0.25">
      <c r="A755" s="1">
        <v>777</v>
      </c>
      <c r="B755" s="28" t="s">
        <v>1257</v>
      </c>
      <c r="C755" s="28" t="s">
        <v>1296</v>
      </c>
      <c r="D755" s="28" t="s">
        <v>1297</v>
      </c>
      <c r="E755" s="28" t="s">
        <v>1298</v>
      </c>
      <c r="F755" s="28" t="s">
        <v>1259</v>
      </c>
      <c r="H755" s="28">
        <v>0.8</v>
      </c>
      <c r="J755" s="28" t="s">
        <v>23</v>
      </c>
    </row>
    <row r="756" spans="1:10" x14ac:dyDescent="0.25">
      <c r="A756" s="1">
        <v>778</v>
      </c>
      <c r="B756" s="28" t="s">
        <v>1257</v>
      </c>
      <c r="C756" s="28" t="s">
        <v>1299</v>
      </c>
      <c r="D756" s="28" t="s">
        <v>1300</v>
      </c>
      <c r="E756" s="28" t="s">
        <v>1301</v>
      </c>
      <c r="F756" s="28" t="s">
        <v>1259</v>
      </c>
      <c r="H756" s="28">
        <v>0.8</v>
      </c>
      <c r="J756" s="28" t="s">
        <v>23</v>
      </c>
    </row>
    <row r="757" spans="1:10" x14ac:dyDescent="0.25">
      <c r="A757" s="1">
        <v>779</v>
      </c>
      <c r="B757" s="28" t="s">
        <v>1257</v>
      </c>
      <c r="C757" s="28" t="s">
        <v>1302</v>
      </c>
      <c r="D757" s="28" t="s">
        <v>1303</v>
      </c>
      <c r="E757" s="28" t="s">
        <v>1304</v>
      </c>
      <c r="F757" s="28" t="s">
        <v>1259</v>
      </c>
      <c r="H757" s="28">
        <v>0.8</v>
      </c>
      <c r="J757" s="28" t="s">
        <v>23</v>
      </c>
    </row>
    <row r="758" spans="1:10" x14ac:dyDescent="0.25">
      <c r="A758" s="1">
        <v>780</v>
      </c>
      <c r="B758" s="28" t="s">
        <v>1257</v>
      </c>
      <c r="C758" s="28" t="s">
        <v>1305</v>
      </c>
      <c r="D758" s="28" t="s">
        <v>1306</v>
      </c>
      <c r="E758" s="28" t="s">
        <v>1307</v>
      </c>
      <c r="F758" s="28" t="s">
        <v>1259</v>
      </c>
      <c r="H758" s="28">
        <v>0.8</v>
      </c>
      <c r="J758" s="28" t="s">
        <v>23</v>
      </c>
    </row>
    <row r="759" spans="1:10" x14ac:dyDescent="0.25">
      <c r="A759" s="1">
        <v>781</v>
      </c>
      <c r="B759" s="28" t="s">
        <v>1257</v>
      </c>
      <c r="C759" s="28" t="s">
        <v>21</v>
      </c>
      <c r="D759" s="28" t="s">
        <v>1308</v>
      </c>
      <c r="E759" s="28" t="s">
        <v>1309</v>
      </c>
      <c r="F759" s="28" t="s">
        <v>1259</v>
      </c>
      <c r="H759" s="28">
        <v>0.8</v>
      </c>
      <c r="J759" s="28" t="s">
        <v>23</v>
      </c>
    </row>
    <row r="760" spans="1:10" x14ac:dyDescent="0.25">
      <c r="A760" s="1">
        <v>782</v>
      </c>
      <c r="B760" s="28" t="s">
        <v>1257</v>
      </c>
      <c r="C760" s="28" t="s">
        <v>1310</v>
      </c>
      <c r="D760" s="28" t="s">
        <v>1311</v>
      </c>
      <c r="E760" s="28" t="s">
        <v>1312</v>
      </c>
      <c r="F760" s="28" t="s">
        <v>1259</v>
      </c>
      <c r="H760" s="28">
        <v>0.8</v>
      </c>
      <c r="J760" s="28" t="s">
        <v>23</v>
      </c>
    </row>
    <row r="761" spans="1:10" x14ac:dyDescent="0.25">
      <c r="A761" s="1">
        <v>783</v>
      </c>
      <c r="B761" s="28" t="s">
        <v>1257</v>
      </c>
      <c r="C761" s="28" t="s">
        <v>1313</v>
      </c>
      <c r="D761" s="28" t="s">
        <v>1314</v>
      </c>
      <c r="F761" s="28" t="s">
        <v>1259</v>
      </c>
      <c r="H761" s="28">
        <v>0.8</v>
      </c>
      <c r="J761" s="28" t="s">
        <v>23</v>
      </c>
    </row>
    <row r="762" spans="1:10" x14ac:dyDescent="0.25">
      <c r="A762" s="1">
        <v>784</v>
      </c>
      <c r="B762" s="28" t="s">
        <v>1257</v>
      </c>
      <c r="C762" s="28" t="s">
        <v>1315</v>
      </c>
      <c r="D762" s="28" t="s">
        <v>1316</v>
      </c>
      <c r="E762" s="28" t="s">
        <v>1317</v>
      </c>
      <c r="F762" s="28" t="s">
        <v>1259</v>
      </c>
      <c r="H762" s="28">
        <v>0.7</v>
      </c>
      <c r="J762" s="28" t="s">
        <v>23</v>
      </c>
    </row>
    <row r="763" spans="1:10" x14ac:dyDescent="0.25">
      <c r="A763" s="1">
        <v>785</v>
      </c>
      <c r="B763" s="28" t="s">
        <v>1257</v>
      </c>
      <c r="C763" s="28" t="s">
        <v>1318</v>
      </c>
      <c r="D763" s="28" t="s">
        <v>1319</v>
      </c>
      <c r="E763" s="28" t="s">
        <v>1320</v>
      </c>
      <c r="F763" s="28" t="s">
        <v>1259</v>
      </c>
      <c r="H763" s="28">
        <v>0.7</v>
      </c>
      <c r="J763" s="28" t="s">
        <v>23</v>
      </c>
    </row>
    <row r="764" spans="1:10" x14ac:dyDescent="0.25">
      <c r="A764" s="1">
        <v>786</v>
      </c>
      <c r="B764" s="28" t="s">
        <v>1257</v>
      </c>
      <c r="C764" s="28" t="s">
        <v>1321</v>
      </c>
      <c r="D764" s="28" t="s">
        <v>1322</v>
      </c>
      <c r="E764" s="28" t="s">
        <v>1323</v>
      </c>
      <c r="F764" s="28" t="s">
        <v>1259</v>
      </c>
      <c r="H764" s="28">
        <v>0.7</v>
      </c>
      <c r="J764" s="28" t="s">
        <v>23</v>
      </c>
    </row>
    <row r="765" spans="1:10" x14ac:dyDescent="0.25">
      <c r="A765" s="1">
        <v>787</v>
      </c>
      <c r="B765" s="28" t="s">
        <v>1257</v>
      </c>
      <c r="C765" s="28" t="s">
        <v>1324</v>
      </c>
      <c r="D765" s="28" t="s">
        <v>1325</v>
      </c>
      <c r="E765" s="28" t="s">
        <v>1326</v>
      </c>
      <c r="F765" s="28" t="s">
        <v>1259</v>
      </c>
      <c r="H765" s="28">
        <v>0.7</v>
      </c>
      <c r="J765" s="28" t="s">
        <v>23</v>
      </c>
    </row>
    <row r="766" spans="1:10" x14ac:dyDescent="0.25">
      <c r="A766" s="1">
        <v>788</v>
      </c>
      <c r="B766" s="28" t="s">
        <v>1257</v>
      </c>
      <c r="C766" s="28" t="s">
        <v>650</v>
      </c>
      <c r="D766" s="28" t="s">
        <v>1327</v>
      </c>
      <c r="E766" s="28" t="s">
        <v>1328</v>
      </c>
      <c r="F766" s="28" t="s">
        <v>1259</v>
      </c>
      <c r="H766" s="28">
        <v>0.7</v>
      </c>
      <c r="J766" s="28" t="s">
        <v>23</v>
      </c>
    </row>
    <row r="767" spans="1:10" x14ac:dyDescent="0.25">
      <c r="A767" s="1">
        <v>789</v>
      </c>
      <c r="B767" s="28" t="s">
        <v>1257</v>
      </c>
      <c r="C767" s="28" t="s">
        <v>1329</v>
      </c>
      <c r="D767" s="28" t="s">
        <v>1330</v>
      </c>
      <c r="E767" s="28" t="s">
        <v>1331</v>
      </c>
      <c r="F767" s="28" t="s">
        <v>1259</v>
      </c>
      <c r="H767" s="28">
        <v>0.7</v>
      </c>
      <c r="J767" s="28" t="s">
        <v>23</v>
      </c>
    </row>
    <row r="768" spans="1:10" x14ac:dyDescent="0.25">
      <c r="A768" s="1">
        <v>790</v>
      </c>
      <c r="B768" s="28" t="s">
        <v>1257</v>
      </c>
      <c r="C768" s="28" t="s">
        <v>1332</v>
      </c>
      <c r="D768" s="28" t="s">
        <v>1333</v>
      </c>
      <c r="E768" s="28" t="s">
        <v>1334</v>
      </c>
      <c r="F768" s="28" t="s">
        <v>1259</v>
      </c>
      <c r="H768" s="28">
        <v>0.7</v>
      </c>
      <c r="J768" s="28" t="s">
        <v>23</v>
      </c>
    </row>
    <row r="769" spans="1:10" x14ac:dyDescent="0.25">
      <c r="A769" s="1">
        <v>791</v>
      </c>
      <c r="B769" s="28" t="s">
        <v>1257</v>
      </c>
      <c r="C769" s="28" t="s">
        <v>1335</v>
      </c>
      <c r="D769" s="28" t="s">
        <v>12</v>
      </c>
      <c r="F769" s="28" t="s">
        <v>1259</v>
      </c>
      <c r="H769" s="28">
        <v>0.7</v>
      </c>
      <c r="J769" s="28" t="s">
        <v>23</v>
      </c>
    </row>
    <row r="770" spans="1:10" x14ac:dyDescent="0.25">
      <c r="A770" s="1">
        <v>792</v>
      </c>
      <c r="B770" s="28" t="s">
        <v>1257</v>
      </c>
      <c r="C770" s="28" t="s">
        <v>1336</v>
      </c>
      <c r="D770" s="28" t="s">
        <v>1337</v>
      </c>
      <c r="E770" s="28" t="s">
        <v>1338</v>
      </c>
      <c r="F770" s="28" t="s">
        <v>1259</v>
      </c>
      <c r="H770" s="28">
        <v>0.7</v>
      </c>
      <c r="J770" s="28" t="s">
        <v>23</v>
      </c>
    </row>
    <row r="771" spans="1:10" x14ac:dyDescent="0.25">
      <c r="A771" s="1">
        <v>793</v>
      </c>
      <c r="B771" s="28" t="s">
        <v>1257</v>
      </c>
      <c r="C771" s="28" t="s">
        <v>1339</v>
      </c>
      <c r="D771" s="28" t="s">
        <v>1340</v>
      </c>
      <c r="E771" s="28" t="s">
        <v>1341</v>
      </c>
      <c r="F771" s="28" t="s">
        <v>1259</v>
      </c>
      <c r="H771" s="28">
        <v>0.7</v>
      </c>
      <c r="J771" s="28" t="s">
        <v>23</v>
      </c>
    </row>
    <row r="772" spans="1:10" x14ac:dyDescent="0.25">
      <c r="A772" s="1">
        <v>794</v>
      </c>
      <c r="B772" s="28" t="s">
        <v>1257</v>
      </c>
      <c r="C772" s="28" t="s">
        <v>1342</v>
      </c>
      <c r="D772" s="28" t="s">
        <v>1343</v>
      </c>
      <c r="E772" s="28" t="s">
        <v>1344</v>
      </c>
      <c r="F772" s="28" t="s">
        <v>1259</v>
      </c>
      <c r="H772" s="28">
        <v>0.7</v>
      </c>
      <c r="J772" s="28" t="s">
        <v>23</v>
      </c>
    </row>
    <row r="773" spans="1:10" x14ac:dyDescent="0.25">
      <c r="A773" s="1">
        <v>795</v>
      </c>
      <c r="B773" s="28" t="s">
        <v>1257</v>
      </c>
      <c r="C773" s="28" t="s">
        <v>1345</v>
      </c>
      <c r="D773" s="28" t="s">
        <v>1346</v>
      </c>
      <c r="E773" s="28" t="s">
        <v>1347</v>
      </c>
      <c r="F773" s="28" t="s">
        <v>1259</v>
      </c>
      <c r="H773" s="28">
        <v>0.7</v>
      </c>
      <c r="J773" s="28" t="s">
        <v>23</v>
      </c>
    </row>
    <row r="774" spans="1:10" x14ac:dyDescent="0.25">
      <c r="A774" s="1">
        <v>796</v>
      </c>
      <c r="B774" s="28" t="s">
        <v>1257</v>
      </c>
      <c r="C774" s="28" t="s">
        <v>1348</v>
      </c>
      <c r="D774" s="28" t="s">
        <v>1349</v>
      </c>
      <c r="E774" s="28" t="s">
        <v>1350</v>
      </c>
      <c r="F774" s="28" t="s">
        <v>1259</v>
      </c>
      <c r="H774" s="28">
        <v>0.7</v>
      </c>
      <c r="J774" s="28" t="s">
        <v>23</v>
      </c>
    </row>
    <row r="775" spans="1:10" x14ac:dyDescent="0.25">
      <c r="A775" s="1">
        <v>797</v>
      </c>
      <c r="B775" s="28" t="s">
        <v>1257</v>
      </c>
      <c r="C775" s="28" t="s">
        <v>1351</v>
      </c>
      <c r="D775" s="28" t="s">
        <v>1352</v>
      </c>
      <c r="E775" s="28" t="s">
        <v>1353</v>
      </c>
      <c r="F775" s="28" t="s">
        <v>1259</v>
      </c>
      <c r="H775" s="28">
        <v>0.7</v>
      </c>
      <c r="J775" s="28" t="s">
        <v>23</v>
      </c>
    </row>
    <row r="776" spans="1:10" x14ac:dyDescent="0.25">
      <c r="A776" s="1">
        <v>798</v>
      </c>
      <c r="B776" s="28" t="s">
        <v>1257</v>
      </c>
      <c r="C776" s="28" t="s">
        <v>1354</v>
      </c>
      <c r="D776" s="28" t="s">
        <v>1355</v>
      </c>
      <c r="E776" s="28" t="s">
        <v>1356</v>
      </c>
      <c r="F776" s="28" t="s">
        <v>1259</v>
      </c>
      <c r="H776" s="28">
        <v>0.7</v>
      </c>
      <c r="J776" s="28" t="s">
        <v>23</v>
      </c>
    </row>
    <row r="777" spans="1:10" x14ac:dyDescent="0.25">
      <c r="A777" s="1">
        <v>799</v>
      </c>
      <c r="B777" s="28" t="s">
        <v>1257</v>
      </c>
      <c r="C777" s="28" t="s">
        <v>1357</v>
      </c>
      <c r="D777" s="28" t="s">
        <v>1358</v>
      </c>
      <c r="E777" s="28" t="s">
        <v>1359</v>
      </c>
      <c r="F777" s="28" t="s">
        <v>1259</v>
      </c>
      <c r="H777" s="28">
        <v>0.7</v>
      </c>
      <c r="J777" s="28" t="s">
        <v>23</v>
      </c>
    </row>
    <row r="778" spans="1:10" x14ac:dyDescent="0.25">
      <c r="A778" s="1">
        <v>800</v>
      </c>
      <c r="B778" s="28" t="s">
        <v>1257</v>
      </c>
      <c r="C778" s="28" t="s">
        <v>1360</v>
      </c>
      <c r="D778" s="28" t="s">
        <v>1361</v>
      </c>
      <c r="E778" s="28" t="s">
        <v>1362</v>
      </c>
      <c r="F778" s="28" t="s">
        <v>1259</v>
      </c>
      <c r="H778" s="28">
        <v>0.7</v>
      </c>
      <c r="J778" s="28" t="s">
        <v>23</v>
      </c>
    </row>
    <row r="779" spans="1:10" x14ac:dyDescent="0.25">
      <c r="A779" s="1">
        <v>801</v>
      </c>
      <c r="B779" s="28" t="s">
        <v>1257</v>
      </c>
      <c r="C779" s="28" t="s">
        <v>189</v>
      </c>
      <c r="D779" s="28" t="s">
        <v>1363</v>
      </c>
      <c r="E779" s="28" t="s">
        <v>1364</v>
      </c>
      <c r="F779" s="28" t="s">
        <v>1259</v>
      </c>
      <c r="H779" s="28">
        <v>0.7</v>
      </c>
      <c r="J779" s="28" t="s">
        <v>23</v>
      </c>
    </row>
    <row r="780" spans="1:10" x14ac:dyDescent="0.25">
      <c r="A780" s="1">
        <v>802</v>
      </c>
      <c r="B780" s="28" t="s">
        <v>1257</v>
      </c>
      <c r="C780" s="28" t="s">
        <v>1365</v>
      </c>
      <c r="D780" s="28" t="s">
        <v>1366</v>
      </c>
      <c r="E780" s="28" t="s">
        <v>1367</v>
      </c>
      <c r="F780" s="28" t="s">
        <v>1259</v>
      </c>
      <c r="H780" s="28">
        <v>0.7</v>
      </c>
      <c r="J780" s="28" t="s">
        <v>23</v>
      </c>
    </row>
    <row r="781" spans="1:10" x14ac:dyDescent="0.25">
      <c r="A781" s="1">
        <v>803</v>
      </c>
      <c r="B781" s="28" t="s">
        <v>1257</v>
      </c>
      <c r="C781" s="28" t="s">
        <v>1368</v>
      </c>
      <c r="D781" s="28" t="s">
        <v>1369</v>
      </c>
      <c r="E781" s="28" t="s">
        <v>1370</v>
      </c>
      <c r="F781" s="28" t="s">
        <v>1259</v>
      </c>
      <c r="H781" s="28">
        <v>0.7</v>
      </c>
      <c r="J781" s="28" t="s">
        <v>23</v>
      </c>
    </row>
    <row r="782" spans="1:10" x14ac:dyDescent="0.25">
      <c r="A782" s="1">
        <v>804</v>
      </c>
      <c r="B782" s="28" t="s">
        <v>1257</v>
      </c>
      <c r="C782" s="28" t="s">
        <v>1371</v>
      </c>
      <c r="D782" s="28" t="s">
        <v>1372</v>
      </c>
      <c r="E782" s="28" t="s">
        <v>1373</v>
      </c>
      <c r="F782" s="28" t="s">
        <v>1259</v>
      </c>
      <c r="H782" s="28">
        <v>0.6</v>
      </c>
      <c r="J782" s="28" t="s">
        <v>23</v>
      </c>
    </row>
    <row r="783" spans="1:10" x14ac:dyDescent="0.25">
      <c r="A783" s="1">
        <v>805</v>
      </c>
      <c r="B783" s="28" t="s">
        <v>1257</v>
      </c>
      <c r="C783" s="28" t="s">
        <v>1374</v>
      </c>
      <c r="D783" s="28" t="s">
        <v>1375</v>
      </c>
      <c r="F783" s="28" t="s">
        <v>1259</v>
      </c>
      <c r="H783" s="28">
        <v>0.6</v>
      </c>
      <c r="J783" s="28" t="s">
        <v>23</v>
      </c>
    </row>
    <row r="784" spans="1:10" x14ac:dyDescent="0.25">
      <c r="A784" s="1">
        <v>806</v>
      </c>
      <c r="B784" s="28" t="s">
        <v>1257</v>
      </c>
      <c r="C784" s="28" t="s">
        <v>1376</v>
      </c>
      <c r="D784" s="28" t="s">
        <v>1377</v>
      </c>
      <c r="E784" s="28" t="s">
        <v>1378</v>
      </c>
      <c r="F784" s="28" t="s">
        <v>1259</v>
      </c>
      <c r="H784" s="28">
        <v>0.6</v>
      </c>
      <c r="J784" s="28" t="s">
        <v>23</v>
      </c>
    </row>
    <row r="785" spans="1:10" x14ac:dyDescent="0.25">
      <c r="A785" s="1">
        <v>807</v>
      </c>
      <c r="B785" s="28" t="s">
        <v>1257</v>
      </c>
      <c r="C785" s="28" t="s">
        <v>1379</v>
      </c>
      <c r="D785" s="28" t="s">
        <v>1380</v>
      </c>
      <c r="F785" s="28" t="s">
        <v>1259</v>
      </c>
      <c r="H785" s="28">
        <v>0.6</v>
      </c>
      <c r="J785" s="28" t="s">
        <v>23</v>
      </c>
    </row>
    <row r="786" spans="1:10" x14ac:dyDescent="0.25">
      <c r="A786" s="1">
        <v>808</v>
      </c>
      <c r="B786" s="28" t="s">
        <v>1257</v>
      </c>
      <c r="C786" s="28" t="s">
        <v>1381</v>
      </c>
      <c r="D786" s="28" t="s">
        <v>1382</v>
      </c>
      <c r="E786" s="28" t="s">
        <v>1383</v>
      </c>
      <c r="F786" s="28" t="s">
        <v>1259</v>
      </c>
      <c r="H786" s="28">
        <v>0.6</v>
      </c>
      <c r="J786" s="28" t="s">
        <v>23</v>
      </c>
    </row>
    <row r="787" spans="1:10" x14ac:dyDescent="0.25">
      <c r="A787" s="1">
        <v>809</v>
      </c>
      <c r="B787" s="28" t="s">
        <v>1257</v>
      </c>
      <c r="C787" s="28" t="s">
        <v>1384</v>
      </c>
      <c r="D787" s="28" t="s">
        <v>1385</v>
      </c>
      <c r="E787" s="28" t="s">
        <v>1386</v>
      </c>
      <c r="F787" s="28" t="s">
        <v>1259</v>
      </c>
      <c r="H787" s="28">
        <v>0.6</v>
      </c>
      <c r="J787" s="28" t="s">
        <v>23</v>
      </c>
    </row>
    <row r="788" spans="1:10" x14ac:dyDescent="0.25">
      <c r="A788" s="1">
        <v>810</v>
      </c>
      <c r="B788" s="28" t="s">
        <v>1257</v>
      </c>
      <c r="C788" s="28" t="s">
        <v>1387</v>
      </c>
      <c r="D788" s="28" t="s">
        <v>1388</v>
      </c>
      <c r="E788" s="28" t="s">
        <v>1373</v>
      </c>
      <c r="F788" s="28" t="s">
        <v>1259</v>
      </c>
      <c r="H788" s="28">
        <v>0.6</v>
      </c>
      <c r="J788" s="28" t="s">
        <v>23</v>
      </c>
    </row>
    <row r="789" spans="1:10" x14ac:dyDescent="0.25">
      <c r="A789" s="1">
        <v>811</v>
      </c>
      <c r="B789" s="28" t="s">
        <v>1257</v>
      </c>
      <c r="C789" s="28" t="s">
        <v>1389</v>
      </c>
      <c r="D789" s="28" t="s">
        <v>1390</v>
      </c>
      <c r="E789" s="28" t="s">
        <v>1391</v>
      </c>
      <c r="F789" s="28" t="s">
        <v>1259</v>
      </c>
      <c r="H789" s="28">
        <v>0.6</v>
      </c>
      <c r="J789" s="28" t="s">
        <v>23</v>
      </c>
    </row>
    <row r="790" spans="1:10" x14ac:dyDescent="0.25">
      <c r="A790" s="1">
        <v>812</v>
      </c>
      <c r="B790" s="28" t="s">
        <v>1257</v>
      </c>
      <c r="C790" s="28" t="s">
        <v>1392</v>
      </c>
      <c r="D790" s="28" t="s">
        <v>1393</v>
      </c>
      <c r="E790" s="28" t="s">
        <v>1394</v>
      </c>
      <c r="F790" s="28" t="s">
        <v>1259</v>
      </c>
      <c r="H790" s="28">
        <v>0.6</v>
      </c>
      <c r="J790" s="28" t="s">
        <v>23</v>
      </c>
    </row>
    <row r="791" spans="1:10" x14ac:dyDescent="0.25">
      <c r="A791" s="1">
        <v>813</v>
      </c>
      <c r="B791" s="28" t="s">
        <v>1257</v>
      </c>
      <c r="C791" s="28" t="s">
        <v>1395</v>
      </c>
      <c r="D791" s="28" t="s">
        <v>1396</v>
      </c>
      <c r="E791" s="28" t="s">
        <v>1397</v>
      </c>
      <c r="F791" s="28" t="s">
        <v>1259</v>
      </c>
      <c r="H791" s="28">
        <v>0.5</v>
      </c>
      <c r="J791" s="28" t="s">
        <v>23</v>
      </c>
    </row>
    <row r="792" spans="1:10" x14ac:dyDescent="0.25">
      <c r="A792" s="1">
        <v>814</v>
      </c>
      <c r="B792" s="28" t="s">
        <v>1257</v>
      </c>
      <c r="C792" s="28" t="s">
        <v>1398</v>
      </c>
      <c r="D792" s="28" t="s">
        <v>1399</v>
      </c>
      <c r="E792" s="28" t="s">
        <v>1400</v>
      </c>
      <c r="F792" s="28" t="s">
        <v>1259</v>
      </c>
      <c r="H792" s="28">
        <v>0.5</v>
      </c>
      <c r="J792" s="28" t="s">
        <v>23</v>
      </c>
    </row>
    <row r="793" spans="1:10" x14ac:dyDescent="0.25">
      <c r="A793" s="1">
        <v>815</v>
      </c>
      <c r="B793" s="28" t="s">
        <v>1257</v>
      </c>
      <c r="C793" s="28" t="s">
        <v>1401</v>
      </c>
      <c r="D793" s="28" t="s">
        <v>1402</v>
      </c>
      <c r="E793" s="28" t="s">
        <v>1403</v>
      </c>
      <c r="F793" s="28" t="s">
        <v>1259</v>
      </c>
      <c r="H793" s="28">
        <v>0.5</v>
      </c>
      <c r="J793" s="28" t="s">
        <v>23</v>
      </c>
    </row>
    <row r="794" spans="1:10" x14ac:dyDescent="0.25">
      <c r="A794" s="1">
        <v>816</v>
      </c>
      <c r="B794" s="28" t="s">
        <v>1257</v>
      </c>
      <c r="C794" s="28" t="s">
        <v>1404</v>
      </c>
      <c r="D794" s="28" t="s">
        <v>1405</v>
      </c>
      <c r="E794" s="28" t="s">
        <v>1406</v>
      </c>
      <c r="F794" s="28" t="s">
        <v>1259</v>
      </c>
      <c r="H794" s="28">
        <v>0.5</v>
      </c>
      <c r="J794" s="28" t="s">
        <v>23</v>
      </c>
    </row>
    <row r="795" spans="1:10" x14ac:dyDescent="0.25">
      <c r="A795" s="1">
        <v>817</v>
      </c>
      <c r="B795" s="28" t="s">
        <v>1257</v>
      </c>
      <c r="C795" s="28" t="s">
        <v>1407</v>
      </c>
      <c r="D795" s="28" t="s">
        <v>1408</v>
      </c>
      <c r="E795" s="28" t="s">
        <v>1409</v>
      </c>
      <c r="F795" s="28" t="s">
        <v>1259</v>
      </c>
      <c r="H795" s="28">
        <v>0.4</v>
      </c>
      <c r="J795" s="28" t="s">
        <v>23</v>
      </c>
    </row>
    <row r="796" spans="1:10" x14ac:dyDescent="0.25">
      <c r="A796" s="1">
        <v>818</v>
      </c>
      <c r="B796" s="28" t="s">
        <v>1257</v>
      </c>
      <c r="C796" s="28" t="s">
        <v>1410</v>
      </c>
      <c r="D796" s="28" t="s">
        <v>1411</v>
      </c>
      <c r="F796" s="28" t="s">
        <v>1259</v>
      </c>
      <c r="H796" s="28">
        <v>0.4</v>
      </c>
      <c r="J796" s="28" t="s">
        <v>23</v>
      </c>
    </row>
    <row r="797" spans="1:10" x14ac:dyDescent="0.25">
      <c r="A797" s="1">
        <v>819</v>
      </c>
      <c r="B797" s="28" t="s">
        <v>1257</v>
      </c>
      <c r="C797" s="28" t="s">
        <v>1412</v>
      </c>
      <c r="D797" s="28" t="s">
        <v>1413</v>
      </c>
      <c r="E797" s="28" t="s">
        <v>1414</v>
      </c>
      <c r="F797" s="28" t="s">
        <v>1259</v>
      </c>
      <c r="H797" s="28">
        <v>0.4</v>
      </c>
      <c r="J797" s="28" t="s">
        <v>23</v>
      </c>
    </row>
    <row r="798" spans="1:10" x14ac:dyDescent="0.25">
      <c r="A798" s="1">
        <v>820</v>
      </c>
      <c r="B798" s="28" t="s">
        <v>1257</v>
      </c>
      <c r="C798" s="28" t="s">
        <v>1415</v>
      </c>
      <c r="D798" s="28" t="s">
        <v>1416</v>
      </c>
      <c r="E798" s="28" t="s">
        <v>1417</v>
      </c>
      <c r="F798" s="28" t="s">
        <v>1259</v>
      </c>
      <c r="H798" s="28">
        <v>0.3</v>
      </c>
      <c r="J798" s="28" t="s">
        <v>23</v>
      </c>
    </row>
    <row r="799" spans="1:10" x14ac:dyDescent="0.25">
      <c r="A799" s="1">
        <v>821</v>
      </c>
      <c r="B799" s="28" t="s">
        <v>1257</v>
      </c>
      <c r="C799" s="28" t="s">
        <v>1418</v>
      </c>
      <c r="D799" s="28" t="s">
        <v>1419</v>
      </c>
      <c r="E799" s="28" t="s">
        <v>1420</v>
      </c>
      <c r="F799" s="28" t="s">
        <v>1259</v>
      </c>
      <c r="H799" s="28">
        <v>0.2</v>
      </c>
      <c r="J799" s="28" t="s">
        <v>23</v>
      </c>
    </row>
    <row r="800" spans="1:10" x14ac:dyDescent="0.25">
      <c r="A800" s="1">
        <v>822</v>
      </c>
      <c r="B800" s="28" t="s">
        <v>1257</v>
      </c>
      <c r="C800" s="28" t="s">
        <v>1421</v>
      </c>
      <c r="D800" s="28" t="s">
        <v>1422</v>
      </c>
      <c r="E800" s="28" t="s">
        <v>1423</v>
      </c>
      <c r="F800" s="28" t="s">
        <v>1259</v>
      </c>
      <c r="H800" s="28">
        <v>0.2</v>
      </c>
      <c r="J800" s="28" t="s">
        <v>23</v>
      </c>
    </row>
    <row r="801" spans="1:10" x14ac:dyDescent="0.25">
      <c r="A801" s="1">
        <v>823</v>
      </c>
      <c r="B801" s="28" t="s">
        <v>1257</v>
      </c>
      <c r="C801" s="28" t="s">
        <v>1424</v>
      </c>
      <c r="D801" s="28" t="s">
        <v>1425</v>
      </c>
      <c r="E801" s="28" t="s">
        <v>1426</v>
      </c>
      <c r="F801" s="28" t="s">
        <v>1259</v>
      </c>
      <c r="H801" s="28">
        <v>0.2</v>
      </c>
      <c r="J801" s="28" t="s">
        <v>23</v>
      </c>
    </row>
    <row r="802" spans="1:10" x14ac:dyDescent="0.25">
      <c r="A802" s="1">
        <v>824</v>
      </c>
      <c r="B802" s="28" t="s">
        <v>1257</v>
      </c>
      <c r="C802" s="28" t="s">
        <v>1427</v>
      </c>
      <c r="D802" s="28" t="s">
        <v>1428</v>
      </c>
      <c r="F802" s="28" t="s">
        <v>1259</v>
      </c>
      <c r="H802" s="28">
        <v>0.2</v>
      </c>
      <c r="J802" s="28" t="s">
        <v>23</v>
      </c>
    </row>
    <row r="803" spans="1:10" x14ac:dyDescent="0.25">
      <c r="A803" s="1">
        <v>825</v>
      </c>
      <c r="B803" s="28" t="s">
        <v>1257</v>
      </c>
      <c r="C803" s="28" t="s">
        <v>1429</v>
      </c>
      <c r="D803" s="28" t="s">
        <v>1430</v>
      </c>
      <c r="F803" s="28" t="s">
        <v>1259</v>
      </c>
      <c r="H803" s="28">
        <v>0.2</v>
      </c>
      <c r="J803" s="28" t="s">
        <v>23</v>
      </c>
    </row>
    <row r="804" spans="1:10" x14ac:dyDescent="0.25">
      <c r="A804" s="1">
        <v>826</v>
      </c>
      <c r="B804" s="28" t="s">
        <v>1257</v>
      </c>
      <c r="C804" s="28" t="s">
        <v>1431</v>
      </c>
      <c r="D804" s="28" t="s">
        <v>1432</v>
      </c>
      <c r="E804" s="28" t="s">
        <v>1433</v>
      </c>
      <c r="F804" s="28" t="s">
        <v>1259</v>
      </c>
      <c r="H804" s="28">
        <v>0.2</v>
      </c>
      <c r="J804" s="28" t="s">
        <v>23</v>
      </c>
    </row>
    <row r="805" spans="1:10" x14ac:dyDescent="0.25">
      <c r="A805" s="1">
        <v>827</v>
      </c>
      <c r="B805" s="28" t="s">
        <v>1257</v>
      </c>
      <c r="C805" s="28" t="s">
        <v>1434</v>
      </c>
      <c r="D805" s="28" t="s">
        <v>1435</v>
      </c>
      <c r="E805" s="28" t="s">
        <v>1436</v>
      </c>
      <c r="F805" s="28" t="s">
        <v>1259</v>
      </c>
      <c r="H805" s="28">
        <v>0.2</v>
      </c>
      <c r="J805" s="28" t="s">
        <v>23</v>
      </c>
    </row>
    <row r="806" spans="1:10" x14ac:dyDescent="0.25">
      <c r="A806" s="1">
        <v>828</v>
      </c>
      <c r="B806" s="28" t="s">
        <v>1257</v>
      </c>
      <c r="C806" s="28" t="s">
        <v>1437</v>
      </c>
      <c r="D806" s="28" t="s">
        <v>1438</v>
      </c>
      <c r="E806" s="28" t="s">
        <v>1373</v>
      </c>
      <c r="F806" s="28" t="s">
        <v>1259</v>
      </c>
      <c r="H806" s="28">
        <v>0.2</v>
      </c>
      <c r="J806" s="28" t="s">
        <v>23</v>
      </c>
    </row>
    <row r="807" spans="1:10" x14ac:dyDescent="0.25">
      <c r="A807" s="1">
        <v>829</v>
      </c>
      <c r="B807" s="28" t="s">
        <v>1257</v>
      </c>
      <c r="C807" s="28" t="s">
        <v>1439</v>
      </c>
      <c r="D807" s="28" t="s">
        <v>1440</v>
      </c>
      <c r="E807" s="28" t="s">
        <v>1441</v>
      </c>
      <c r="F807" s="28" t="s">
        <v>1259</v>
      </c>
      <c r="H807" s="28">
        <v>0.2</v>
      </c>
      <c r="J807" s="28" t="s">
        <v>23</v>
      </c>
    </row>
    <row r="808" spans="1:10" x14ac:dyDescent="0.25">
      <c r="A808" s="1">
        <v>830</v>
      </c>
      <c r="B808" s="28" t="s">
        <v>1257</v>
      </c>
      <c r="C808" s="28" t="s">
        <v>1442</v>
      </c>
      <c r="D808" s="28" t="s">
        <v>1443</v>
      </c>
      <c r="E808" s="28" t="s">
        <v>1444</v>
      </c>
      <c r="F808" s="28" t="s">
        <v>1259</v>
      </c>
      <c r="H808" s="28">
        <v>0.2</v>
      </c>
      <c r="J808" s="28" t="s">
        <v>23</v>
      </c>
    </row>
    <row r="809" spans="1:10" x14ac:dyDescent="0.25">
      <c r="A809" s="1">
        <v>831</v>
      </c>
      <c r="B809" s="28" t="s">
        <v>1257</v>
      </c>
      <c r="C809" s="28" t="s">
        <v>1445</v>
      </c>
      <c r="D809" s="28" t="s">
        <v>1446</v>
      </c>
      <c r="E809" s="28" t="s">
        <v>1447</v>
      </c>
      <c r="F809" s="28" t="s">
        <v>1259</v>
      </c>
      <c r="H809" s="28">
        <v>0.2</v>
      </c>
      <c r="J809" s="28" t="s">
        <v>23</v>
      </c>
    </row>
    <row r="810" spans="1:10" x14ac:dyDescent="0.25">
      <c r="A810" s="1">
        <v>832</v>
      </c>
      <c r="B810" s="28" t="s">
        <v>1448</v>
      </c>
      <c r="C810" s="2" t="s">
        <v>1449</v>
      </c>
      <c r="D810" s="28">
        <v>1</v>
      </c>
      <c r="E810" s="28" t="s">
        <v>1450</v>
      </c>
      <c r="F810" s="28" t="s">
        <v>1451</v>
      </c>
      <c r="H810" s="28">
        <v>1</v>
      </c>
      <c r="J810" s="28" t="s">
        <v>23</v>
      </c>
    </row>
    <row r="811" spans="1:10" x14ac:dyDescent="0.25">
      <c r="A811" s="1">
        <v>833</v>
      </c>
      <c r="B811" s="28" t="s">
        <v>1448</v>
      </c>
      <c r="C811" s="2" t="s">
        <v>188</v>
      </c>
      <c r="D811" s="28">
        <v>2</v>
      </c>
      <c r="E811" s="28" t="s">
        <v>1452</v>
      </c>
      <c r="F811" s="28" t="s">
        <v>1451</v>
      </c>
      <c r="H811" s="28">
        <v>1</v>
      </c>
      <c r="J811" s="28" t="s">
        <v>23</v>
      </c>
    </row>
    <row r="812" spans="1:10" x14ac:dyDescent="0.25">
      <c r="A812" s="1">
        <v>834</v>
      </c>
      <c r="B812" s="28" t="s">
        <v>1448</v>
      </c>
      <c r="C812" s="2" t="s">
        <v>187</v>
      </c>
      <c r="D812" s="28">
        <v>3</v>
      </c>
      <c r="E812" s="28" t="s">
        <v>1453</v>
      </c>
      <c r="F812" s="28" t="s">
        <v>1451</v>
      </c>
      <c r="H812" s="28">
        <v>1</v>
      </c>
      <c r="J812" s="28" t="s">
        <v>23</v>
      </c>
    </row>
    <row r="813" spans="1:10" x14ac:dyDescent="0.25">
      <c r="A813" s="1">
        <v>835</v>
      </c>
      <c r="B813" s="28" t="s">
        <v>1448</v>
      </c>
      <c r="C813" s="2" t="s">
        <v>367</v>
      </c>
      <c r="D813" s="28">
        <v>4</v>
      </c>
      <c r="E813" s="28" t="s">
        <v>1454</v>
      </c>
      <c r="F813" s="28" t="s">
        <v>1451</v>
      </c>
      <c r="H813" s="28">
        <v>1</v>
      </c>
      <c r="J813" s="28" t="s">
        <v>23</v>
      </c>
    </row>
    <row r="814" spans="1:10" x14ac:dyDescent="0.25">
      <c r="A814" s="1">
        <v>836</v>
      </c>
      <c r="B814" s="28" t="s">
        <v>1448</v>
      </c>
      <c r="C814" s="2" t="s">
        <v>189</v>
      </c>
      <c r="D814" s="28">
        <v>5</v>
      </c>
      <c r="E814" s="28" t="s">
        <v>1455</v>
      </c>
      <c r="F814" s="28" t="s">
        <v>1451</v>
      </c>
      <c r="H814" s="28">
        <v>1</v>
      </c>
      <c r="J814" s="28" t="s">
        <v>23</v>
      </c>
    </row>
    <row r="815" spans="1:10" x14ac:dyDescent="0.25">
      <c r="A815" s="1">
        <v>837</v>
      </c>
      <c r="B815" s="28" t="s">
        <v>1448</v>
      </c>
      <c r="C815" s="2" t="s">
        <v>1456</v>
      </c>
      <c r="D815" s="28">
        <v>6</v>
      </c>
      <c r="E815" s="28" t="s">
        <v>1457</v>
      </c>
      <c r="F815" s="28" t="s">
        <v>1451</v>
      </c>
      <c r="H815" s="28">
        <v>1</v>
      </c>
      <c r="J815" s="28" t="s">
        <v>23</v>
      </c>
    </row>
    <row r="816" spans="1:10" x14ac:dyDescent="0.25">
      <c r="A816" s="1">
        <v>838</v>
      </c>
      <c r="B816" s="28" t="s">
        <v>1458</v>
      </c>
      <c r="C816" s="2" t="s">
        <v>1459</v>
      </c>
      <c r="D816" s="28">
        <v>7</v>
      </c>
      <c r="E816" s="28" t="s">
        <v>1460</v>
      </c>
      <c r="F816" s="28" t="s">
        <v>1461</v>
      </c>
      <c r="H816" s="28">
        <v>1</v>
      </c>
      <c r="J816" s="28" t="s">
        <v>23</v>
      </c>
    </row>
    <row r="817" spans="1:10" x14ac:dyDescent="0.25">
      <c r="A817" s="1">
        <v>839</v>
      </c>
      <c r="B817" s="28" t="s">
        <v>1458</v>
      </c>
      <c r="C817" s="2" t="s">
        <v>1462</v>
      </c>
      <c r="D817" s="28">
        <v>9</v>
      </c>
      <c r="E817" s="28" t="s">
        <v>1463</v>
      </c>
      <c r="F817" s="28" t="s">
        <v>1461</v>
      </c>
      <c r="H817" s="28">
        <v>1</v>
      </c>
      <c r="J817" s="28" t="s">
        <v>23</v>
      </c>
    </row>
    <row r="818" spans="1:10" x14ac:dyDescent="0.25">
      <c r="A818" s="1">
        <v>840</v>
      </c>
      <c r="B818" s="28" t="s">
        <v>1458</v>
      </c>
      <c r="C818" s="2" t="s">
        <v>1464</v>
      </c>
      <c r="D818" s="28">
        <v>10</v>
      </c>
      <c r="E818" s="28" t="s">
        <v>1465</v>
      </c>
      <c r="F818" s="28" t="s">
        <v>1461</v>
      </c>
      <c r="H818" s="28">
        <v>1</v>
      </c>
      <c r="J818" s="28" t="s">
        <v>23</v>
      </c>
    </row>
    <row r="819" spans="1:10" x14ac:dyDescent="0.25">
      <c r="A819" s="1">
        <v>841</v>
      </c>
      <c r="B819" s="28" t="s">
        <v>1458</v>
      </c>
      <c r="C819" s="2" t="s">
        <v>1466</v>
      </c>
      <c r="D819" s="28">
        <v>12</v>
      </c>
      <c r="E819" s="28" t="s">
        <v>1466</v>
      </c>
      <c r="F819" s="28" t="s">
        <v>1461</v>
      </c>
      <c r="H819" s="28">
        <v>1</v>
      </c>
      <c r="J819" s="28" t="s">
        <v>23</v>
      </c>
    </row>
    <row r="820" spans="1:10" x14ac:dyDescent="0.25">
      <c r="A820" s="1">
        <v>842</v>
      </c>
      <c r="B820" s="28" t="s">
        <v>1458</v>
      </c>
      <c r="C820" s="2" t="s">
        <v>1467</v>
      </c>
      <c r="D820" s="28">
        <v>14</v>
      </c>
      <c r="E820" s="28" t="s">
        <v>1468</v>
      </c>
      <c r="F820" s="28" t="s">
        <v>1461</v>
      </c>
      <c r="H820" s="28">
        <v>1</v>
      </c>
      <c r="J820" s="28" t="s">
        <v>23</v>
      </c>
    </row>
    <row r="821" spans="1:10" x14ac:dyDescent="0.25">
      <c r="A821" s="1">
        <v>843</v>
      </c>
      <c r="B821" s="28" t="s">
        <v>1458</v>
      </c>
      <c r="C821" s="2" t="s">
        <v>1469</v>
      </c>
      <c r="D821" s="28">
        <v>15</v>
      </c>
      <c r="E821" s="28" t="s">
        <v>1470</v>
      </c>
      <c r="F821" s="28" t="s">
        <v>1461</v>
      </c>
      <c r="H821" s="28">
        <v>1</v>
      </c>
      <c r="J821" s="28" t="s">
        <v>23</v>
      </c>
    </row>
    <row r="822" spans="1:10" x14ac:dyDescent="0.25">
      <c r="A822" s="1">
        <v>844</v>
      </c>
      <c r="B822" s="28" t="s">
        <v>1458</v>
      </c>
      <c r="C822" s="2" t="s">
        <v>1471</v>
      </c>
      <c r="D822" s="28">
        <v>18</v>
      </c>
      <c r="E822" s="28" t="s">
        <v>1472</v>
      </c>
      <c r="F822" s="28" t="s">
        <v>1461</v>
      </c>
      <c r="H822" s="28">
        <v>1</v>
      </c>
      <c r="J822" s="28" t="s">
        <v>23</v>
      </c>
    </row>
    <row r="823" spans="1:10" x14ac:dyDescent="0.25">
      <c r="A823" s="1">
        <v>845</v>
      </c>
      <c r="B823" s="28" t="s">
        <v>1458</v>
      </c>
      <c r="C823" s="2" t="s">
        <v>1473</v>
      </c>
      <c r="D823" s="28">
        <v>19</v>
      </c>
      <c r="E823" s="28" t="s">
        <v>1474</v>
      </c>
      <c r="F823" s="28" t="s">
        <v>1461</v>
      </c>
      <c r="H823" s="28">
        <v>1</v>
      </c>
      <c r="J823" s="28" t="s">
        <v>23</v>
      </c>
    </row>
    <row r="824" spans="1:10" x14ac:dyDescent="0.25">
      <c r="A824" s="1">
        <v>846</v>
      </c>
      <c r="B824" s="28" t="s">
        <v>1458</v>
      </c>
      <c r="C824" s="2" t="s">
        <v>1475</v>
      </c>
      <c r="D824" s="28">
        <v>20</v>
      </c>
      <c r="E824" s="28" t="s">
        <v>1476</v>
      </c>
      <c r="F824" s="28" t="s">
        <v>1461</v>
      </c>
      <c r="H824" s="28">
        <v>1</v>
      </c>
      <c r="J824" s="28" t="s">
        <v>23</v>
      </c>
    </row>
    <row r="825" spans="1:10" x14ac:dyDescent="0.25">
      <c r="A825" s="1">
        <v>847</v>
      </c>
      <c r="B825" s="28" t="s">
        <v>1458</v>
      </c>
      <c r="C825" s="2" t="s">
        <v>1477</v>
      </c>
      <c r="D825" s="28">
        <v>33</v>
      </c>
      <c r="E825" s="28" t="s">
        <v>1477</v>
      </c>
      <c r="F825" s="28" t="s">
        <v>1461</v>
      </c>
      <c r="H825" s="28">
        <v>1</v>
      </c>
      <c r="J825" s="28" t="s">
        <v>23</v>
      </c>
    </row>
    <row r="826" spans="1:10" x14ac:dyDescent="0.25">
      <c r="A826" s="1">
        <v>848</v>
      </c>
      <c r="B826" s="28" t="s">
        <v>1458</v>
      </c>
      <c r="C826" s="2" t="s">
        <v>1478</v>
      </c>
      <c r="D826" s="28">
        <v>4</v>
      </c>
      <c r="E826" s="28" t="s">
        <v>1479</v>
      </c>
      <c r="F826" s="28" t="s">
        <v>1461</v>
      </c>
      <c r="H826" s="28">
        <v>0.8</v>
      </c>
      <c r="J826" s="28" t="s">
        <v>23</v>
      </c>
    </row>
    <row r="827" spans="1:10" x14ac:dyDescent="0.25">
      <c r="A827" s="1">
        <v>849</v>
      </c>
      <c r="B827" s="28" t="s">
        <v>1458</v>
      </c>
      <c r="C827" s="2" t="s">
        <v>189</v>
      </c>
      <c r="D827" s="28">
        <v>6</v>
      </c>
      <c r="E827" s="28" t="s">
        <v>1480</v>
      </c>
      <c r="F827" s="28" t="s">
        <v>1461</v>
      </c>
      <c r="H827" s="28">
        <v>0.8</v>
      </c>
      <c r="J827" s="28" t="s">
        <v>23</v>
      </c>
    </row>
    <row r="828" spans="1:10" x14ac:dyDescent="0.25">
      <c r="A828" s="1">
        <v>850</v>
      </c>
      <c r="B828" s="28" t="s">
        <v>1458</v>
      </c>
      <c r="C828" s="2" t="s">
        <v>185</v>
      </c>
      <c r="D828" s="28">
        <v>8</v>
      </c>
      <c r="E828" s="28" t="s">
        <v>1481</v>
      </c>
      <c r="F828" s="28" t="s">
        <v>1461</v>
      </c>
      <c r="H828" s="28">
        <v>0.8</v>
      </c>
      <c r="J828" s="28" t="s">
        <v>23</v>
      </c>
    </row>
    <row r="829" spans="1:10" x14ac:dyDescent="0.25">
      <c r="A829" s="1">
        <v>851</v>
      </c>
      <c r="B829" s="28" t="s">
        <v>1458</v>
      </c>
      <c r="C829" s="2" t="s">
        <v>1482</v>
      </c>
      <c r="D829" s="28">
        <v>13</v>
      </c>
      <c r="E829" s="28" t="s">
        <v>1483</v>
      </c>
      <c r="F829" s="28" t="s">
        <v>1461</v>
      </c>
      <c r="H829" s="28">
        <v>0.8</v>
      </c>
      <c r="J829" s="28" t="s">
        <v>23</v>
      </c>
    </row>
    <row r="830" spans="1:10" x14ac:dyDescent="0.25">
      <c r="A830" s="1">
        <v>852</v>
      </c>
      <c r="B830" s="28" t="s">
        <v>1458</v>
      </c>
      <c r="C830" s="2" t="s">
        <v>1484</v>
      </c>
      <c r="D830" s="28">
        <v>16</v>
      </c>
      <c r="E830" s="28" t="s">
        <v>1485</v>
      </c>
      <c r="F830" s="28" t="s">
        <v>1461</v>
      </c>
      <c r="H830" s="28">
        <v>0.8</v>
      </c>
      <c r="J830" s="28" t="s">
        <v>23</v>
      </c>
    </row>
    <row r="831" spans="1:10" x14ac:dyDescent="0.25">
      <c r="A831" s="1">
        <v>853</v>
      </c>
      <c r="B831" s="28" t="s">
        <v>1458</v>
      </c>
      <c r="C831" s="2" t="s">
        <v>1486</v>
      </c>
      <c r="D831" s="28">
        <v>22</v>
      </c>
      <c r="E831" s="28" t="s">
        <v>1487</v>
      </c>
      <c r="F831" s="28" t="s">
        <v>1461</v>
      </c>
      <c r="H831" s="28">
        <v>0.8</v>
      </c>
      <c r="J831" s="28" t="s">
        <v>23</v>
      </c>
    </row>
    <row r="832" spans="1:10" x14ac:dyDescent="0.25">
      <c r="A832" s="1">
        <v>854</v>
      </c>
      <c r="B832" s="28" t="s">
        <v>1458</v>
      </c>
      <c r="C832" s="2" t="s">
        <v>1488</v>
      </c>
      <c r="D832" s="28">
        <v>24</v>
      </c>
      <c r="E832" s="28" t="s">
        <v>1489</v>
      </c>
      <c r="F832" s="28" t="s">
        <v>1461</v>
      </c>
      <c r="H832" s="28">
        <v>0.8</v>
      </c>
      <c r="J832" s="28" t="s">
        <v>23</v>
      </c>
    </row>
    <row r="833" spans="1:10" x14ac:dyDescent="0.25">
      <c r="A833" s="1">
        <v>855</v>
      </c>
      <c r="B833" s="28" t="s">
        <v>1458</v>
      </c>
      <c r="C833" s="2" t="s">
        <v>1490</v>
      </c>
      <c r="D833" s="28">
        <v>28</v>
      </c>
      <c r="E833" s="28" t="s">
        <v>1491</v>
      </c>
      <c r="F833" s="28" t="s">
        <v>1461</v>
      </c>
      <c r="H833" s="28">
        <v>0.8</v>
      </c>
      <c r="J833" s="28" t="s">
        <v>23</v>
      </c>
    </row>
    <row r="834" spans="1:10" x14ac:dyDescent="0.25">
      <c r="A834" s="1">
        <v>856</v>
      </c>
      <c r="B834" s="28" t="s">
        <v>1458</v>
      </c>
      <c r="C834" s="2" t="s">
        <v>1492</v>
      </c>
      <c r="D834" s="28">
        <v>30</v>
      </c>
      <c r="E834" s="28" t="s">
        <v>1493</v>
      </c>
      <c r="F834" s="28" t="s">
        <v>1461</v>
      </c>
      <c r="H834" s="28">
        <v>0.8</v>
      </c>
      <c r="J834" s="28" t="s">
        <v>23</v>
      </c>
    </row>
    <row r="835" spans="1:10" x14ac:dyDescent="0.25">
      <c r="A835" s="1">
        <v>857</v>
      </c>
      <c r="B835" s="2" t="s">
        <v>1494</v>
      </c>
      <c r="C835" s="2" t="s">
        <v>1495</v>
      </c>
      <c r="E835" s="28">
        <v>1</v>
      </c>
      <c r="H835" s="28">
        <v>1</v>
      </c>
      <c r="J835" s="28" t="s">
        <v>103</v>
      </c>
    </row>
    <row r="836" spans="1:10" x14ac:dyDescent="0.25">
      <c r="A836" s="1">
        <v>858</v>
      </c>
      <c r="B836" s="2" t="s">
        <v>1494</v>
      </c>
      <c r="C836" s="2" t="s">
        <v>1496</v>
      </c>
      <c r="E836" s="28">
        <v>2</v>
      </c>
      <c r="H836" s="28">
        <v>1</v>
      </c>
      <c r="J836" s="28" t="s">
        <v>103</v>
      </c>
    </row>
    <row r="837" spans="1:10" x14ac:dyDescent="0.25">
      <c r="A837" s="1">
        <v>859</v>
      </c>
      <c r="B837" s="2" t="s">
        <v>1494</v>
      </c>
      <c r="C837" s="2" t="s">
        <v>1497</v>
      </c>
      <c r="E837" s="28">
        <v>3</v>
      </c>
      <c r="H837" s="28">
        <v>1</v>
      </c>
      <c r="J837" s="28" t="s">
        <v>103</v>
      </c>
    </row>
    <row r="838" spans="1:10" x14ac:dyDescent="0.25">
      <c r="A838" s="1">
        <v>860</v>
      </c>
      <c r="B838" s="2" t="s">
        <v>1494</v>
      </c>
      <c r="C838" s="2" t="s">
        <v>1498</v>
      </c>
      <c r="E838" s="28">
        <v>4</v>
      </c>
      <c r="H838" s="28">
        <v>1</v>
      </c>
      <c r="J838" s="28" t="s">
        <v>103</v>
      </c>
    </row>
    <row r="839" spans="1:10" x14ac:dyDescent="0.25">
      <c r="A839" s="1">
        <v>861</v>
      </c>
      <c r="B839" s="2" t="s">
        <v>1494</v>
      </c>
      <c r="C839" s="2" t="s">
        <v>1499</v>
      </c>
      <c r="E839" s="28">
        <v>5</v>
      </c>
      <c r="H839" s="28">
        <v>1</v>
      </c>
      <c r="J839" s="28" t="s">
        <v>103</v>
      </c>
    </row>
    <row r="840" spans="1:10" x14ac:dyDescent="0.25">
      <c r="A840" s="1">
        <v>862</v>
      </c>
      <c r="B840" s="2" t="s">
        <v>1494</v>
      </c>
      <c r="C840" s="2" t="s">
        <v>1500</v>
      </c>
      <c r="E840" s="28">
        <v>6</v>
      </c>
      <c r="H840" s="28">
        <v>1</v>
      </c>
      <c r="J840" s="28" t="s">
        <v>103</v>
      </c>
    </row>
    <row r="841" spans="1:10" x14ac:dyDescent="0.25">
      <c r="A841" s="1">
        <v>863</v>
      </c>
      <c r="B841" s="2" t="s">
        <v>1494</v>
      </c>
      <c r="C841" s="2" t="s">
        <v>1501</v>
      </c>
      <c r="E841" s="28">
        <v>7</v>
      </c>
      <c r="H841" s="28">
        <v>1</v>
      </c>
      <c r="J841" s="28" t="s">
        <v>103</v>
      </c>
    </row>
    <row r="842" spans="1:10" x14ac:dyDescent="0.25">
      <c r="A842" s="1">
        <v>864</v>
      </c>
      <c r="B842" s="2" t="s">
        <v>1494</v>
      </c>
      <c r="C842" s="2" t="s">
        <v>1502</v>
      </c>
      <c r="E842" s="28">
        <v>8</v>
      </c>
      <c r="H842" s="28">
        <v>1</v>
      </c>
      <c r="J842" s="28" t="s">
        <v>103</v>
      </c>
    </row>
    <row r="843" spans="1:10" x14ac:dyDescent="0.25">
      <c r="A843" s="1">
        <v>865</v>
      </c>
      <c r="B843" s="2" t="s">
        <v>1494</v>
      </c>
      <c r="C843" s="2" t="s">
        <v>1503</v>
      </c>
      <c r="E843" s="28">
        <v>9</v>
      </c>
      <c r="H843" s="28">
        <v>0.8</v>
      </c>
      <c r="J843" s="28" t="s">
        <v>103</v>
      </c>
    </row>
    <row r="844" spans="1:10" x14ac:dyDescent="0.25">
      <c r="A844" s="1">
        <v>866</v>
      </c>
      <c r="B844" s="2" t="s">
        <v>1494</v>
      </c>
      <c r="C844" s="2" t="s">
        <v>1504</v>
      </c>
      <c r="E844" s="28">
        <v>10</v>
      </c>
      <c r="H844" s="28">
        <v>0.6</v>
      </c>
      <c r="J844" s="28" t="s">
        <v>103</v>
      </c>
    </row>
    <row r="845" spans="1:10" x14ac:dyDescent="0.25">
      <c r="A845" s="1">
        <v>867</v>
      </c>
      <c r="B845" s="2" t="s">
        <v>1494</v>
      </c>
      <c r="C845" s="2" t="s">
        <v>1505</v>
      </c>
      <c r="E845" s="28">
        <v>11</v>
      </c>
      <c r="H845" s="28">
        <v>0.6</v>
      </c>
      <c r="J845" s="28" t="s">
        <v>103</v>
      </c>
    </row>
    <row r="846" spans="1:10" x14ac:dyDescent="0.25">
      <c r="A846" s="1">
        <v>868</v>
      </c>
      <c r="B846" s="2" t="s">
        <v>1494</v>
      </c>
      <c r="C846" s="2" t="s">
        <v>1506</v>
      </c>
      <c r="E846" s="28">
        <v>12</v>
      </c>
      <c r="H846" s="28">
        <v>0.5</v>
      </c>
      <c r="J846" s="28" t="s">
        <v>103</v>
      </c>
    </row>
    <row r="847" spans="1:10" x14ac:dyDescent="0.25">
      <c r="A847" s="1">
        <v>869</v>
      </c>
      <c r="B847" s="2" t="s">
        <v>1494</v>
      </c>
      <c r="C847" s="2" t="s">
        <v>1507</v>
      </c>
      <c r="E847" s="28">
        <v>13</v>
      </c>
      <c r="H847" s="28">
        <v>0.5</v>
      </c>
      <c r="J847" s="28" t="s">
        <v>103</v>
      </c>
    </row>
    <row r="848" spans="1:10" x14ac:dyDescent="0.25">
      <c r="A848" s="1">
        <v>870</v>
      </c>
      <c r="B848" s="2" t="s">
        <v>1508</v>
      </c>
      <c r="C848" s="2" t="s">
        <v>1509</v>
      </c>
      <c r="F848" s="28" t="s">
        <v>1510</v>
      </c>
      <c r="H848" s="28">
        <v>1</v>
      </c>
      <c r="J848" s="28" t="s">
        <v>23</v>
      </c>
    </row>
    <row r="849" spans="1:15" x14ac:dyDescent="0.25">
      <c r="A849" s="1">
        <v>871</v>
      </c>
      <c r="B849" s="2" t="s">
        <v>1508</v>
      </c>
      <c r="C849" s="2" t="s">
        <v>1511</v>
      </c>
      <c r="F849" s="28" t="s">
        <v>1510</v>
      </c>
      <c r="H849" s="28">
        <v>1</v>
      </c>
      <c r="J849" s="28" t="s">
        <v>23</v>
      </c>
    </row>
    <row r="850" spans="1:15" x14ac:dyDescent="0.25">
      <c r="A850" s="1">
        <v>872</v>
      </c>
      <c r="B850" s="2" t="s">
        <v>1508</v>
      </c>
      <c r="C850" s="2" t="s">
        <v>1512</v>
      </c>
      <c r="F850" s="28" t="s">
        <v>1510</v>
      </c>
      <c r="H850" s="28">
        <v>1</v>
      </c>
      <c r="J850" s="28" t="s">
        <v>23</v>
      </c>
    </row>
    <row r="851" spans="1:15" x14ac:dyDescent="0.25">
      <c r="A851" s="1">
        <v>873</v>
      </c>
      <c r="B851" s="2" t="s">
        <v>1508</v>
      </c>
      <c r="C851" s="2" t="s">
        <v>1513</v>
      </c>
      <c r="F851" s="28" t="s">
        <v>1510</v>
      </c>
      <c r="H851" s="28">
        <v>1</v>
      </c>
      <c r="J851" s="28" t="s">
        <v>23</v>
      </c>
    </row>
    <row r="852" spans="1:15" x14ac:dyDescent="0.25">
      <c r="A852" s="1">
        <v>874</v>
      </c>
      <c r="B852" s="2" t="s">
        <v>1508</v>
      </c>
      <c r="C852" s="2" t="s">
        <v>1514</v>
      </c>
      <c r="F852" s="28" t="s">
        <v>1510</v>
      </c>
      <c r="H852" s="28">
        <v>1</v>
      </c>
      <c r="J852" s="28" t="s">
        <v>23</v>
      </c>
    </row>
    <row r="853" spans="1:15" x14ac:dyDescent="0.25">
      <c r="A853" s="1">
        <v>875</v>
      </c>
      <c r="B853" s="2" t="s">
        <v>1508</v>
      </c>
      <c r="C853" s="2" t="s">
        <v>1515</v>
      </c>
      <c r="F853" s="28" t="s">
        <v>1510</v>
      </c>
      <c r="H853" s="28">
        <v>1</v>
      </c>
      <c r="J853" s="28" t="s">
        <v>23</v>
      </c>
    </row>
    <row r="854" spans="1:15" x14ac:dyDescent="0.25">
      <c r="A854" s="1">
        <v>876</v>
      </c>
      <c r="B854" s="2" t="s">
        <v>1508</v>
      </c>
      <c r="C854" s="2" t="s">
        <v>1516</v>
      </c>
      <c r="F854" s="28" t="s">
        <v>1510</v>
      </c>
      <c r="H854" s="28">
        <v>1</v>
      </c>
      <c r="J854" s="28" t="s">
        <v>23</v>
      </c>
    </row>
    <row r="855" spans="1:15" x14ac:dyDescent="0.25">
      <c r="A855" s="1">
        <v>877</v>
      </c>
      <c r="B855" s="2" t="s">
        <v>1508</v>
      </c>
      <c r="C855" s="2" t="s">
        <v>1517</v>
      </c>
      <c r="F855" s="28" t="s">
        <v>1510</v>
      </c>
      <c r="H855" s="28">
        <v>1</v>
      </c>
      <c r="J855" s="28" t="s">
        <v>23</v>
      </c>
    </row>
    <row r="856" spans="1:15" x14ac:dyDescent="0.25">
      <c r="A856" s="1">
        <v>878</v>
      </c>
      <c r="B856" s="2" t="s">
        <v>1508</v>
      </c>
      <c r="C856" s="2" t="s">
        <v>1518</v>
      </c>
      <c r="F856" s="28" t="s">
        <v>1510</v>
      </c>
      <c r="H856" s="28">
        <v>1</v>
      </c>
      <c r="J856" s="28" t="s">
        <v>23</v>
      </c>
    </row>
    <row r="857" spans="1:15" x14ac:dyDescent="0.25">
      <c r="A857" s="1">
        <v>879</v>
      </c>
      <c r="B857" s="2" t="s">
        <v>1508</v>
      </c>
      <c r="C857" s="2" t="s">
        <v>1519</v>
      </c>
      <c r="F857" s="28" t="s">
        <v>1510</v>
      </c>
      <c r="H857" s="28">
        <v>0.8</v>
      </c>
      <c r="J857" s="28" t="s">
        <v>23</v>
      </c>
    </row>
    <row r="858" spans="1:15" x14ac:dyDescent="0.25">
      <c r="A858" s="1">
        <v>880</v>
      </c>
      <c r="B858" s="2" t="s">
        <v>1508</v>
      </c>
      <c r="C858" s="2" t="s">
        <v>1520</v>
      </c>
      <c r="F858" s="28" t="s">
        <v>1510</v>
      </c>
      <c r="H858" s="28">
        <v>0.8</v>
      </c>
      <c r="J858" s="28" t="s">
        <v>23</v>
      </c>
    </row>
    <row r="859" spans="1:15" x14ac:dyDescent="0.25">
      <c r="A859" s="1">
        <v>881</v>
      </c>
      <c r="B859" s="2" t="s">
        <v>1508</v>
      </c>
      <c r="C859" s="2" t="s">
        <v>1521</v>
      </c>
      <c r="F859" s="28" t="s">
        <v>1510</v>
      </c>
      <c r="H859" s="28">
        <v>0.8</v>
      </c>
      <c r="J859" s="28" t="s">
        <v>23</v>
      </c>
    </row>
    <row r="860" spans="1:15" x14ac:dyDescent="0.25">
      <c r="A860" s="1">
        <v>882</v>
      </c>
      <c r="B860" s="2" t="s">
        <v>1508</v>
      </c>
      <c r="C860" s="2" t="s">
        <v>1522</v>
      </c>
      <c r="F860" s="28" t="s">
        <v>1510</v>
      </c>
      <c r="H860" s="28">
        <v>0.8</v>
      </c>
      <c r="J860" s="28" t="s">
        <v>23</v>
      </c>
    </row>
    <row r="861" spans="1:15" x14ac:dyDescent="0.25">
      <c r="A861" s="1">
        <v>883</v>
      </c>
      <c r="B861" s="2" t="s">
        <v>1508</v>
      </c>
      <c r="C861" s="2" t="s">
        <v>1523</v>
      </c>
      <c r="F861" s="28" t="s">
        <v>1510</v>
      </c>
      <c r="H861" s="28">
        <v>0.8</v>
      </c>
      <c r="J861" s="28" t="s">
        <v>23</v>
      </c>
    </row>
    <row r="862" spans="1:15" x14ac:dyDescent="0.25">
      <c r="A862" s="1">
        <v>884</v>
      </c>
      <c r="B862" s="28" t="s">
        <v>733</v>
      </c>
      <c r="C862" s="2" t="s">
        <v>764</v>
      </c>
      <c r="E862" s="28" t="s">
        <v>765</v>
      </c>
      <c r="F862" s="28" t="s">
        <v>714</v>
      </c>
      <c r="H862" s="28">
        <v>1</v>
      </c>
      <c r="J862" s="28" t="s">
        <v>274</v>
      </c>
      <c r="L862" s="28" t="s">
        <v>1543</v>
      </c>
      <c r="O862" s="28" t="s">
        <v>1525</v>
      </c>
    </row>
    <row r="863" spans="1:15" x14ac:dyDescent="0.25">
      <c r="A863" s="1">
        <v>885</v>
      </c>
      <c r="B863" s="28" t="s">
        <v>733</v>
      </c>
      <c r="C863" s="2" t="s">
        <v>736</v>
      </c>
      <c r="E863" s="28" t="s">
        <v>737</v>
      </c>
      <c r="F863" s="28" t="s">
        <v>714</v>
      </c>
      <c r="H863" s="28">
        <v>0.9</v>
      </c>
      <c r="J863" s="28" t="s">
        <v>274</v>
      </c>
      <c r="O863" s="28" t="s">
        <v>1528</v>
      </c>
    </row>
    <row r="864" spans="1:15" x14ac:dyDescent="0.25">
      <c r="A864" s="1">
        <v>886</v>
      </c>
      <c r="B864" s="28" t="s">
        <v>733</v>
      </c>
      <c r="C864" s="2" t="s">
        <v>738</v>
      </c>
      <c r="E864" s="28" t="s">
        <v>739</v>
      </c>
      <c r="F864" s="28" t="s">
        <v>714</v>
      </c>
      <c r="H864" s="28">
        <v>0.9</v>
      </c>
      <c r="J864" s="28" t="s">
        <v>274</v>
      </c>
      <c r="L864" s="28" t="s">
        <v>1538</v>
      </c>
    </row>
    <row r="865" spans="1:15" x14ac:dyDescent="0.25">
      <c r="A865" s="1">
        <v>887</v>
      </c>
      <c r="B865" s="28" t="s">
        <v>733</v>
      </c>
      <c r="C865" s="2" t="s">
        <v>744</v>
      </c>
      <c r="E865" s="28" t="s">
        <v>745</v>
      </c>
      <c r="F865" s="28" t="s">
        <v>714</v>
      </c>
      <c r="H865" s="28">
        <v>0.9</v>
      </c>
      <c r="J865" s="28" t="s">
        <v>274</v>
      </c>
      <c r="L865" s="28" t="s">
        <v>1536</v>
      </c>
    </row>
    <row r="866" spans="1:15" x14ac:dyDescent="0.25">
      <c r="A866" s="1">
        <v>888</v>
      </c>
      <c r="B866" s="28" t="s">
        <v>733</v>
      </c>
      <c r="C866" s="2" t="s">
        <v>752</v>
      </c>
      <c r="E866" s="28" t="s">
        <v>753</v>
      </c>
      <c r="F866" s="28" t="s">
        <v>714</v>
      </c>
      <c r="H866" s="28">
        <v>0.9</v>
      </c>
      <c r="J866" s="28" t="s">
        <v>274</v>
      </c>
      <c r="L866" s="28" t="s">
        <v>1540</v>
      </c>
      <c r="O866" s="28" t="s">
        <v>1534</v>
      </c>
    </row>
    <row r="867" spans="1:15" x14ac:dyDescent="0.25">
      <c r="A867" s="1">
        <v>889</v>
      </c>
      <c r="B867" s="28" t="s">
        <v>733</v>
      </c>
      <c r="C867" s="2" t="s">
        <v>754</v>
      </c>
      <c r="E867" s="28" t="s">
        <v>755</v>
      </c>
      <c r="F867" s="28" t="s">
        <v>714</v>
      </c>
      <c r="H867" s="28">
        <v>0.9</v>
      </c>
      <c r="J867" s="28" t="s">
        <v>274</v>
      </c>
      <c r="L867" s="28" t="s">
        <v>1549</v>
      </c>
    </row>
    <row r="868" spans="1:15" x14ac:dyDescent="0.25">
      <c r="A868" s="1">
        <v>890</v>
      </c>
      <c r="B868" s="28" t="s">
        <v>733</v>
      </c>
      <c r="C868" s="2" t="s">
        <v>756</v>
      </c>
      <c r="E868" s="28" t="s">
        <v>757</v>
      </c>
      <c r="F868" s="28" t="s">
        <v>714</v>
      </c>
      <c r="H868" s="28">
        <v>0.9</v>
      </c>
      <c r="J868" s="28" t="s">
        <v>274</v>
      </c>
    </row>
    <row r="869" spans="1:15" x14ac:dyDescent="0.25">
      <c r="A869" s="1">
        <v>891</v>
      </c>
      <c r="B869" s="28" t="s">
        <v>733</v>
      </c>
      <c r="C869" s="2" t="s">
        <v>772</v>
      </c>
      <c r="E869" s="28" t="s">
        <v>773</v>
      </c>
      <c r="F869" s="28" t="s">
        <v>714</v>
      </c>
      <c r="H869" s="28">
        <v>0.9</v>
      </c>
      <c r="J869" s="28" t="s">
        <v>274</v>
      </c>
    </row>
    <row r="870" spans="1:15" x14ac:dyDescent="0.25">
      <c r="A870" s="1">
        <v>892</v>
      </c>
      <c r="B870" s="28" t="s">
        <v>733</v>
      </c>
      <c r="C870" s="2" t="s">
        <v>774</v>
      </c>
      <c r="E870" s="28" t="s">
        <v>775</v>
      </c>
      <c r="F870" s="28" t="s">
        <v>714</v>
      </c>
      <c r="H870" s="28">
        <v>0.9</v>
      </c>
      <c r="J870" s="28" t="s">
        <v>274</v>
      </c>
      <c r="L870" s="28" t="s">
        <v>1530</v>
      </c>
      <c r="O870" s="28" t="s">
        <v>185</v>
      </c>
    </row>
    <row r="871" spans="1:15" x14ac:dyDescent="0.25">
      <c r="A871" s="1">
        <v>893</v>
      </c>
      <c r="B871" s="28" t="s">
        <v>733</v>
      </c>
      <c r="C871" s="2" t="s">
        <v>740</v>
      </c>
      <c r="E871" s="28" t="s">
        <v>741</v>
      </c>
      <c r="F871" s="28" t="s">
        <v>714</v>
      </c>
      <c r="H871" s="28">
        <v>0.8</v>
      </c>
      <c r="J871" s="28" t="s">
        <v>274</v>
      </c>
    </row>
    <row r="872" spans="1:15" x14ac:dyDescent="0.25">
      <c r="A872" s="1">
        <v>894</v>
      </c>
      <c r="B872" s="28" t="s">
        <v>733</v>
      </c>
      <c r="C872" s="2" t="s">
        <v>758</v>
      </c>
      <c r="E872" s="28" t="s">
        <v>759</v>
      </c>
      <c r="F872" s="28" t="s">
        <v>714</v>
      </c>
      <c r="H872" s="28">
        <v>0.8</v>
      </c>
      <c r="J872" s="28" t="s">
        <v>274</v>
      </c>
      <c r="L872" s="28" t="s">
        <v>1543</v>
      </c>
      <c r="O872" s="28" t="s">
        <v>1545</v>
      </c>
    </row>
    <row r="873" spans="1:15" x14ac:dyDescent="0.25">
      <c r="A873" s="1">
        <v>895</v>
      </c>
      <c r="B873" s="28" t="s">
        <v>733</v>
      </c>
      <c r="C873" s="2" t="s">
        <v>760</v>
      </c>
      <c r="E873" s="28" t="s">
        <v>761</v>
      </c>
      <c r="F873" s="28" t="s">
        <v>714</v>
      </c>
      <c r="H873" s="28">
        <v>0.8</v>
      </c>
      <c r="J873" s="28" t="s">
        <v>274</v>
      </c>
      <c r="O873" s="28" t="s">
        <v>1547</v>
      </c>
    </row>
    <row r="874" spans="1:15" x14ac:dyDescent="0.25">
      <c r="A874" s="1">
        <v>896</v>
      </c>
      <c r="B874" s="28" t="s">
        <v>733</v>
      </c>
      <c r="C874" s="2" t="s">
        <v>762</v>
      </c>
      <c r="E874" s="28" t="s">
        <v>763</v>
      </c>
      <c r="F874" s="28" t="s">
        <v>714</v>
      </c>
      <c r="H874" s="28">
        <v>0.8</v>
      </c>
      <c r="J874" s="28" t="s">
        <v>274</v>
      </c>
    </row>
    <row r="875" spans="1:15" x14ac:dyDescent="0.25">
      <c r="A875" s="1">
        <v>897</v>
      </c>
      <c r="B875" s="28" t="s">
        <v>733</v>
      </c>
      <c r="C875" s="2" t="s">
        <v>766</v>
      </c>
      <c r="E875" s="28" t="s">
        <v>767</v>
      </c>
      <c r="F875" s="28" t="s">
        <v>714</v>
      </c>
      <c r="H875" s="28">
        <v>0.8</v>
      </c>
      <c r="J875" s="28" t="s">
        <v>274</v>
      </c>
      <c r="L875" s="28" t="s">
        <v>1532</v>
      </c>
      <c r="O875" s="28" t="s">
        <v>1551</v>
      </c>
    </row>
    <row r="876" spans="1:15" x14ac:dyDescent="0.25">
      <c r="A876" s="1">
        <v>898</v>
      </c>
      <c r="B876" s="28" t="s">
        <v>733</v>
      </c>
      <c r="C876" s="2" t="s">
        <v>748</v>
      </c>
      <c r="E876" s="28" t="s">
        <v>749</v>
      </c>
      <c r="F876" s="28" t="s">
        <v>714</v>
      </c>
      <c r="H876" s="28">
        <v>0.7</v>
      </c>
      <c r="J876" s="28" t="s">
        <v>274</v>
      </c>
      <c r="L876" s="28" t="s">
        <v>1532</v>
      </c>
    </row>
    <row r="877" spans="1:15" x14ac:dyDescent="0.25">
      <c r="A877" s="1">
        <v>899</v>
      </c>
      <c r="B877" s="28" t="s">
        <v>733</v>
      </c>
      <c r="C877" s="2" t="s">
        <v>768</v>
      </c>
      <c r="E877" s="28" t="s">
        <v>769</v>
      </c>
      <c r="F877" s="28" t="s">
        <v>714</v>
      </c>
      <c r="H877" s="28">
        <v>0.7</v>
      </c>
      <c r="J877" s="28" t="s">
        <v>274</v>
      </c>
    </row>
    <row r="878" spans="1:15" x14ac:dyDescent="0.25">
      <c r="A878" s="1">
        <v>900</v>
      </c>
      <c r="B878" s="28" t="s">
        <v>733</v>
      </c>
      <c r="C878" s="2" t="s">
        <v>742</v>
      </c>
      <c r="E878" s="28" t="s">
        <v>743</v>
      </c>
      <c r="F878" s="28" t="s">
        <v>714</v>
      </c>
      <c r="H878" s="28">
        <v>0.5</v>
      </c>
      <c r="J878" s="28" t="s">
        <v>274</v>
      </c>
    </row>
    <row r="879" spans="1:15" x14ac:dyDescent="0.25">
      <c r="A879" s="1">
        <v>901</v>
      </c>
      <c r="B879" s="28" t="s">
        <v>733</v>
      </c>
      <c r="C879" s="2" t="s">
        <v>76</v>
      </c>
      <c r="E879" s="28" t="s">
        <v>776</v>
      </c>
      <c r="F879" s="28" t="s">
        <v>714</v>
      </c>
      <c r="H879" s="28">
        <v>0.4</v>
      </c>
      <c r="J879" s="28" t="s">
        <v>274</v>
      </c>
    </row>
    <row r="880" spans="1:15" x14ac:dyDescent="0.25">
      <c r="A880" s="1">
        <v>902</v>
      </c>
      <c r="B880" s="28" t="s">
        <v>733</v>
      </c>
      <c r="C880" s="2" t="s">
        <v>770</v>
      </c>
      <c r="E880" s="28" t="s">
        <v>771</v>
      </c>
      <c r="F880" s="28" t="s">
        <v>714</v>
      </c>
      <c r="H880" s="28">
        <v>0.2</v>
      </c>
      <c r="J880" s="28" t="s">
        <v>274</v>
      </c>
    </row>
    <row r="881" spans="1:10" x14ac:dyDescent="0.25">
      <c r="A881" s="1">
        <v>903</v>
      </c>
      <c r="B881" s="28" t="s">
        <v>733</v>
      </c>
      <c r="C881" s="2" t="s">
        <v>750</v>
      </c>
      <c r="E881" s="28" t="s">
        <v>751</v>
      </c>
      <c r="F881" s="28" t="s">
        <v>714</v>
      </c>
      <c r="H881" s="28">
        <v>0</v>
      </c>
      <c r="J881" s="28" t="s">
        <v>274</v>
      </c>
    </row>
    <row r="882" spans="1:10" x14ac:dyDescent="0.25">
      <c r="A882" s="1">
        <v>904</v>
      </c>
      <c r="B882" s="28" t="s">
        <v>733</v>
      </c>
      <c r="C882" s="2" t="s">
        <v>734</v>
      </c>
      <c r="E882" s="28" t="s">
        <v>735</v>
      </c>
      <c r="F882" s="28" t="s">
        <v>714</v>
      </c>
      <c r="H882" s="28">
        <v>0</v>
      </c>
      <c r="J882" s="28" t="s">
        <v>274</v>
      </c>
    </row>
    <row r="883" spans="1:10" x14ac:dyDescent="0.25">
      <c r="A883" s="1">
        <v>905</v>
      </c>
      <c r="B883" s="28" t="s">
        <v>733</v>
      </c>
      <c r="C883" s="2" t="s">
        <v>746</v>
      </c>
      <c r="E883" s="28" t="s">
        <v>747</v>
      </c>
      <c r="F883" s="28" t="s">
        <v>714</v>
      </c>
      <c r="H883" s="28">
        <v>0</v>
      </c>
      <c r="J883" s="28" t="s">
        <v>274</v>
      </c>
    </row>
    <row r="884" spans="1:10" x14ac:dyDescent="0.25">
      <c r="A884" s="1">
        <v>906</v>
      </c>
      <c r="B884" s="28" t="s">
        <v>1524</v>
      </c>
      <c r="C884" s="28" t="s">
        <v>1525</v>
      </c>
      <c r="E884" s="28" t="s">
        <v>1526</v>
      </c>
      <c r="F884" s="28" t="s">
        <v>1527</v>
      </c>
      <c r="H884" s="28">
        <v>0.8</v>
      </c>
      <c r="J884" s="28" t="s">
        <v>274</v>
      </c>
    </row>
    <row r="885" spans="1:10" x14ac:dyDescent="0.25">
      <c r="A885" s="1">
        <v>907</v>
      </c>
      <c r="B885" s="28" t="s">
        <v>1524</v>
      </c>
      <c r="C885" s="28" t="s">
        <v>1528</v>
      </c>
      <c r="E885" s="28" t="s">
        <v>1529</v>
      </c>
      <c r="F885" s="28" t="s">
        <v>1527</v>
      </c>
      <c r="H885" s="28">
        <v>0.8</v>
      </c>
      <c r="J885" s="28" t="s">
        <v>274</v>
      </c>
    </row>
    <row r="886" spans="1:10" x14ac:dyDescent="0.25">
      <c r="A886" s="1">
        <v>908</v>
      </c>
      <c r="B886" s="28" t="s">
        <v>1524</v>
      </c>
      <c r="C886" s="28" t="s">
        <v>1530</v>
      </c>
      <c r="E886" s="28" t="s">
        <v>1531</v>
      </c>
      <c r="F886" s="28" t="s">
        <v>1527</v>
      </c>
      <c r="H886" s="28">
        <v>0.8</v>
      </c>
      <c r="J886" s="28" t="s">
        <v>274</v>
      </c>
    </row>
    <row r="887" spans="1:10" x14ac:dyDescent="0.25">
      <c r="A887" s="1">
        <v>909</v>
      </c>
      <c r="B887" s="28" t="s">
        <v>1524</v>
      </c>
      <c r="C887" s="28" t="s">
        <v>1532</v>
      </c>
      <c r="E887" s="28" t="s">
        <v>1533</v>
      </c>
      <c r="F887" s="28" t="s">
        <v>1527</v>
      </c>
      <c r="H887" s="28">
        <v>0.8</v>
      </c>
      <c r="J887" s="28" t="s">
        <v>274</v>
      </c>
    </row>
    <row r="888" spans="1:10" x14ac:dyDescent="0.25">
      <c r="A888" s="1">
        <v>910</v>
      </c>
      <c r="B888" s="28" t="s">
        <v>1524</v>
      </c>
      <c r="C888" s="28" t="s">
        <v>1534</v>
      </c>
      <c r="E888" s="28" t="s">
        <v>1535</v>
      </c>
      <c r="F888" s="28" t="s">
        <v>1527</v>
      </c>
      <c r="H888" s="28">
        <v>0.8</v>
      </c>
      <c r="J888" s="28" t="s">
        <v>274</v>
      </c>
    </row>
    <row r="889" spans="1:10" x14ac:dyDescent="0.25">
      <c r="A889" s="1">
        <v>911</v>
      </c>
      <c r="B889" s="28" t="s">
        <v>1524</v>
      </c>
      <c r="C889" s="28" t="s">
        <v>1536</v>
      </c>
      <c r="E889" s="28" t="s">
        <v>1537</v>
      </c>
      <c r="F889" s="28" t="s">
        <v>1527</v>
      </c>
      <c r="H889" s="28">
        <v>0.8</v>
      </c>
      <c r="J889" s="28" t="s">
        <v>274</v>
      </c>
    </row>
    <row r="890" spans="1:10" x14ac:dyDescent="0.25">
      <c r="A890" s="1">
        <v>912</v>
      </c>
      <c r="B890" s="28" t="s">
        <v>1524</v>
      </c>
      <c r="C890" s="15" t="s">
        <v>1538</v>
      </c>
      <c r="E890" s="28" t="s">
        <v>1539</v>
      </c>
      <c r="F890" s="28" t="s">
        <v>1527</v>
      </c>
      <c r="H890" s="28">
        <v>0.6</v>
      </c>
      <c r="J890" s="28" t="s">
        <v>274</v>
      </c>
    </row>
    <row r="891" spans="1:10" x14ac:dyDescent="0.25">
      <c r="A891" s="1">
        <v>913</v>
      </c>
      <c r="B891" s="28" t="s">
        <v>1524</v>
      </c>
      <c r="C891" s="28" t="s">
        <v>1540</v>
      </c>
      <c r="E891" s="28" t="s">
        <v>1541</v>
      </c>
      <c r="F891" s="28" t="s">
        <v>1527</v>
      </c>
      <c r="H891" s="28">
        <v>0.6</v>
      </c>
      <c r="J891" s="28" t="s">
        <v>274</v>
      </c>
    </row>
    <row r="892" spans="1:10" x14ac:dyDescent="0.25">
      <c r="A892" s="1">
        <v>914</v>
      </c>
      <c r="B892" s="28" t="s">
        <v>1524</v>
      </c>
      <c r="C892" s="28" t="s">
        <v>185</v>
      </c>
      <c r="E892" s="28" t="s">
        <v>1542</v>
      </c>
      <c r="F892" s="28" t="s">
        <v>1527</v>
      </c>
      <c r="H892" s="28">
        <v>0.6</v>
      </c>
      <c r="J892" s="28" t="s">
        <v>274</v>
      </c>
    </row>
    <row r="893" spans="1:10" x14ac:dyDescent="0.25">
      <c r="A893" s="1">
        <v>915</v>
      </c>
      <c r="B893" s="28" t="s">
        <v>1524</v>
      </c>
      <c r="C893" s="15" t="s">
        <v>1543</v>
      </c>
      <c r="E893" s="28" t="s">
        <v>1544</v>
      </c>
      <c r="F893" s="28" t="s">
        <v>1527</v>
      </c>
      <c r="H893" s="28">
        <v>0.6</v>
      </c>
      <c r="J893" s="28" t="s">
        <v>274</v>
      </c>
    </row>
    <row r="894" spans="1:10" x14ac:dyDescent="0.25">
      <c r="A894" s="1">
        <v>916</v>
      </c>
      <c r="B894" s="28" t="s">
        <v>1524</v>
      </c>
      <c r="C894" s="28" t="s">
        <v>1545</v>
      </c>
      <c r="E894" s="28" t="s">
        <v>1546</v>
      </c>
      <c r="F894" s="28" t="s">
        <v>1527</v>
      </c>
      <c r="H894" s="28">
        <v>0.6</v>
      </c>
      <c r="J894" s="28" t="s">
        <v>274</v>
      </c>
    </row>
    <row r="895" spans="1:10" x14ac:dyDescent="0.25">
      <c r="A895" s="1">
        <v>917</v>
      </c>
      <c r="B895" s="28" t="s">
        <v>1524</v>
      </c>
      <c r="C895" s="28" t="s">
        <v>1547</v>
      </c>
      <c r="E895" s="28" t="s">
        <v>1548</v>
      </c>
      <c r="F895" s="28" t="s">
        <v>1527</v>
      </c>
      <c r="H895" s="28">
        <v>0.6</v>
      </c>
      <c r="J895" s="28" t="s">
        <v>274</v>
      </c>
    </row>
    <row r="896" spans="1:10" x14ac:dyDescent="0.25">
      <c r="A896" s="1">
        <v>918</v>
      </c>
      <c r="B896" s="28" t="s">
        <v>1524</v>
      </c>
      <c r="C896" s="28" t="s">
        <v>1549</v>
      </c>
      <c r="E896" s="28" t="s">
        <v>1550</v>
      </c>
      <c r="F896" s="28" t="s">
        <v>1527</v>
      </c>
      <c r="H896" s="28">
        <v>0.4</v>
      </c>
      <c r="J896" s="28" t="s">
        <v>274</v>
      </c>
    </row>
    <row r="897" spans="1:10" x14ac:dyDescent="0.25">
      <c r="A897" s="1">
        <v>919</v>
      </c>
      <c r="B897" s="28" t="s">
        <v>1524</v>
      </c>
      <c r="C897" s="16" t="s">
        <v>1551</v>
      </c>
      <c r="E897" s="28" t="s">
        <v>1552</v>
      </c>
      <c r="F897" s="28" t="s">
        <v>1527</v>
      </c>
      <c r="H897" s="28">
        <v>0.4</v>
      </c>
      <c r="J897" s="28" t="s">
        <v>274</v>
      </c>
    </row>
    <row r="898" spans="1:10" x14ac:dyDescent="0.25">
      <c r="A898" s="1">
        <v>920</v>
      </c>
      <c r="B898" s="2" t="s">
        <v>1553</v>
      </c>
      <c r="C898" s="2" t="s">
        <v>1554</v>
      </c>
      <c r="E898" s="28" t="s">
        <v>1555</v>
      </c>
      <c r="F898" s="28" t="s">
        <v>1556</v>
      </c>
      <c r="H898" s="28">
        <v>0.2</v>
      </c>
      <c r="J898" s="28" t="s">
        <v>23</v>
      </c>
    </row>
    <row r="899" spans="1:10" x14ac:dyDescent="0.25">
      <c r="A899" s="1">
        <v>921</v>
      </c>
      <c r="B899" s="2" t="s">
        <v>1553</v>
      </c>
      <c r="C899" s="2" t="s">
        <v>1557</v>
      </c>
      <c r="E899" s="28" t="s">
        <v>1558</v>
      </c>
      <c r="F899" s="28" t="s">
        <v>1556</v>
      </c>
      <c r="H899" s="28">
        <v>0.2</v>
      </c>
      <c r="J899" s="28" t="s">
        <v>23</v>
      </c>
    </row>
    <row r="900" spans="1:10" x14ac:dyDescent="0.25">
      <c r="A900" s="1">
        <v>922</v>
      </c>
      <c r="B900" s="2" t="s">
        <v>1553</v>
      </c>
      <c r="C900" s="2" t="s">
        <v>1559</v>
      </c>
      <c r="E900" s="28" t="s">
        <v>1560</v>
      </c>
      <c r="F900" s="28" t="s">
        <v>1556</v>
      </c>
      <c r="H900" s="28">
        <v>0.2</v>
      </c>
      <c r="J900" s="28" t="s">
        <v>23</v>
      </c>
    </row>
    <row r="901" spans="1:10" x14ac:dyDescent="0.25">
      <c r="A901" s="1">
        <v>923</v>
      </c>
      <c r="B901" s="28" t="s">
        <v>1561</v>
      </c>
      <c r="C901" s="2" t="s">
        <v>1562</v>
      </c>
      <c r="F901" s="28" t="s">
        <v>714</v>
      </c>
      <c r="H901" s="28">
        <v>1</v>
      </c>
      <c r="J901" s="28" t="s">
        <v>23</v>
      </c>
    </row>
    <row r="902" spans="1:10" x14ac:dyDescent="0.25">
      <c r="A902" s="1">
        <v>924</v>
      </c>
      <c r="B902" s="28" t="s">
        <v>1563</v>
      </c>
      <c r="C902" s="2" t="s">
        <v>1564</v>
      </c>
      <c r="F902" s="28" t="s">
        <v>714</v>
      </c>
      <c r="H902" s="28">
        <v>1</v>
      </c>
      <c r="J902" s="28" t="s">
        <v>23</v>
      </c>
    </row>
    <row r="903" spans="1:10" x14ac:dyDescent="0.25">
      <c r="A903" s="1">
        <v>925</v>
      </c>
      <c r="B903" s="28" t="s">
        <v>1563</v>
      </c>
      <c r="C903" s="2" t="s">
        <v>1565</v>
      </c>
      <c r="F903" s="28" t="s">
        <v>714</v>
      </c>
      <c r="H903" s="28">
        <v>0.99</v>
      </c>
      <c r="J903" s="28" t="s">
        <v>23</v>
      </c>
    </row>
    <row r="904" spans="1:10" x14ac:dyDescent="0.25">
      <c r="A904" s="1">
        <v>926</v>
      </c>
      <c r="B904" s="28" t="s">
        <v>1566</v>
      </c>
      <c r="C904" s="2" t="s">
        <v>1567</v>
      </c>
      <c r="F904" s="28" t="s">
        <v>714</v>
      </c>
      <c r="H904" s="28">
        <v>1</v>
      </c>
      <c r="J904" s="28" t="s">
        <v>23</v>
      </c>
    </row>
    <row r="905" spans="1:10" x14ac:dyDescent="0.25">
      <c r="A905" s="1">
        <v>927</v>
      </c>
      <c r="B905" s="28" t="s">
        <v>1566</v>
      </c>
      <c r="C905" s="2" t="s">
        <v>1568</v>
      </c>
      <c r="F905" s="28" t="s">
        <v>714</v>
      </c>
      <c r="H905" s="28">
        <v>0.99</v>
      </c>
      <c r="J905" s="28" t="s">
        <v>23</v>
      </c>
    </row>
    <row r="906" spans="1:10" x14ac:dyDescent="0.25">
      <c r="A906" s="1">
        <v>928</v>
      </c>
      <c r="B906" s="28" t="s">
        <v>1566</v>
      </c>
      <c r="C906" s="2" t="s">
        <v>1569</v>
      </c>
      <c r="F906" s="28" t="s">
        <v>714</v>
      </c>
      <c r="H906" s="28">
        <v>0.98</v>
      </c>
      <c r="J906" s="28" t="s">
        <v>23</v>
      </c>
    </row>
    <row r="907" spans="1:10" x14ac:dyDescent="0.25">
      <c r="A907" s="1">
        <v>929</v>
      </c>
      <c r="B907" s="28" t="s">
        <v>1566</v>
      </c>
      <c r="C907" s="2" t="s">
        <v>1570</v>
      </c>
      <c r="F907" s="28" t="s">
        <v>714</v>
      </c>
      <c r="H907" s="28">
        <v>0.97</v>
      </c>
      <c r="J907" s="28" t="s">
        <v>23</v>
      </c>
    </row>
    <row r="908" spans="1:10" x14ac:dyDescent="0.25">
      <c r="A908" s="1">
        <v>930</v>
      </c>
      <c r="B908" s="28" t="s">
        <v>1566</v>
      </c>
      <c r="C908" s="2" t="s">
        <v>1571</v>
      </c>
      <c r="F908" s="28" t="s">
        <v>714</v>
      </c>
      <c r="H908" s="28">
        <v>0.96</v>
      </c>
      <c r="J908" s="28" t="s">
        <v>23</v>
      </c>
    </row>
    <row r="909" spans="1:10" x14ac:dyDescent="0.25">
      <c r="A909" s="1">
        <v>931</v>
      </c>
      <c r="B909" s="28" t="s">
        <v>1566</v>
      </c>
      <c r="C909" s="2" t="s">
        <v>1572</v>
      </c>
      <c r="F909" s="28" t="s">
        <v>714</v>
      </c>
      <c r="H909" s="28">
        <v>0.95</v>
      </c>
      <c r="J909" s="28" t="s">
        <v>23</v>
      </c>
    </row>
    <row r="910" spans="1:10" x14ac:dyDescent="0.25">
      <c r="A910" s="1">
        <v>932</v>
      </c>
      <c r="B910" s="28" t="s">
        <v>1566</v>
      </c>
      <c r="C910" s="2" t="s">
        <v>1573</v>
      </c>
      <c r="F910" s="28" t="s">
        <v>714</v>
      </c>
      <c r="H910" s="28">
        <v>0.94</v>
      </c>
      <c r="J910" s="28" t="s">
        <v>23</v>
      </c>
    </row>
    <row r="911" spans="1:10" x14ac:dyDescent="0.25">
      <c r="A911" s="1">
        <v>933</v>
      </c>
      <c r="B911" s="28" t="s">
        <v>1566</v>
      </c>
      <c r="C911" s="2" t="s">
        <v>1574</v>
      </c>
      <c r="F911" s="28" t="s">
        <v>714</v>
      </c>
      <c r="H911" s="28">
        <v>0.93</v>
      </c>
      <c r="J911" s="28" t="s">
        <v>23</v>
      </c>
    </row>
    <row r="912" spans="1:10" x14ac:dyDescent="0.25">
      <c r="A912" s="1">
        <v>934</v>
      </c>
      <c r="B912" s="28" t="s">
        <v>1566</v>
      </c>
      <c r="C912" s="2" t="s">
        <v>1575</v>
      </c>
      <c r="F912" s="28" t="s">
        <v>714</v>
      </c>
      <c r="H912" s="28">
        <v>0.92</v>
      </c>
      <c r="J912" s="28" t="s">
        <v>23</v>
      </c>
    </row>
    <row r="913" spans="1:10" x14ac:dyDescent="0.25">
      <c r="A913" s="1">
        <v>935</v>
      </c>
      <c r="B913" s="28" t="s">
        <v>1566</v>
      </c>
      <c r="C913" s="2" t="s">
        <v>1576</v>
      </c>
      <c r="F913" s="28" t="s">
        <v>714</v>
      </c>
      <c r="H913" s="28">
        <v>0.92</v>
      </c>
      <c r="J913" s="28" t="s">
        <v>23</v>
      </c>
    </row>
    <row r="914" spans="1:10" x14ac:dyDescent="0.25">
      <c r="A914" s="1">
        <v>936</v>
      </c>
      <c r="B914" s="28" t="s">
        <v>1566</v>
      </c>
      <c r="C914" s="2" t="s">
        <v>1577</v>
      </c>
      <c r="F914" s="28" t="s">
        <v>714</v>
      </c>
      <c r="H914" s="28">
        <v>0.91</v>
      </c>
      <c r="J914" s="28" t="s">
        <v>23</v>
      </c>
    </row>
    <row r="915" spans="1:10" x14ac:dyDescent="0.25">
      <c r="A915" s="1">
        <v>937</v>
      </c>
      <c r="B915" s="28" t="s">
        <v>1566</v>
      </c>
      <c r="C915" s="2" t="s">
        <v>1578</v>
      </c>
      <c r="F915" s="28" t="s">
        <v>714</v>
      </c>
      <c r="H915" s="28">
        <v>0.91</v>
      </c>
      <c r="J915" s="28" t="s">
        <v>23</v>
      </c>
    </row>
    <row r="916" spans="1:10" x14ac:dyDescent="0.25">
      <c r="A916" s="1">
        <v>938</v>
      </c>
      <c r="B916" s="28" t="s">
        <v>1566</v>
      </c>
      <c r="C916" s="2" t="s">
        <v>1579</v>
      </c>
      <c r="F916" s="28" t="s">
        <v>714</v>
      </c>
      <c r="H916" s="28">
        <v>0.91</v>
      </c>
      <c r="J916" s="28" t="s">
        <v>23</v>
      </c>
    </row>
    <row r="917" spans="1:10" x14ac:dyDescent="0.25">
      <c r="A917" s="1">
        <v>939</v>
      </c>
      <c r="B917" s="28" t="s">
        <v>1566</v>
      </c>
      <c r="C917" s="2" t="s">
        <v>1580</v>
      </c>
      <c r="F917" s="28" t="s">
        <v>714</v>
      </c>
      <c r="H917" s="28">
        <v>0.91</v>
      </c>
      <c r="J917" s="28" t="s">
        <v>23</v>
      </c>
    </row>
    <row r="918" spans="1:10" x14ac:dyDescent="0.25">
      <c r="A918" s="1">
        <v>940</v>
      </c>
      <c r="B918" s="28" t="s">
        <v>1581</v>
      </c>
      <c r="C918" s="28" t="s">
        <v>367</v>
      </c>
      <c r="D918" s="28" t="s">
        <v>1566</v>
      </c>
      <c r="F918" s="28" t="s">
        <v>714</v>
      </c>
      <c r="H918" s="28">
        <v>1</v>
      </c>
      <c r="J918" s="28" t="s">
        <v>23</v>
      </c>
    </row>
    <row r="919" spans="1:10" x14ac:dyDescent="0.25">
      <c r="A919" s="1">
        <v>941</v>
      </c>
      <c r="B919" s="28" t="s">
        <v>1581</v>
      </c>
      <c r="C919" s="28" t="s">
        <v>1582</v>
      </c>
      <c r="D919" s="2" t="s">
        <v>1563</v>
      </c>
      <c r="F919" s="28" t="s">
        <v>714</v>
      </c>
      <c r="H919" s="28">
        <v>1</v>
      </c>
      <c r="J919" s="28" t="s">
        <v>23</v>
      </c>
    </row>
    <row r="920" spans="1:10" x14ac:dyDescent="0.25">
      <c r="A920" s="1">
        <v>942</v>
      </c>
      <c r="B920" s="28" t="s">
        <v>1581</v>
      </c>
      <c r="C920" s="28" t="s">
        <v>1583</v>
      </c>
      <c r="D920" s="2" t="s">
        <v>1561</v>
      </c>
      <c r="F920" s="28" t="s">
        <v>714</v>
      </c>
      <c r="H920" s="28">
        <v>1</v>
      </c>
      <c r="J920" s="28" t="s">
        <v>23</v>
      </c>
    </row>
    <row r="921" spans="1:10" x14ac:dyDescent="0.25">
      <c r="A921" s="1">
        <v>943</v>
      </c>
      <c r="B921" s="28" t="s">
        <v>1584</v>
      </c>
      <c r="C921" s="2" t="s">
        <v>1025</v>
      </c>
      <c r="D921" s="28" t="s">
        <v>1585</v>
      </c>
      <c r="F921" s="28" t="s">
        <v>1586</v>
      </c>
      <c r="H921" s="28">
        <v>1</v>
      </c>
      <c r="J921" s="28" t="s">
        <v>23</v>
      </c>
    </row>
    <row r="922" spans="1:10" x14ac:dyDescent="0.25">
      <c r="A922" s="1">
        <v>944</v>
      </c>
      <c r="B922" s="28" t="s">
        <v>1584</v>
      </c>
      <c r="C922" s="2" t="s">
        <v>1567</v>
      </c>
      <c r="D922" s="28" t="s">
        <v>1587</v>
      </c>
      <c r="F922" s="28" t="s">
        <v>1586</v>
      </c>
      <c r="H922" s="28">
        <v>1</v>
      </c>
      <c r="J922" s="28" t="s">
        <v>23</v>
      </c>
    </row>
    <row r="923" spans="1:10" x14ac:dyDescent="0.25">
      <c r="A923" s="1">
        <v>945</v>
      </c>
      <c r="B923" s="28" t="s">
        <v>1584</v>
      </c>
      <c r="C923" s="2" t="s">
        <v>1568</v>
      </c>
      <c r="D923" s="28" t="s">
        <v>1588</v>
      </c>
      <c r="F923" s="28" t="s">
        <v>1586</v>
      </c>
      <c r="H923" s="28">
        <v>1</v>
      </c>
      <c r="J923" s="28" t="s">
        <v>23</v>
      </c>
    </row>
    <row r="924" spans="1:10" x14ac:dyDescent="0.25">
      <c r="A924" s="1">
        <v>946</v>
      </c>
      <c r="B924" s="28" t="s">
        <v>1584</v>
      </c>
      <c r="C924" s="17" t="s">
        <v>1569</v>
      </c>
      <c r="D924" s="28" t="s">
        <v>1589</v>
      </c>
      <c r="F924" s="28" t="s">
        <v>1586</v>
      </c>
      <c r="H924" s="28">
        <v>1</v>
      </c>
      <c r="J924" s="28" t="s">
        <v>23</v>
      </c>
    </row>
    <row r="925" spans="1:10" x14ac:dyDescent="0.25">
      <c r="A925" s="1">
        <v>947</v>
      </c>
      <c r="B925" s="28" t="s">
        <v>1584</v>
      </c>
      <c r="C925" s="2" t="s">
        <v>1574</v>
      </c>
      <c r="D925" s="28" t="s">
        <v>1590</v>
      </c>
      <c r="F925" s="28" t="s">
        <v>1586</v>
      </c>
      <c r="H925" s="28">
        <v>1</v>
      </c>
      <c r="J925" s="28" t="s">
        <v>23</v>
      </c>
    </row>
    <row r="926" spans="1:10" x14ac:dyDescent="0.25">
      <c r="A926" s="1">
        <v>948</v>
      </c>
      <c r="B926" s="28" t="s">
        <v>1584</v>
      </c>
      <c r="C926" s="2" t="s">
        <v>1574</v>
      </c>
      <c r="D926" s="28" t="s">
        <v>1591</v>
      </c>
      <c r="F926" s="28" t="s">
        <v>1586</v>
      </c>
      <c r="H926" s="28">
        <v>1</v>
      </c>
      <c r="J926" s="28" t="s">
        <v>23</v>
      </c>
    </row>
    <row r="927" spans="1:10" x14ac:dyDescent="0.25">
      <c r="A927" s="1">
        <v>949</v>
      </c>
      <c r="B927" s="28" t="s">
        <v>1584</v>
      </c>
      <c r="C927" s="2" t="s">
        <v>1574</v>
      </c>
      <c r="D927" s="28" t="s">
        <v>1592</v>
      </c>
      <c r="F927" s="28" t="s">
        <v>1586</v>
      </c>
      <c r="H927" s="28">
        <v>1</v>
      </c>
      <c r="J927" s="28" t="s">
        <v>23</v>
      </c>
    </row>
    <row r="928" spans="1:10" x14ac:dyDescent="0.25">
      <c r="A928" s="1">
        <v>950</v>
      </c>
      <c r="B928" s="28" t="s">
        <v>1584</v>
      </c>
      <c r="C928" s="2" t="s">
        <v>1574</v>
      </c>
      <c r="D928" s="28" t="s">
        <v>1593</v>
      </c>
      <c r="F928" s="28" t="s">
        <v>1586</v>
      </c>
      <c r="H928" s="28">
        <v>1</v>
      </c>
      <c r="J928" s="28" t="s">
        <v>23</v>
      </c>
    </row>
    <row r="929" spans="1:10" x14ac:dyDescent="0.25">
      <c r="A929" s="1">
        <v>951</v>
      </c>
      <c r="B929" s="28" t="s">
        <v>1584</v>
      </c>
      <c r="C929" s="17" t="s">
        <v>1562</v>
      </c>
      <c r="D929" s="28" t="s">
        <v>1587</v>
      </c>
      <c r="F929" s="28" t="s">
        <v>1586</v>
      </c>
      <c r="H929" s="28">
        <v>1</v>
      </c>
      <c r="J929" s="28" t="s">
        <v>23</v>
      </c>
    </row>
    <row r="930" spans="1:10" x14ac:dyDescent="0.25">
      <c r="A930" s="1">
        <v>952</v>
      </c>
      <c r="B930" s="28" t="s">
        <v>1584</v>
      </c>
      <c r="C930" s="2" t="s">
        <v>1564</v>
      </c>
      <c r="D930" s="28" t="s">
        <v>1587</v>
      </c>
      <c r="F930" s="28" t="s">
        <v>1586</v>
      </c>
      <c r="H930" s="28">
        <v>1</v>
      </c>
      <c r="J930" s="28" t="s">
        <v>23</v>
      </c>
    </row>
    <row r="931" spans="1:10" x14ac:dyDescent="0.25">
      <c r="A931" s="1">
        <v>953</v>
      </c>
      <c r="B931" s="28" t="s">
        <v>1584</v>
      </c>
      <c r="C931" s="2" t="s">
        <v>1565</v>
      </c>
      <c r="D931" s="28" t="s">
        <v>1587</v>
      </c>
      <c r="F931" s="28" t="s">
        <v>1586</v>
      </c>
      <c r="H931" s="28">
        <v>1</v>
      </c>
      <c r="J931" s="28" t="s">
        <v>23</v>
      </c>
    </row>
    <row r="932" spans="1:10" x14ac:dyDescent="0.25">
      <c r="A932" s="1">
        <v>954</v>
      </c>
      <c r="B932" s="28" t="s">
        <v>1584</v>
      </c>
      <c r="C932" s="2" t="s">
        <v>1573</v>
      </c>
      <c r="D932" s="28" t="s">
        <v>1594</v>
      </c>
      <c r="F932" s="28" t="s">
        <v>1586</v>
      </c>
      <c r="H932" s="28">
        <v>1</v>
      </c>
      <c r="J932" s="28" t="s">
        <v>23</v>
      </c>
    </row>
    <row r="933" spans="1:10" x14ac:dyDescent="0.25">
      <c r="A933" s="1">
        <v>955</v>
      </c>
      <c r="B933" s="28" t="s">
        <v>1584</v>
      </c>
      <c r="C933" s="2" t="s">
        <v>1573</v>
      </c>
      <c r="D933" s="28" t="s">
        <v>1595</v>
      </c>
      <c r="F933" s="28" t="s">
        <v>1586</v>
      </c>
      <c r="H933" s="28">
        <v>1</v>
      </c>
      <c r="J933" s="28" t="s">
        <v>23</v>
      </c>
    </row>
    <row r="934" spans="1:10" x14ac:dyDescent="0.25">
      <c r="A934" s="1">
        <v>956</v>
      </c>
      <c r="B934" s="28" t="s">
        <v>1584</v>
      </c>
      <c r="C934" s="2" t="s">
        <v>1573</v>
      </c>
      <c r="D934" s="28" t="s">
        <v>1596</v>
      </c>
      <c r="F934" s="28" t="s">
        <v>1586</v>
      </c>
      <c r="H934" s="28">
        <v>1</v>
      </c>
      <c r="J934" s="28" t="s">
        <v>23</v>
      </c>
    </row>
    <row r="935" spans="1:10" x14ac:dyDescent="0.25">
      <c r="A935" s="1">
        <v>957</v>
      </c>
      <c r="B935" s="28" t="s">
        <v>1584</v>
      </c>
      <c r="C935" s="2" t="s">
        <v>1573</v>
      </c>
      <c r="D935" s="28" t="s">
        <v>1597</v>
      </c>
      <c r="F935" s="28" t="s">
        <v>1586</v>
      </c>
      <c r="H935" s="28">
        <v>1</v>
      </c>
      <c r="J935" s="28" t="s">
        <v>23</v>
      </c>
    </row>
    <row r="936" spans="1:10" x14ac:dyDescent="0.25">
      <c r="A936" s="1">
        <v>958</v>
      </c>
      <c r="B936" s="28" t="s">
        <v>1584</v>
      </c>
      <c r="C936" s="2" t="s">
        <v>1577</v>
      </c>
      <c r="D936" s="28" t="s">
        <v>1587</v>
      </c>
      <c r="F936" s="28" t="s">
        <v>1586</v>
      </c>
      <c r="H936" s="28">
        <v>1</v>
      </c>
      <c r="J936" s="28" t="s">
        <v>23</v>
      </c>
    </row>
    <row r="937" spans="1:10" x14ac:dyDescent="0.25">
      <c r="A937" s="1">
        <v>959</v>
      </c>
      <c r="B937" s="28" t="s">
        <v>1584</v>
      </c>
      <c r="C937" s="2" t="s">
        <v>1572</v>
      </c>
      <c r="D937" s="28" t="s">
        <v>1587</v>
      </c>
      <c r="F937" s="28" t="s">
        <v>1586</v>
      </c>
      <c r="H937" s="28">
        <v>1</v>
      </c>
      <c r="J937" s="28" t="s">
        <v>23</v>
      </c>
    </row>
    <row r="938" spans="1:10" x14ac:dyDescent="0.25">
      <c r="A938" s="1">
        <v>960</v>
      </c>
      <c r="B938" s="28" t="s">
        <v>1584</v>
      </c>
      <c r="C938" s="2" t="s">
        <v>1571</v>
      </c>
      <c r="D938" s="28" t="s">
        <v>1587</v>
      </c>
      <c r="F938" s="28" t="s">
        <v>1586</v>
      </c>
      <c r="H938" s="28">
        <v>1</v>
      </c>
      <c r="J938" s="28" t="s">
        <v>23</v>
      </c>
    </row>
    <row r="939" spans="1:10" x14ac:dyDescent="0.25">
      <c r="A939" s="1">
        <v>961</v>
      </c>
      <c r="B939" s="28" t="s">
        <v>1584</v>
      </c>
      <c r="C939" s="2" t="s">
        <v>1575</v>
      </c>
      <c r="D939" s="28" t="s">
        <v>1587</v>
      </c>
      <c r="F939" s="28" t="s">
        <v>1586</v>
      </c>
      <c r="H939" s="28">
        <v>1</v>
      </c>
      <c r="J939" s="28" t="s">
        <v>23</v>
      </c>
    </row>
    <row r="940" spans="1:10" x14ac:dyDescent="0.25">
      <c r="A940" s="1">
        <v>962</v>
      </c>
      <c r="B940" s="28" t="s">
        <v>1584</v>
      </c>
      <c r="C940" s="2" t="s">
        <v>1598</v>
      </c>
      <c r="D940" s="28" t="s">
        <v>1587</v>
      </c>
      <c r="F940" s="28" t="s">
        <v>1586</v>
      </c>
      <c r="H940" s="28">
        <v>1</v>
      </c>
      <c r="J940" s="28" t="s">
        <v>23</v>
      </c>
    </row>
    <row r="941" spans="1:10" x14ac:dyDescent="0.25">
      <c r="A941" s="1">
        <v>963</v>
      </c>
      <c r="B941" s="28" t="s">
        <v>1584</v>
      </c>
      <c r="C941" s="2" t="s">
        <v>1578</v>
      </c>
      <c r="D941" s="28" t="s">
        <v>1587</v>
      </c>
      <c r="F941" s="28" t="s">
        <v>1586</v>
      </c>
      <c r="H941" s="28">
        <v>1</v>
      </c>
      <c r="J941" s="28" t="s">
        <v>23</v>
      </c>
    </row>
    <row r="942" spans="1:10" x14ac:dyDescent="0.25">
      <c r="A942" s="1">
        <v>964</v>
      </c>
      <c r="B942" s="28" t="s">
        <v>1584</v>
      </c>
      <c r="C942" s="2" t="s">
        <v>1599</v>
      </c>
      <c r="D942" s="28" t="s">
        <v>1587</v>
      </c>
      <c r="F942" s="28" t="s">
        <v>1586</v>
      </c>
      <c r="H942" s="28">
        <v>1</v>
      </c>
      <c r="J942" s="28" t="s">
        <v>23</v>
      </c>
    </row>
    <row r="943" spans="1:10" x14ac:dyDescent="0.25">
      <c r="A943" s="1">
        <v>965</v>
      </c>
      <c r="B943" s="28" t="s">
        <v>1584</v>
      </c>
      <c r="C943" s="2" t="s">
        <v>1576</v>
      </c>
      <c r="D943" s="28" t="s">
        <v>1600</v>
      </c>
      <c r="F943" s="28" t="s">
        <v>1586</v>
      </c>
      <c r="H943" s="28">
        <v>1</v>
      </c>
      <c r="J943" s="28" t="s">
        <v>23</v>
      </c>
    </row>
    <row r="944" spans="1:10" x14ac:dyDescent="0.25">
      <c r="A944" s="1">
        <v>966</v>
      </c>
      <c r="B944" s="28" t="s">
        <v>1584</v>
      </c>
      <c r="C944" s="2" t="s">
        <v>1576</v>
      </c>
      <c r="D944" s="28" t="s">
        <v>648</v>
      </c>
      <c r="F944" s="28" t="s">
        <v>1586</v>
      </c>
      <c r="H944" s="28">
        <v>1</v>
      </c>
      <c r="J944" s="28" t="s">
        <v>23</v>
      </c>
    </row>
    <row r="945" spans="1:10" x14ac:dyDescent="0.25">
      <c r="A945" s="1">
        <v>967</v>
      </c>
      <c r="B945" s="28" t="s">
        <v>1584</v>
      </c>
      <c r="C945" s="2" t="s">
        <v>1576</v>
      </c>
      <c r="D945" s="28" t="s">
        <v>1601</v>
      </c>
      <c r="F945" s="28" t="s">
        <v>1586</v>
      </c>
      <c r="H945" s="28">
        <v>1</v>
      </c>
      <c r="J945" s="28" t="s">
        <v>23</v>
      </c>
    </row>
    <row r="946" spans="1:10" x14ac:dyDescent="0.25">
      <c r="A946" s="1">
        <v>968</v>
      </c>
      <c r="B946" s="28" t="s">
        <v>1584</v>
      </c>
      <c r="C946" s="2" t="s">
        <v>1602</v>
      </c>
      <c r="D946" s="28" t="s">
        <v>1603</v>
      </c>
      <c r="F946" s="28" t="s">
        <v>1586</v>
      </c>
      <c r="H946" s="28">
        <v>1</v>
      </c>
      <c r="J946" s="28" t="s">
        <v>23</v>
      </c>
    </row>
    <row r="947" spans="1:10" x14ac:dyDescent="0.25">
      <c r="A947" s="1">
        <v>969</v>
      </c>
      <c r="B947" s="28" t="s">
        <v>1584</v>
      </c>
      <c r="C947" s="2" t="s">
        <v>1602</v>
      </c>
      <c r="D947" s="28" t="s">
        <v>1604</v>
      </c>
      <c r="F947" s="28" t="s">
        <v>1586</v>
      </c>
      <c r="H947" s="28">
        <v>1</v>
      </c>
      <c r="J947" s="28" t="s">
        <v>23</v>
      </c>
    </row>
    <row r="948" spans="1:10" x14ac:dyDescent="0.25">
      <c r="A948" s="1">
        <v>970</v>
      </c>
      <c r="B948" s="28" t="s">
        <v>1584</v>
      </c>
      <c r="C948" s="2" t="s">
        <v>1602</v>
      </c>
      <c r="D948" s="28" t="s">
        <v>1605</v>
      </c>
      <c r="F948" s="28" t="s">
        <v>1586</v>
      </c>
      <c r="H948" s="28">
        <v>1</v>
      </c>
      <c r="J948" s="28" t="s">
        <v>23</v>
      </c>
    </row>
    <row r="949" spans="1:10" x14ac:dyDescent="0.25">
      <c r="A949" s="1">
        <v>971</v>
      </c>
      <c r="B949" s="28" t="s">
        <v>1584</v>
      </c>
      <c r="C949" s="2" t="s">
        <v>1602</v>
      </c>
      <c r="D949" s="28" t="s">
        <v>1606</v>
      </c>
      <c r="F949" s="28" t="s">
        <v>1586</v>
      </c>
      <c r="H949" s="28">
        <v>1</v>
      </c>
      <c r="J949" s="28" t="s">
        <v>23</v>
      </c>
    </row>
    <row r="950" spans="1:10" x14ac:dyDescent="0.25">
      <c r="A950" s="1">
        <v>972</v>
      </c>
      <c r="B950" s="28" t="s">
        <v>1584</v>
      </c>
      <c r="C950" s="2" t="s">
        <v>1602</v>
      </c>
      <c r="D950" s="28" t="s">
        <v>1607</v>
      </c>
      <c r="F950" s="28" t="s">
        <v>1586</v>
      </c>
      <c r="H950" s="28">
        <v>1</v>
      </c>
      <c r="J950" s="28" t="s">
        <v>23</v>
      </c>
    </row>
    <row r="951" spans="1:10" x14ac:dyDescent="0.25">
      <c r="A951" s="1">
        <v>973</v>
      </c>
      <c r="B951" s="28" t="s">
        <v>1584</v>
      </c>
      <c r="C951" s="2" t="s">
        <v>1602</v>
      </c>
      <c r="D951" s="28" t="s">
        <v>1608</v>
      </c>
      <c r="F951" s="28" t="s">
        <v>1586</v>
      </c>
      <c r="H951" s="28">
        <v>1</v>
      </c>
      <c r="J951" s="28" t="s">
        <v>23</v>
      </c>
    </row>
    <row r="952" spans="1:10" x14ac:dyDescent="0.25">
      <c r="A952" s="1">
        <v>974</v>
      </c>
      <c r="B952" s="2" t="s">
        <v>1609</v>
      </c>
      <c r="C952" s="2" t="s">
        <v>1567</v>
      </c>
      <c r="D952" s="18" t="s">
        <v>1587</v>
      </c>
      <c r="F952" s="28" t="s">
        <v>1586</v>
      </c>
      <c r="H952" s="28">
        <v>1</v>
      </c>
      <c r="J952" s="28" t="s">
        <v>23</v>
      </c>
    </row>
    <row r="953" spans="1:10" x14ac:dyDescent="0.25">
      <c r="A953" s="1">
        <v>975</v>
      </c>
      <c r="B953" s="2" t="s">
        <v>1609</v>
      </c>
      <c r="C953" s="2" t="s">
        <v>1568</v>
      </c>
      <c r="D953" s="18" t="s">
        <v>1610</v>
      </c>
      <c r="F953" s="28" t="s">
        <v>1586</v>
      </c>
      <c r="H953" s="28">
        <v>1</v>
      </c>
      <c r="J953" s="28" t="s">
        <v>23</v>
      </c>
    </row>
    <row r="954" spans="1:10" x14ac:dyDescent="0.25">
      <c r="A954" s="1">
        <v>976</v>
      </c>
      <c r="B954" s="2" t="s">
        <v>1609</v>
      </c>
      <c r="C954" s="17" t="s">
        <v>1569</v>
      </c>
      <c r="D954" s="18" t="s">
        <v>1587</v>
      </c>
      <c r="F954" s="28" t="s">
        <v>1586</v>
      </c>
      <c r="H954" s="28">
        <v>1</v>
      </c>
      <c r="J954" s="28" t="s">
        <v>23</v>
      </c>
    </row>
    <row r="955" spans="1:10" x14ac:dyDescent="0.25">
      <c r="A955" s="1">
        <v>977</v>
      </c>
      <c r="B955" s="2" t="s">
        <v>1609</v>
      </c>
      <c r="C955" s="2" t="s">
        <v>1574</v>
      </c>
      <c r="D955" s="18" t="s">
        <v>1611</v>
      </c>
      <c r="F955" s="28" t="s">
        <v>1586</v>
      </c>
      <c r="H955" s="28">
        <v>1</v>
      </c>
      <c r="J955" s="28" t="s">
        <v>23</v>
      </c>
    </row>
    <row r="956" spans="1:10" x14ac:dyDescent="0.25">
      <c r="A956" s="1">
        <v>978</v>
      </c>
      <c r="B956" s="2" t="s">
        <v>1609</v>
      </c>
      <c r="C956" s="17" t="s">
        <v>1562</v>
      </c>
      <c r="D956" s="18" t="s">
        <v>1587</v>
      </c>
      <c r="F956" s="28" t="s">
        <v>1586</v>
      </c>
      <c r="H956" s="28">
        <v>1</v>
      </c>
      <c r="J956" s="28" t="s">
        <v>23</v>
      </c>
    </row>
    <row r="957" spans="1:10" x14ac:dyDescent="0.25">
      <c r="A957" s="1">
        <v>979</v>
      </c>
      <c r="B957" s="2" t="s">
        <v>1609</v>
      </c>
      <c r="C957" s="2" t="s">
        <v>1564</v>
      </c>
      <c r="D957" s="18" t="s">
        <v>1587</v>
      </c>
      <c r="F957" s="28" t="s">
        <v>1586</v>
      </c>
      <c r="H957" s="28">
        <v>1</v>
      </c>
      <c r="J957" s="28" t="s">
        <v>23</v>
      </c>
    </row>
    <row r="958" spans="1:10" x14ac:dyDescent="0.25">
      <c r="A958" s="1">
        <v>980</v>
      </c>
      <c r="B958" s="2" t="s">
        <v>1609</v>
      </c>
      <c r="C958" s="2" t="s">
        <v>1565</v>
      </c>
      <c r="D958" s="18" t="s">
        <v>1587</v>
      </c>
      <c r="F958" s="28" t="s">
        <v>1586</v>
      </c>
      <c r="H958" s="28">
        <v>1</v>
      </c>
      <c r="J958" s="28" t="s">
        <v>23</v>
      </c>
    </row>
    <row r="959" spans="1:10" x14ac:dyDescent="0.25">
      <c r="A959" s="1">
        <v>981</v>
      </c>
      <c r="B959" s="2" t="s">
        <v>1609</v>
      </c>
      <c r="C959" s="2" t="s">
        <v>1573</v>
      </c>
      <c r="D959" s="18" t="s">
        <v>1612</v>
      </c>
      <c r="F959" s="28" t="s">
        <v>1586</v>
      </c>
      <c r="H959" s="28">
        <v>1</v>
      </c>
      <c r="J959" s="28" t="s">
        <v>23</v>
      </c>
    </row>
    <row r="960" spans="1:10" x14ac:dyDescent="0.25">
      <c r="A960" s="1">
        <v>982</v>
      </c>
      <c r="B960" s="2" t="s">
        <v>1609</v>
      </c>
      <c r="C960" s="2" t="s">
        <v>1577</v>
      </c>
      <c r="D960" s="18" t="s">
        <v>1587</v>
      </c>
      <c r="F960" s="28" t="s">
        <v>1586</v>
      </c>
      <c r="H960" s="28">
        <v>1</v>
      </c>
      <c r="J960" s="28" t="s">
        <v>23</v>
      </c>
    </row>
    <row r="961" spans="1:10" x14ac:dyDescent="0.25">
      <c r="A961" s="1">
        <v>983</v>
      </c>
      <c r="B961" s="2" t="s">
        <v>1609</v>
      </c>
      <c r="C961" s="2" t="s">
        <v>1572</v>
      </c>
      <c r="D961" s="18" t="s">
        <v>1587</v>
      </c>
      <c r="F961" s="28" t="s">
        <v>1586</v>
      </c>
      <c r="H961" s="28">
        <v>1</v>
      </c>
      <c r="J961" s="28" t="s">
        <v>23</v>
      </c>
    </row>
    <row r="962" spans="1:10" x14ac:dyDescent="0.25">
      <c r="A962" s="1">
        <v>984</v>
      </c>
      <c r="B962" s="2" t="s">
        <v>1609</v>
      </c>
      <c r="C962" s="2" t="s">
        <v>1571</v>
      </c>
      <c r="D962" s="18" t="s">
        <v>1587</v>
      </c>
      <c r="F962" s="28" t="s">
        <v>1586</v>
      </c>
      <c r="H962" s="28">
        <v>1</v>
      </c>
      <c r="J962" s="28" t="s">
        <v>23</v>
      </c>
    </row>
    <row r="963" spans="1:10" x14ac:dyDescent="0.25">
      <c r="A963" s="1">
        <v>985</v>
      </c>
      <c r="B963" s="2" t="s">
        <v>1609</v>
      </c>
      <c r="C963" s="2" t="s">
        <v>1575</v>
      </c>
      <c r="D963" s="18" t="s">
        <v>1587</v>
      </c>
      <c r="F963" s="28" t="s">
        <v>1586</v>
      </c>
      <c r="H963" s="28">
        <v>1</v>
      </c>
      <c r="J963" s="28" t="s">
        <v>23</v>
      </c>
    </row>
    <row r="964" spans="1:10" x14ac:dyDescent="0.25">
      <c r="A964" s="1">
        <v>986</v>
      </c>
      <c r="B964" s="2" t="s">
        <v>1609</v>
      </c>
      <c r="C964" s="2" t="s">
        <v>1598</v>
      </c>
      <c r="D964" s="18" t="s">
        <v>1587</v>
      </c>
      <c r="F964" s="28" t="s">
        <v>1586</v>
      </c>
      <c r="H964" s="28">
        <v>1</v>
      </c>
      <c r="J964" s="28" t="s">
        <v>23</v>
      </c>
    </row>
    <row r="965" spans="1:10" x14ac:dyDescent="0.25">
      <c r="A965" s="1">
        <v>987</v>
      </c>
      <c r="B965" s="2" t="s">
        <v>1609</v>
      </c>
      <c r="C965" s="2" t="s">
        <v>1578</v>
      </c>
      <c r="D965" s="18" t="s">
        <v>1587</v>
      </c>
      <c r="F965" s="28" t="s">
        <v>1586</v>
      </c>
      <c r="H965" s="28">
        <v>1</v>
      </c>
      <c r="J965" s="28" t="s">
        <v>23</v>
      </c>
    </row>
    <row r="966" spans="1:10" x14ac:dyDescent="0.25">
      <c r="A966" s="1">
        <v>988</v>
      </c>
      <c r="B966" s="2" t="s">
        <v>1609</v>
      </c>
      <c r="C966" s="2" t="s">
        <v>1599</v>
      </c>
      <c r="D966" s="18" t="s">
        <v>1587</v>
      </c>
      <c r="F966" s="28" t="s">
        <v>1586</v>
      </c>
      <c r="H966" s="28">
        <v>1</v>
      </c>
      <c r="J966" s="28" t="s">
        <v>23</v>
      </c>
    </row>
    <row r="967" spans="1:10" x14ac:dyDescent="0.25">
      <c r="A967" s="1">
        <v>989</v>
      </c>
      <c r="B967" s="2" t="s">
        <v>1609</v>
      </c>
      <c r="C967" s="2" t="s">
        <v>1576</v>
      </c>
      <c r="D967" s="18" t="s">
        <v>1587</v>
      </c>
      <c r="F967" s="28" t="s">
        <v>1586</v>
      </c>
      <c r="H967" s="28">
        <v>1</v>
      </c>
      <c r="J967" s="28" t="s">
        <v>23</v>
      </c>
    </row>
    <row r="968" spans="1:10" x14ac:dyDescent="0.25">
      <c r="A968" s="1">
        <v>990</v>
      </c>
      <c r="B968" s="2" t="s">
        <v>1609</v>
      </c>
      <c r="C968" s="2" t="s">
        <v>1602</v>
      </c>
      <c r="D968" s="18" t="s">
        <v>1613</v>
      </c>
      <c r="F968" s="28" t="s">
        <v>1586</v>
      </c>
      <c r="H968" s="28">
        <v>1</v>
      </c>
      <c r="J968" s="28" t="s">
        <v>23</v>
      </c>
    </row>
    <row r="969" spans="1:10" x14ac:dyDescent="0.25">
      <c r="A969" s="1">
        <v>991</v>
      </c>
      <c r="B969" s="28" t="s">
        <v>1585</v>
      </c>
      <c r="C969" s="28" t="s">
        <v>1588</v>
      </c>
      <c r="F969" s="28" t="s">
        <v>1586</v>
      </c>
      <c r="H969" s="28">
        <v>1</v>
      </c>
      <c r="J969" s="28" t="s">
        <v>23</v>
      </c>
    </row>
    <row r="970" spans="1:10" x14ac:dyDescent="0.25">
      <c r="A970" s="1">
        <v>992</v>
      </c>
      <c r="B970" s="28" t="s">
        <v>1585</v>
      </c>
      <c r="C970" s="28" t="s">
        <v>1589</v>
      </c>
      <c r="F970" s="28" t="s">
        <v>1586</v>
      </c>
      <c r="H970" s="28">
        <v>1</v>
      </c>
      <c r="J970" s="28" t="s">
        <v>23</v>
      </c>
    </row>
    <row r="971" spans="1:10" x14ac:dyDescent="0.25">
      <c r="A971" s="1">
        <v>993</v>
      </c>
      <c r="B971" s="28" t="s">
        <v>1585</v>
      </c>
      <c r="C971" s="28" t="s">
        <v>1590</v>
      </c>
      <c r="F971" s="28" t="s">
        <v>1586</v>
      </c>
      <c r="H971" s="28">
        <v>1</v>
      </c>
      <c r="J971" s="28" t="s">
        <v>23</v>
      </c>
    </row>
    <row r="972" spans="1:10" x14ac:dyDescent="0.25">
      <c r="A972" s="1">
        <v>994</v>
      </c>
      <c r="B972" s="28" t="s">
        <v>1585</v>
      </c>
      <c r="C972" s="28" t="s">
        <v>1591</v>
      </c>
      <c r="F972" s="28" t="s">
        <v>1586</v>
      </c>
      <c r="H972" s="28">
        <v>1</v>
      </c>
      <c r="J972" s="28" t="s">
        <v>23</v>
      </c>
    </row>
    <row r="973" spans="1:10" x14ac:dyDescent="0.25">
      <c r="A973" s="1">
        <v>995</v>
      </c>
      <c r="B973" s="28" t="s">
        <v>1585</v>
      </c>
      <c r="C973" s="28" t="s">
        <v>1592</v>
      </c>
      <c r="F973" s="28" t="s">
        <v>1586</v>
      </c>
      <c r="H973" s="28">
        <v>1</v>
      </c>
      <c r="J973" s="28" t="s">
        <v>23</v>
      </c>
    </row>
    <row r="974" spans="1:10" x14ac:dyDescent="0.25">
      <c r="A974" s="1">
        <v>996</v>
      </c>
      <c r="B974" s="28" t="s">
        <v>1585</v>
      </c>
      <c r="C974" s="28" t="s">
        <v>1593</v>
      </c>
      <c r="F974" s="28" t="s">
        <v>1586</v>
      </c>
      <c r="H974" s="28">
        <v>1</v>
      </c>
      <c r="J974" s="28" t="s">
        <v>23</v>
      </c>
    </row>
    <row r="975" spans="1:10" x14ac:dyDescent="0.25">
      <c r="A975" s="1">
        <v>997</v>
      </c>
      <c r="B975" s="28" t="s">
        <v>1585</v>
      </c>
      <c r="C975" s="28" t="s">
        <v>1594</v>
      </c>
      <c r="F975" s="28" t="s">
        <v>1586</v>
      </c>
      <c r="H975" s="28">
        <v>1</v>
      </c>
      <c r="J975" s="28" t="s">
        <v>23</v>
      </c>
    </row>
    <row r="976" spans="1:10" x14ac:dyDescent="0.25">
      <c r="A976" s="1">
        <v>998</v>
      </c>
      <c r="B976" s="28" t="s">
        <v>1585</v>
      </c>
      <c r="C976" s="28" t="s">
        <v>1595</v>
      </c>
      <c r="F976" s="28" t="s">
        <v>1586</v>
      </c>
      <c r="H976" s="28">
        <v>1</v>
      </c>
      <c r="J976" s="28" t="s">
        <v>23</v>
      </c>
    </row>
    <row r="977" spans="1:10" x14ac:dyDescent="0.25">
      <c r="A977" s="1">
        <v>999</v>
      </c>
      <c r="B977" s="28" t="s">
        <v>1585</v>
      </c>
      <c r="C977" s="2" t="s">
        <v>1596</v>
      </c>
      <c r="F977" s="28" t="s">
        <v>1586</v>
      </c>
      <c r="H977" s="28">
        <v>1</v>
      </c>
      <c r="J977" s="28" t="s">
        <v>23</v>
      </c>
    </row>
    <row r="978" spans="1:10" x14ac:dyDescent="0.25">
      <c r="A978" s="1">
        <v>1000</v>
      </c>
      <c r="B978" s="28" t="s">
        <v>1585</v>
      </c>
      <c r="C978" s="2" t="s">
        <v>1597</v>
      </c>
      <c r="F978" s="28" t="s">
        <v>1586</v>
      </c>
      <c r="H978" s="28">
        <v>1</v>
      </c>
      <c r="J978" s="28" t="s">
        <v>23</v>
      </c>
    </row>
    <row r="979" spans="1:10" x14ac:dyDescent="0.25">
      <c r="A979" s="1">
        <v>1001</v>
      </c>
      <c r="B979" s="28" t="s">
        <v>1585</v>
      </c>
      <c r="C979" s="2" t="s">
        <v>1600</v>
      </c>
      <c r="F979" s="28" t="s">
        <v>1586</v>
      </c>
      <c r="H979" s="28">
        <v>1</v>
      </c>
      <c r="J979" s="28" t="s">
        <v>23</v>
      </c>
    </row>
    <row r="980" spans="1:10" x14ac:dyDescent="0.25">
      <c r="A980" s="1">
        <v>1002</v>
      </c>
      <c r="B980" s="28" t="s">
        <v>1585</v>
      </c>
      <c r="C980" s="2" t="s">
        <v>648</v>
      </c>
      <c r="F980" s="28" t="s">
        <v>1586</v>
      </c>
      <c r="H980" s="28">
        <v>1</v>
      </c>
      <c r="J980" s="28" t="s">
        <v>23</v>
      </c>
    </row>
    <row r="981" spans="1:10" x14ac:dyDescent="0.25">
      <c r="A981" s="1">
        <v>1003</v>
      </c>
      <c r="B981" s="28" t="s">
        <v>1585</v>
      </c>
      <c r="C981" s="2" t="s">
        <v>1601</v>
      </c>
      <c r="F981" s="28" t="s">
        <v>1586</v>
      </c>
      <c r="H981" s="28">
        <v>1</v>
      </c>
      <c r="J981" s="28" t="s">
        <v>23</v>
      </c>
    </row>
    <row r="982" spans="1:10" x14ac:dyDescent="0.25">
      <c r="A982" s="1">
        <v>1004</v>
      </c>
      <c r="B982" s="28" t="s">
        <v>1585</v>
      </c>
      <c r="C982" s="2" t="s">
        <v>1603</v>
      </c>
      <c r="F982" s="28" t="s">
        <v>1586</v>
      </c>
      <c r="H982" s="28">
        <v>1</v>
      </c>
      <c r="J982" s="28" t="s">
        <v>23</v>
      </c>
    </row>
    <row r="983" spans="1:10" x14ac:dyDescent="0.25">
      <c r="A983" s="1">
        <v>1005</v>
      </c>
      <c r="B983" s="28" t="s">
        <v>1585</v>
      </c>
      <c r="C983" s="2" t="s">
        <v>1604</v>
      </c>
      <c r="F983" s="28" t="s">
        <v>1586</v>
      </c>
      <c r="H983" s="28">
        <v>1</v>
      </c>
      <c r="J983" s="28" t="s">
        <v>23</v>
      </c>
    </row>
    <row r="984" spans="1:10" x14ac:dyDescent="0.25">
      <c r="A984" s="1">
        <v>1006</v>
      </c>
      <c r="B984" s="28" t="s">
        <v>1585</v>
      </c>
      <c r="C984" s="2" t="s">
        <v>1605</v>
      </c>
      <c r="F984" s="28" t="s">
        <v>1586</v>
      </c>
      <c r="H984" s="28">
        <v>1</v>
      </c>
      <c r="J984" s="28" t="s">
        <v>23</v>
      </c>
    </row>
    <row r="985" spans="1:10" x14ac:dyDescent="0.25">
      <c r="A985" s="1">
        <v>1007</v>
      </c>
      <c r="B985" s="28" t="s">
        <v>1585</v>
      </c>
      <c r="C985" s="2" t="s">
        <v>1606</v>
      </c>
      <c r="F985" s="28" t="s">
        <v>1586</v>
      </c>
      <c r="H985" s="28">
        <v>1</v>
      </c>
      <c r="J985" s="28" t="s">
        <v>23</v>
      </c>
    </row>
    <row r="986" spans="1:10" x14ac:dyDescent="0.25">
      <c r="A986" s="1">
        <v>1008</v>
      </c>
      <c r="B986" s="28" t="s">
        <v>1585</v>
      </c>
      <c r="C986" s="2" t="s">
        <v>1607</v>
      </c>
      <c r="F986" s="28" t="s">
        <v>1586</v>
      </c>
      <c r="H986" s="28">
        <v>1</v>
      </c>
      <c r="J986" s="28" t="s">
        <v>23</v>
      </c>
    </row>
    <row r="987" spans="1:10" x14ac:dyDescent="0.25">
      <c r="A987" s="1">
        <v>1009</v>
      </c>
      <c r="B987" s="28" t="s">
        <v>1585</v>
      </c>
      <c r="C987" s="2" t="s">
        <v>1608</v>
      </c>
      <c r="F987" s="28" t="s">
        <v>1586</v>
      </c>
      <c r="H987" s="28">
        <v>1</v>
      </c>
      <c r="J987" s="28" t="s">
        <v>23</v>
      </c>
    </row>
    <row r="988" spans="1:10" x14ac:dyDescent="0.25">
      <c r="A988" s="1">
        <v>1010</v>
      </c>
      <c r="B988" s="28" t="s">
        <v>1567</v>
      </c>
      <c r="C988" s="28" t="s">
        <v>1614</v>
      </c>
      <c r="F988" s="28" t="s">
        <v>1586</v>
      </c>
      <c r="H988" s="28">
        <v>1</v>
      </c>
      <c r="J988" s="28" t="s">
        <v>23</v>
      </c>
    </row>
    <row r="989" spans="1:10" x14ac:dyDescent="0.25">
      <c r="A989" s="1">
        <v>1011</v>
      </c>
      <c r="B989" s="28" t="s">
        <v>1568</v>
      </c>
      <c r="C989" s="28" t="s">
        <v>1614</v>
      </c>
      <c r="F989" s="28" t="s">
        <v>1586</v>
      </c>
      <c r="H989" s="28">
        <v>1</v>
      </c>
      <c r="J989" s="28" t="s">
        <v>23</v>
      </c>
    </row>
    <row r="990" spans="1:10" x14ac:dyDescent="0.25">
      <c r="A990" s="1">
        <v>1012</v>
      </c>
      <c r="B990" s="28" t="s">
        <v>1568</v>
      </c>
      <c r="C990" s="28" t="s">
        <v>1588</v>
      </c>
      <c r="F990" s="28" t="s">
        <v>1586</v>
      </c>
      <c r="H990" s="28">
        <v>1</v>
      </c>
      <c r="J990" s="28" t="s">
        <v>23</v>
      </c>
    </row>
    <row r="991" spans="1:10" x14ac:dyDescent="0.25">
      <c r="A991" s="1">
        <v>1013</v>
      </c>
      <c r="B991" s="28" t="s">
        <v>1574</v>
      </c>
      <c r="C991" s="28" t="s">
        <v>1591</v>
      </c>
      <c r="F991" s="28" t="s">
        <v>1586</v>
      </c>
      <c r="H991" s="28">
        <v>1</v>
      </c>
      <c r="J991" s="28" t="s">
        <v>23</v>
      </c>
    </row>
    <row r="992" spans="1:10" x14ac:dyDescent="0.25">
      <c r="A992" s="1">
        <v>1014</v>
      </c>
      <c r="B992" s="28" t="s">
        <v>1574</v>
      </c>
      <c r="C992" s="28" t="s">
        <v>1592</v>
      </c>
      <c r="F992" s="28" t="s">
        <v>1586</v>
      </c>
      <c r="H992" s="28">
        <v>1</v>
      </c>
      <c r="J992" s="28" t="s">
        <v>23</v>
      </c>
    </row>
    <row r="993" spans="1:10" x14ac:dyDescent="0.25">
      <c r="A993" s="1">
        <v>1015</v>
      </c>
      <c r="B993" s="28" t="s">
        <v>1574</v>
      </c>
      <c r="C993" s="28" t="s">
        <v>1590</v>
      </c>
      <c r="F993" s="28" t="s">
        <v>1586</v>
      </c>
      <c r="H993" s="28">
        <v>0.8</v>
      </c>
      <c r="J993" s="28" t="s">
        <v>23</v>
      </c>
    </row>
    <row r="994" spans="1:10" x14ac:dyDescent="0.25">
      <c r="A994" s="1">
        <v>1016</v>
      </c>
      <c r="B994" s="28" t="s">
        <v>1574</v>
      </c>
      <c r="C994" s="28" t="s">
        <v>1593</v>
      </c>
      <c r="F994" s="28" t="s">
        <v>1586</v>
      </c>
      <c r="H994" s="28">
        <v>0.7</v>
      </c>
      <c r="J994" s="28" t="s">
        <v>23</v>
      </c>
    </row>
    <row r="995" spans="1:10" x14ac:dyDescent="0.25">
      <c r="A995" s="1">
        <v>1017</v>
      </c>
      <c r="B995" s="28" t="s">
        <v>1574</v>
      </c>
      <c r="C995" s="28" t="s">
        <v>1614</v>
      </c>
      <c r="F995" s="28" t="s">
        <v>1586</v>
      </c>
      <c r="H995" s="28">
        <v>0.6</v>
      </c>
      <c r="J995" s="28" t="s">
        <v>23</v>
      </c>
    </row>
    <row r="996" spans="1:10" x14ac:dyDescent="0.25">
      <c r="A996" s="1">
        <v>1018</v>
      </c>
      <c r="B996" s="28" t="s">
        <v>1598</v>
      </c>
      <c r="C996" s="28" t="s">
        <v>1614</v>
      </c>
      <c r="F996" s="28" t="s">
        <v>1586</v>
      </c>
      <c r="H996" s="28">
        <v>1</v>
      </c>
      <c r="J996" s="28" t="s">
        <v>23</v>
      </c>
    </row>
    <row r="997" spans="1:10" x14ac:dyDescent="0.25">
      <c r="A997" s="1">
        <v>1019</v>
      </c>
      <c r="B997" s="28" t="s">
        <v>1573</v>
      </c>
      <c r="C997" s="28" t="s">
        <v>1614</v>
      </c>
      <c r="F997" s="28" t="s">
        <v>1586</v>
      </c>
      <c r="H997" s="28">
        <v>1</v>
      </c>
      <c r="J997" s="28" t="s">
        <v>23</v>
      </c>
    </row>
    <row r="998" spans="1:10" x14ac:dyDescent="0.25">
      <c r="A998" s="1">
        <v>1020</v>
      </c>
      <c r="B998" s="28" t="s">
        <v>1573</v>
      </c>
      <c r="C998" s="28" t="s">
        <v>1594</v>
      </c>
      <c r="F998" s="28" t="s">
        <v>1586</v>
      </c>
      <c r="H998" s="28">
        <v>1</v>
      </c>
      <c r="J998" s="28" t="s">
        <v>23</v>
      </c>
    </row>
    <row r="999" spans="1:10" x14ac:dyDescent="0.25">
      <c r="A999" s="1">
        <v>1021</v>
      </c>
      <c r="B999" s="28" t="s">
        <v>1573</v>
      </c>
      <c r="C999" s="28" t="s">
        <v>1595</v>
      </c>
      <c r="F999" s="28" t="s">
        <v>1586</v>
      </c>
      <c r="H999" s="28">
        <v>1</v>
      </c>
      <c r="J999" s="28" t="s">
        <v>23</v>
      </c>
    </row>
    <row r="1000" spans="1:10" x14ac:dyDescent="0.25">
      <c r="A1000" s="1">
        <v>1022</v>
      </c>
      <c r="B1000" s="28" t="s">
        <v>1573</v>
      </c>
      <c r="C1000" s="28" t="s">
        <v>1596</v>
      </c>
      <c r="F1000" s="28" t="s">
        <v>1586</v>
      </c>
      <c r="H1000" s="28">
        <v>1</v>
      </c>
      <c r="J1000" s="28" t="s">
        <v>23</v>
      </c>
    </row>
    <row r="1001" spans="1:10" x14ac:dyDescent="0.25">
      <c r="A1001" s="1">
        <v>1023</v>
      </c>
      <c r="B1001" s="28" t="s">
        <v>1573</v>
      </c>
      <c r="C1001" s="28" t="s">
        <v>1597</v>
      </c>
      <c r="F1001" s="28" t="s">
        <v>1586</v>
      </c>
      <c r="H1001" s="28">
        <v>1</v>
      </c>
      <c r="J1001" s="28" t="s">
        <v>23</v>
      </c>
    </row>
    <row r="1002" spans="1:10" x14ac:dyDescent="0.25">
      <c r="A1002" s="1">
        <v>1024</v>
      </c>
      <c r="B1002" s="28" t="s">
        <v>1572</v>
      </c>
      <c r="C1002" s="28" t="s">
        <v>1614</v>
      </c>
      <c r="F1002" s="28" t="s">
        <v>1586</v>
      </c>
      <c r="H1002" s="28">
        <v>1</v>
      </c>
      <c r="J1002" s="28" t="s">
        <v>23</v>
      </c>
    </row>
    <row r="1003" spans="1:10" x14ac:dyDescent="0.25">
      <c r="A1003" s="1">
        <v>1025</v>
      </c>
      <c r="B1003" s="28" t="s">
        <v>1569</v>
      </c>
      <c r="C1003" s="28" t="s">
        <v>1589</v>
      </c>
      <c r="F1003" s="28" t="s">
        <v>1586</v>
      </c>
      <c r="H1003" s="28">
        <v>1</v>
      </c>
      <c r="J1003" s="28" t="s">
        <v>23</v>
      </c>
    </row>
    <row r="1004" spans="1:10" x14ac:dyDescent="0.25">
      <c r="A1004" s="1">
        <v>1026</v>
      </c>
      <c r="B1004" s="28" t="s">
        <v>1571</v>
      </c>
      <c r="C1004" s="28" t="s">
        <v>1614</v>
      </c>
      <c r="F1004" s="28" t="s">
        <v>1586</v>
      </c>
      <c r="H1004" s="28">
        <v>1</v>
      </c>
      <c r="J1004" s="28" t="s">
        <v>23</v>
      </c>
    </row>
    <row r="1005" spans="1:10" x14ac:dyDescent="0.25">
      <c r="A1005" s="1">
        <v>1027</v>
      </c>
      <c r="B1005" s="28" t="s">
        <v>1578</v>
      </c>
      <c r="C1005" s="28" t="s">
        <v>1614</v>
      </c>
      <c r="F1005" s="28" t="s">
        <v>1586</v>
      </c>
      <c r="H1005" s="28">
        <v>1</v>
      </c>
      <c r="J1005" s="28" t="s">
        <v>23</v>
      </c>
    </row>
    <row r="1006" spans="1:10" x14ac:dyDescent="0.25">
      <c r="A1006" s="1">
        <v>1028</v>
      </c>
      <c r="B1006" s="28" t="s">
        <v>1615</v>
      </c>
      <c r="C1006" s="28" t="s">
        <v>1614</v>
      </c>
      <c r="F1006" s="28" t="s">
        <v>1586</v>
      </c>
      <c r="H1006" s="28">
        <v>1</v>
      </c>
      <c r="J1006" s="28" t="s">
        <v>23</v>
      </c>
    </row>
    <row r="1007" spans="1:10" x14ac:dyDescent="0.25">
      <c r="A1007" s="1">
        <v>1029</v>
      </c>
      <c r="B1007" s="28" t="s">
        <v>1615</v>
      </c>
      <c r="C1007" s="28" t="s">
        <v>1604</v>
      </c>
      <c r="F1007" s="28" t="s">
        <v>1586</v>
      </c>
      <c r="H1007" s="28">
        <v>1</v>
      </c>
      <c r="J1007" s="28" t="s">
        <v>23</v>
      </c>
    </row>
    <row r="1008" spans="1:10" x14ac:dyDescent="0.25">
      <c r="A1008" s="1">
        <v>1030</v>
      </c>
      <c r="B1008" s="28" t="s">
        <v>1615</v>
      </c>
      <c r="C1008" s="28" t="s">
        <v>1605</v>
      </c>
      <c r="F1008" s="28" t="s">
        <v>1586</v>
      </c>
      <c r="H1008" s="28">
        <v>1</v>
      </c>
      <c r="J1008" s="28" t="s">
        <v>23</v>
      </c>
    </row>
    <row r="1009" spans="1:10" x14ac:dyDescent="0.25">
      <c r="A1009" s="1">
        <v>1031</v>
      </c>
      <c r="B1009" s="28" t="s">
        <v>1615</v>
      </c>
      <c r="C1009" s="28" t="s">
        <v>1606</v>
      </c>
      <c r="F1009" s="28" t="s">
        <v>1586</v>
      </c>
      <c r="H1009" s="28">
        <v>1</v>
      </c>
      <c r="J1009" s="28" t="s">
        <v>23</v>
      </c>
    </row>
    <row r="1010" spans="1:10" x14ac:dyDescent="0.25">
      <c r="A1010" s="1">
        <v>1032</v>
      </c>
      <c r="B1010" s="28" t="s">
        <v>1615</v>
      </c>
      <c r="C1010" s="28" t="s">
        <v>1607</v>
      </c>
      <c r="F1010" s="28" t="s">
        <v>1586</v>
      </c>
      <c r="H1010" s="28">
        <v>1</v>
      </c>
      <c r="J1010" s="28" t="s">
        <v>23</v>
      </c>
    </row>
    <row r="1011" spans="1:10" x14ac:dyDescent="0.25">
      <c r="A1011" s="1">
        <v>1033</v>
      </c>
      <c r="B1011" s="28" t="s">
        <v>1615</v>
      </c>
      <c r="C1011" s="28" t="s">
        <v>1608</v>
      </c>
      <c r="F1011" s="28" t="s">
        <v>1586</v>
      </c>
      <c r="H1011" s="28">
        <v>1</v>
      </c>
      <c r="J1011" s="28" t="s">
        <v>23</v>
      </c>
    </row>
    <row r="1012" spans="1:10" x14ac:dyDescent="0.25">
      <c r="A1012" s="1">
        <v>1034</v>
      </c>
      <c r="B1012" s="28" t="s">
        <v>1615</v>
      </c>
      <c r="C1012" s="28" t="s">
        <v>1603</v>
      </c>
      <c r="F1012" s="28" t="s">
        <v>1586</v>
      </c>
      <c r="H1012" s="28">
        <v>1</v>
      </c>
      <c r="J1012" s="28" t="s">
        <v>23</v>
      </c>
    </row>
    <row r="1013" spans="1:10" x14ac:dyDescent="0.25">
      <c r="A1013" s="1">
        <v>1035</v>
      </c>
      <c r="B1013" s="28" t="s">
        <v>1565</v>
      </c>
      <c r="C1013" s="28" t="s">
        <v>1614</v>
      </c>
      <c r="F1013" s="28" t="s">
        <v>1586</v>
      </c>
      <c r="H1013" s="28">
        <v>1</v>
      </c>
      <c r="J1013" s="28" t="s">
        <v>23</v>
      </c>
    </row>
    <row r="1014" spans="1:10" x14ac:dyDescent="0.25">
      <c r="A1014" s="1">
        <v>1036</v>
      </c>
      <c r="B1014" s="17" t="s">
        <v>1562</v>
      </c>
      <c r="C1014" s="28" t="s">
        <v>1614</v>
      </c>
      <c r="F1014" s="28" t="s">
        <v>1586</v>
      </c>
      <c r="H1014" s="28">
        <v>1</v>
      </c>
      <c r="J1014" s="28" t="s">
        <v>23</v>
      </c>
    </row>
    <row r="1015" spans="1:10" x14ac:dyDescent="0.25">
      <c r="A1015" s="1">
        <v>1037</v>
      </c>
      <c r="B1015" s="28" t="s">
        <v>1564</v>
      </c>
      <c r="C1015" s="28" t="s">
        <v>1614</v>
      </c>
      <c r="F1015" s="28" t="s">
        <v>1586</v>
      </c>
      <c r="H1015" s="28">
        <v>1</v>
      </c>
      <c r="J1015" s="28" t="s">
        <v>23</v>
      </c>
    </row>
    <row r="1016" spans="1:10" x14ac:dyDescent="0.25">
      <c r="A1016" s="1">
        <v>1038</v>
      </c>
      <c r="B1016" s="28" t="s">
        <v>1575</v>
      </c>
      <c r="C1016" s="28" t="s">
        <v>1614</v>
      </c>
      <c r="F1016" s="28" t="s">
        <v>1586</v>
      </c>
      <c r="H1016" s="28">
        <v>1</v>
      </c>
      <c r="J1016" s="28" t="s">
        <v>23</v>
      </c>
    </row>
    <row r="1017" spans="1:10" x14ac:dyDescent="0.25">
      <c r="A1017" s="1">
        <v>1039</v>
      </c>
      <c r="B1017" s="28" t="s">
        <v>1577</v>
      </c>
      <c r="C1017" s="28" t="s">
        <v>1614</v>
      </c>
      <c r="F1017" s="28" t="s">
        <v>1586</v>
      </c>
      <c r="H1017" s="28">
        <v>1</v>
      </c>
      <c r="J1017" s="28" t="s">
        <v>23</v>
      </c>
    </row>
    <row r="1018" spans="1:10" x14ac:dyDescent="0.25">
      <c r="A1018" s="1">
        <v>1040</v>
      </c>
      <c r="B1018" s="28" t="s">
        <v>1599</v>
      </c>
      <c r="C1018" s="28" t="s">
        <v>1614</v>
      </c>
      <c r="F1018" s="28" t="s">
        <v>1586</v>
      </c>
      <c r="H1018" s="28">
        <v>1</v>
      </c>
      <c r="J1018" s="28" t="s">
        <v>23</v>
      </c>
    </row>
    <row r="1019" spans="1:10" x14ac:dyDescent="0.25">
      <c r="A1019" s="1">
        <v>1041</v>
      </c>
      <c r="B1019" s="28" t="s">
        <v>1576</v>
      </c>
      <c r="C1019" s="28" t="s">
        <v>1614</v>
      </c>
      <c r="F1019" s="28" t="s">
        <v>1586</v>
      </c>
      <c r="H1019" s="28">
        <v>1</v>
      </c>
      <c r="J1019" s="28" t="s">
        <v>23</v>
      </c>
    </row>
    <row r="1020" spans="1:10" x14ac:dyDescent="0.25">
      <c r="A1020" s="1">
        <v>1042</v>
      </c>
      <c r="B1020" s="28" t="s">
        <v>1576</v>
      </c>
      <c r="C1020" s="28" t="s">
        <v>1600</v>
      </c>
      <c r="F1020" s="28" t="s">
        <v>1586</v>
      </c>
      <c r="H1020" s="28">
        <v>1</v>
      </c>
      <c r="J1020" s="28" t="s">
        <v>23</v>
      </c>
    </row>
    <row r="1021" spans="1:10" x14ac:dyDescent="0.25">
      <c r="A1021" s="1">
        <v>1043</v>
      </c>
      <c r="B1021" s="28" t="s">
        <v>1576</v>
      </c>
      <c r="C1021" s="28" t="s">
        <v>648</v>
      </c>
      <c r="F1021" s="28" t="s">
        <v>1586</v>
      </c>
      <c r="H1021" s="28">
        <v>1</v>
      </c>
      <c r="J1021" s="28" t="s">
        <v>23</v>
      </c>
    </row>
    <row r="1022" spans="1:10" x14ac:dyDescent="0.25">
      <c r="A1022" s="1">
        <v>1044</v>
      </c>
      <c r="B1022" s="28" t="s">
        <v>1576</v>
      </c>
      <c r="C1022" s="28" t="s">
        <v>1601</v>
      </c>
      <c r="F1022" s="28" t="s">
        <v>1586</v>
      </c>
      <c r="H1022" s="28">
        <v>1</v>
      </c>
      <c r="J1022" s="28" t="s">
        <v>23</v>
      </c>
    </row>
    <row r="1023" spans="1:10" x14ac:dyDescent="0.25">
      <c r="A1023" s="1">
        <v>1045</v>
      </c>
      <c r="B1023" s="28" t="s">
        <v>1616</v>
      </c>
      <c r="C1023" s="2" t="s">
        <v>1617</v>
      </c>
      <c r="D1023" s="10">
        <v>166</v>
      </c>
      <c r="E1023" s="28" t="s">
        <v>1617</v>
      </c>
      <c r="F1023" s="28" t="s">
        <v>1618</v>
      </c>
      <c r="H1023" s="19">
        <v>1</v>
      </c>
      <c r="J1023" s="28" t="s">
        <v>103</v>
      </c>
    </row>
    <row r="1024" spans="1:10" x14ac:dyDescent="0.25">
      <c r="A1024" s="1">
        <v>1046</v>
      </c>
      <c r="B1024" s="28" t="s">
        <v>1616</v>
      </c>
      <c r="C1024" s="2" t="s">
        <v>1619</v>
      </c>
      <c r="D1024" s="10">
        <v>1432</v>
      </c>
      <c r="E1024" s="28" t="s">
        <v>1619</v>
      </c>
      <c r="F1024" s="28" t="s">
        <v>1618</v>
      </c>
      <c r="H1024" s="19">
        <v>1</v>
      </c>
      <c r="J1024" s="28" t="s">
        <v>103</v>
      </c>
    </row>
    <row r="1025" spans="1:10" x14ac:dyDescent="0.25">
      <c r="A1025" s="1">
        <v>1047</v>
      </c>
      <c r="B1025" s="28" t="s">
        <v>1616</v>
      </c>
      <c r="C1025" s="2" t="s">
        <v>1620</v>
      </c>
      <c r="D1025" s="10">
        <v>2442</v>
      </c>
      <c r="E1025" s="28" t="s">
        <v>1620</v>
      </c>
      <c r="F1025" s="28" t="s">
        <v>1618</v>
      </c>
      <c r="H1025" s="19">
        <v>1</v>
      </c>
      <c r="J1025" s="28" t="s">
        <v>103</v>
      </c>
    </row>
    <row r="1026" spans="1:10" x14ac:dyDescent="0.25">
      <c r="A1026" s="1">
        <v>1048</v>
      </c>
      <c r="B1026" s="28" t="s">
        <v>1616</v>
      </c>
      <c r="C1026" s="2" t="s">
        <v>1621</v>
      </c>
      <c r="D1026" s="10">
        <v>7265</v>
      </c>
      <c r="E1026" s="28" t="s">
        <v>1621</v>
      </c>
      <c r="F1026" s="28" t="s">
        <v>1618</v>
      </c>
      <c r="H1026" s="19">
        <v>1</v>
      </c>
      <c r="J1026" s="28" t="s">
        <v>103</v>
      </c>
    </row>
    <row r="1027" spans="1:10" x14ac:dyDescent="0.25">
      <c r="A1027" s="1">
        <v>1049</v>
      </c>
      <c r="B1027" s="28" t="s">
        <v>1616</v>
      </c>
      <c r="C1027" s="2" t="s">
        <v>1622</v>
      </c>
      <c r="D1027" s="10">
        <v>8355</v>
      </c>
      <c r="E1027" s="28" t="s">
        <v>1622</v>
      </c>
      <c r="F1027" s="28" t="s">
        <v>1618</v>
      </c>
      <c r="H1027" s="19">
        <v>1</v>
      </c>
      <c r="J1027" s="28" t="s">
        <v>103</v>
      </c>
    </row>
    <row r="1028" spans="1:10" x14ac:dyDescent="0.25">
      <c r="A1028" s="1">
        <v>1050</v>
      </c>
      <c r="B1028" s="28" t="s">
        <v>1616</v>
      </c>
      <c r="C1028" s="2" t="s">
        <v>1623</v>
      </c>
      <c r="D1028" s="10" t="s">
        <v>1624</v>
      </c>
      <c r="E1028" s="28" t="s">
        <v>1623</v>
      </c>
      <c r="F1028" s="28" t="s">
        <v>1618</v>
      </c>
      <c r="H1028" s="19">
        <v>1</v>
      </c>
      <c r="J1028" s="28" t="s">
        <v>103</v>
      </c>
    </row>
    <row r="1029" spans="1:10" x14ac:dyDescent="0.25">
      <c r="A1029" s="1">
        <v>1051</v>
      </c>
      <c r="B1029" s="28" t="s">
        <v>1616</v>
      </c>
      <c r="C1029" s="2" t="s">
        <v>1625</v>
      </c>
      <c r="D1029" s="10">
        <v>165</v>
      </c>
      <c r="E1029" s="28" t="s">
        <v>1625</v>
      </c>
      <c r="F1029" s="28" t="s">
        <v>1618</v>
      </c>
      <c r="H1029" s="19">
        <v>0.9</v>
      </c>
      <c r="J1029" s="28" t="s">
        <v>103</v>
      </c>
    </row>
    <row r="1030" spans="1:10" x14ac:dyDescent="0.25">
      <c r="A1030" s="1">
        <v>1052</v>
      </c>
      <c r="B1030" s="28" t="s">
        <v>1616</v>
      </c>
      <c r="C1030" s="2" t="s">
        <v>1626</v>
      </c>
      <c r="D1030" s="10">
        <v>666</v>
      </c>
      <c r="E1030" s="28" t="s">
        <v>1626</v>
      </c>
      <c r="F1030" s="28" t="s">
        <v>1618</v>
      </c>
      <c r="H1030" s="19">
        <v>0.9</v>
      </c>
      <c r="J1030" s="28" t="s">
        <v>103</v>
      </c>
    </row>
    <row r="1031" spans="1:10" x14ac:dyDescent="0.25">
      <c r="A1031" s="1">
        <v>1053</v>
      </c>
      <c r="B1031" s="28" t="s">
        <v>1616</v>
      </c>
      <c r="C1031" s="2" t="s">
        <v>1627</v>
      </c>
      <c r="D1031" s="10">
        <v>1434</v>
      </c>
      <c r="E1031" s="28" t="s">
        <v>1627</v>
      </c>
      <c r="F1031" s="28" t="s">
        <v>1618</v>
      </c>
      <c r="H1031" s="19">
        <v>0.9</v>
      </c>
      <c r="J1031" s="28" t="s">
        <v>103</v>
      </c>
    </row>
    <row r="1032" spans="1:10" x14ac:dyDescent="0.25">
      <c r="A1032" s="1">
        <v>1054</v>
      </c>
      <c r="B1032" s="28" t="s">
        <v>1616</v>
      </c>
      <c r="C1032" s="2" t="s">
        <v>1628</v>
      </c>
      <c r="D1032" s="10">
        <v>6734</v>
      </c>
      <c r="E1032" s="28" t="s">
        <v>1628</v>
      </c>
      <c r="F1032" s="28" t="s">
        <v>1618</v>
      </c>
      <c r="H1032" s="19">
        <v>0.9</v>
      </c>
      <c r="J1032" s="28" t="s">
        <v>103</v>
      </c>
    </row>
    <row r="1033" spans="1:10" x14ac:dyDescent="0.25">
      <c r="A1033" s="1">
        <v>1055</v>
      </c>
      <c r="B1033" s="28" t="s">
        <v>1616</v>
      </c>
      <c r="C1033" s="2" t="s">
        <v>1629</v>
      </c>
      <c r="D1033" s="10">
        <v>7253</v>
      </c>
      <c r="E1033" s="28" t="s">
        <v>1629</v>
      </c>
      <c r="F1033" s="28" t="s">
        <v>1618</v>
      </c>
      <c r="H1033" s="19">
        <v>0.9</v>
      </c>
      <c r="J1033" s="28" t="s">
        <v>103</v>
      </c>
    </row>
    <row r="1034" spans="1:10" x14ac:dyDescent="0.25">
      <c r="A1034" s="1">
        <v>1056</v>
      </c>
      <c r="B1034" s="28" t="s">
        <v>1616</v>
      </c>
      <c r="C1034" s="2" t="s">
        <v>1630</v>
      </c>
      <c r="D1034" s="10" t="s">
        <v>1631</v>
      </c>
      <c r="E1034" s="28" t="s">
        <v>1630</v>
      </c>
      <c r="H1034" s="19">
        <v>0.9</v>
      </c>
      <c r="J1034" s="28" t="s">
        <v>103</v>
      </c>
    </row>
    <row r="1035" spans="1:10" x14ac:dyDescent="0.25">
      <c r="A1035" s="1">
        <v>1057</v>
      </c>
      <c r="B1035" s="28" t="s">
        <v>1616</v>
      </c>
      <c r="C1035" s="2" t="s">
        <v>1632</v>
      </c>
      <c r="D1035" s="10" t="s">
        <v>1633</v>
      </c>
      <c r="E1035" s="28" t="s">
        <v>1634</v>
      </c>
      <c r="H1035" s="19">
        <v>0.85</v>
      </c>
      <c r="J1035" s="28" t="s">
        <v>103</v>
      </c>
    </row>
    <row r="1036" spans="1:10" x14ac:dyDescent="0.25">
      <c r="A1036" s="1">
        <v>1058</v>
      </c>
      <c r="B1036" s="28" t="s">
        <v>1616</v>
      </c>
      <c r="C1036" s="2" t="s">
        <v>1635</v>
      </c>
      <c r="D1036" s="10" t="s">
        <v>1633</v>
      </c>
      <c r="E1036" s="28" t="s">
        <v>1635</v>
      </c>
      <c r="H1036" s="19">
        <v>0.85</v>
      </c>
      <c r="J1036" s="28" t="s">
        <v>103</v>
      </c>
    </row>
    <row r="1037" spans="1:10" x14ac:dyDescent="0.25">
      <c r="A1037" s="1">
        <v>1059</v>
      </c>
      <c r="B1037" s="28" t="s">
        <v>1616</v>
      </c>
      <c r="C1037" s="2" t="s">
        <v>1636</v>
      </c>
      <c r="D1037" s="10" t="s">
        <v>1633</v>
      </c>
      <c r="E1037" s="28" t="s">
        <v>1636</v>
      </c>
      <c r="H1037" s="19">
        <v>0.85</v>
      </c>
      <c r="J1037" s="28" t="s">
        <v>103</v>
      </c>
    </row>
    <row r="1038" spans="1:10" x14ac:dyDescent="0.25">
      <c r="A1038" s="1">
        <v>1060</v>
      </c>
      <c r="B1038" s="28" t="s">
        <v>1616</v>
      </c>
      <c r="C1038" s="2" t="s">
        <v>1637</v>
      </c>
      <c r="D1038" s="10" t="s">
        <v>1633</v>
      </c>
      <c r="E1038" s="28" t="s">
        <v>1637</v>
      </c>
      <c r="H1038" s="19">
        <v>0.85</v>
      </c>
      <c r="J1038" s="28" t="s">
        <v>103</v>
      </c>
    </row>
    <row r="1039" spans="1:10" x14ac:dyDescent="0.25">
      <c r="A1039" s="1">
        <v>1061</v>
      </c>
      <c r="B1039" s="28" t="s">
        <v>1616</v>
      </c>
      <c r="C1039" s="2" t="s">
        <v>1638</v>
      </c>
      <c r="D1039" s="10" t="s">
        <v>1633</v>
      </c>
      <c r="E1039" s="28" t="s">
        <v>1639</v>
      </c>
      <c r="H1039" s="19">
        <v>0.85</v>
      </c>
      <c r="J1039" s="28" t="s">
        <v>103</v>
      </c>
    </row>
    <row r="1040" spans="1:10" x14ac:dyDescent="0.25">
      <c r="A1040" s="1">
        <v>1062</v>
      </c>
      <c r="B1040" s="28" t="s">
        <v>1616</v>
      </c>
      <c r="C1040" s="2" t="s">
        <v>1640</v>
      </c>
      <c r="D1040" s="10" t="s">
        <v>1633</v>
      </c>
      <c r="E1040" s="28" t="s">
        <v>1641</v>
      </c>
      <c r="H1040" s="19">
        <v>0.85</v>
      </c>
      <c r="J1040" s="28" t="s">
        <v>103</v>
      </c>
    </row>
    <row r="1041" spans="1:10" x14ac:dyDescent="0.25">
      <c r="A1041" s="1">
        <v>1063</v>
      </c>
      <c r="B1041" s="28" t="s">
        <v>1616</v>
      </c>
      <c r="C1041" s="2" t="s">
        <v>1642</v>
      </c>
      <c r="D1041" s="10" t="s">
        <v>1633</v>
      </c>
      <c r="E1041" s="28" t="s">
        <v>1643</v>
      </c>
      <c r="H1041" s="19">
        <v>0.85</v>
      </c>
      <c r="J1041" s="28" t="s">
        <v>103</v>
      </c>
    </row>
    <row r="1042" spans="1:10" x14ac:dyDescent="0.25">
      <c r="A1042" s="1">
        <v>1064</v>
      </c>
      <c r="B1042" s="28" t="s">
        <v>1616</v>
      </c>
      <c r="C1042" s="2" t="s">
        <v>1644</v>
      </c>
      <c r="D1042" s="10">
        <v>35295</v>
      </c>
      <c r="E1042" s="28" t="s">
        <v>1644</v>
      </c>
      <c r="F1042" s="28" t="s">
        <v>1618</v>
      </c>
      <c r="H1042" s="19">
        <v>0.85</v>
      </c>
      <c r="J1042" s="28" t="s">
        <v>103</v>
      </c>
    </row>
    <row r="1043" spans="1:10" x14ac:dyDescent="0.25">
      <c r="A1043" s="1">
        <v>1065</v>
      </c>
      <c r="B1043" s="28" t="s">
        <v>1616</v>
      </c>
      <c r="C1043" s="2" t="s">
        <v>1645</v>
      </c>
      <c r="D1043" s="10" t="s">
        <v>1633</v>
      </c>
      <c r="E1043" s="28" t="s">
        <v>1646</v>
      </c>
      <c r="H1043" s="19">
        <v>0.85</v>
      </c>
      <c r="J1043" s="28" t="s">
        <v>103</v>
      </c>
    </row>
    <row r="1044" spans="1:10" x14ac:dyDescent="0.25">
      <c r="A1044" s="1">
        <v>1066</v>
      </c>
      <c r="B1044" s="28" t="s">
        <v>1616</v>
      </c>
      <c r="C1044" s="2" t="s">
        <v>1647</v>
      </c>
      <c r="D1044" s="10">
        <v>2222</v>
      </c>
      <c r="E1044" s="28" t="s">
        <v>1647</v>
      </c>
      <c r="F1044" s="28" t="s">
        <v>1618</v>
      </c>
      <c r="H1044" s="19">
        <v>0.85</v>
      </c>
      <c r="J1044" s="28" t="s">
        <v>103</v>
      </c>
    </row>
    <row r="1045" spans="1:10" x14ac:dyDescent="0.25">
      <c r="A1045" s="1">
        <v>1067</v>
      </c>
      <c r="B1045" s="28" t="s">
        <v>1616</v>
      </c>
      <c r="C1045" s="2" t="s">
        <v>197</v>
      </c>
      <c r="D1045" s="10">
        <v>24920</v>
      </c>
      <c r="E1045" s="28" t="s">
        <v>197</v>
      </c>
      <c r="F1045" s="28" t="s">
        <v>1618</v>
      </c>
      <c r="H1045" s="19">
        <v>0.8</v>
      </c>
      <c r="J1045" s="28" t="s">
        <v>103</v>
      </c>
    </row>
    <row r="1046" spans="1:10" x14ac:dyDescent="0.25">
      <c r="A1046" s="1">
        <v>1068</v>
      </c>
      <c r="B1046" s="28" t="s">
        <v>1616</v>
      </c>
      <c r="C1046" s="2" t="s">
        <v>1648</v>
      </c>
      <c r="D1046" s="10">
        <v>34779</v>
      </c>
      <c r="E1046" s="28" t="s">
        <v>1648</v>
      </c>
      <c r="F1046" s="28" t="s">
        <v>1618</v>
      </c>
      <c r="H1046" s="19">
        <v>0.8</v>
      </c>
      <c r="J1046" s="28" t="s">
        <v>103</v>
      </c>
    </row>
    <row r="1047" spans="1:10" x14ac:dyDescent="0.25">
      <c r="A1047" s="1">
        <v>1069</v>
      </c>
      <c r="B1047" s="28" t="s">
        <v>1616</v>
      </c>
      <c r="C1047" s="2" t="s">
        <v>1649</v>
      </c>
      <c r="D1047" s="10" t="s">
        <v>1633</v>
      </c>
      <c r="E1047" s="28" t="s">
        <v>1649</v>
      </c>
      <c r="H1047" s="19">
        <v>0.8</v>
      </c>
      <c r="J1047" s="28" t="s">
        <v>103</v>
      </c>
    </row>
    <row r="1048" spans="1:10" x14ac:dyDescent="0.25">
      <c r="A1048" s="1">
        <v>1070</v>
      </c>
      <c r="B1048" s="28" t="s">
        <v>1616</v>
      </c>
      <c r="C1048" s="2" t="s">
        <v>1650</v>
      </c>
      <c r="D1048" s="10" t="s">
        <v>1633</v>
      </c>
      <c r="E1048" s="28" t="s">
        <v>1650</v>
      </c>
      <c r="H1048" s="19">
        <v>0.8</v>
      </c>
      <c r="J1048" s="28" t="s">
        <v>103</v>
      </c>
    </row>
    <row r="1049" spans="1:10" x14ac:dyDescent="0.25">
      <c r="A1049" s="1">
        <v>1071</v>
      </c>
      <c r="B1049" s="28" t="s">
        <v>1616</v>
      </c>
      <c r="C1049" s="2" t="s">
        <v>1651</v>
      </c>
      <c r="D1049" s="10">
        <v>194</v>
      </c>
      <c r="E1049" s="28" t="s">
        <v>1651</v>
      </c>
      <c r="F1049" s="28" t="s">
        <v>1618</v>
      </c>
      <c r="H1049" s="19">
        <v>0.8</v>
      </c>
      <c r="J1049" s="28" t="s">
        <v>103</v>
      </c>
    </row>
    <row r="1050" spans="1:10" x14ac:dyDescent="0.25">
      <c r="A1050" s="1">
        <v>1072</v>
      </c>
      <c r="B1050" s="28" t="s">
        <v>1616</v>
      </c>
      <c r="C1050" s="2" t="s">
        <v>1652</v>
      </c>
      <c r="D1050" s="10">
        <v>2221</v>
      </c>
      <c r="E1050" s="28" t="s">
        <v>1652</v>
      </c>
      <c r="F1050" s="28" t="s">
        <v>1618</v>
      </c>
      <c r="H1050" s="19">
        <v>0.8</v>
      </c>
      <c r="J1050" s="28" t="s">
        <v>103</v>
      </c>
    </row>
    <row r="1051" spans="1:10" x14ac:dyDescent="0.25">
      <c r="A1051" s="1">
        <v>1073</v>
      </c>
      <c r="B1051" s="28" t="s">
        <v>1616</v>
      </c>
      <c r="C1051" s="2" t="s">
        <v>1653</v>
      </c>
      <c r="D1051" s="10" t="s">
        <v>1654</v>
      </c>
      <c r="E1051" s="28" t="s">
        <v>1653</v>
      </c>
      <c r="F1051" s="28" t="s">
        <v>1618</v>
      </c>
      <c r="H1051" s="19">
        <v>0.75</v>
      </c>
      <c r="J1051" s="28" t="s">
        <v>103</v>
      </c>
    </row>
    <row r="1052" spans="1:10" x14ac:dyDescent="0.25">
      <c r="A1052" s="1">
        <v>1074</v>
      </c>
      <c r="B1052" s="28" t="s">
        <v>1616</v>
      </c>
      <c r="C1052" s="2" t="s">
        <v>1655</v>
      </c>
      <c r="D1052" s="10" t="s">
        <v>1656</v>
      </c>
      <c r="E1052" s="28" t="s">
        <v>1655</v>
      </c>
      <c r="F1052" s="28" t="s">
        <v>1618</v>
      </c>
      <c r="H1052" s="19">
        <v>0.75</v>
      </c>
      <c r="J1052" s="28" t="s">
        <v>103</v>
      </c>
    </row>
    <row r="1053" spans="1:10" x14ac:dyDescent="0.25">
      <c r="A1053" s="1">
        <v>1075</v>
      </c>
      <c r="B1053" s="28" t="s">
        <v>1616</v>
      </c>
      <c r="C1053" s="2" t="s">
        <v>1657</v>
      </c>
      <c r="D1053" s="10" t="s">
        <v>1658</v>
      </c>
      <c r="E1053" s="28" t="s">
        <v>1657</v>
      </c>
      <c r="F1053" s="28" t="s">
        <v>1618</v>
      </c>
      <c r="H1053" s="19">
        <v>0.75</v>
      </c>
      <c r="J1053" s="28" t="s">
        <v>103</v>
      </c>
    </row>
    <row r="1054" spans="1:10" x14ac:dyDescent="0.25">
      <c r="A1054" s="1">
        <v>1076</v>
      </c>
      <c r="B1054" s="28" t="s">
        <v>1616</v>
      </c>
      <c r="C1054" s="2" t="s">
        <v>1659</v>
      </c>
      <c r="D1054" s="10">
        <v>1320</v>
      </c>
      <c r="E1054" s="28" t="s">
        <v>1659</v>
      </c>
      <c r="F1054" s="28" t="s">
        <v>1618</v>
      </c>
      <c r="H1054" s="19">
        <v>0.7</v>
      </c>
      <c r="J1054" s="28" t="s">
        <v>103</v>
      </c>
    </row>
    <row r="1055" spans="1:10" x14ac:dyDescent="0.25">
      <c r="A1055" s="1">
        <v>1077</v>
      </c>
      <c r="B1055" s="28" t="s">
        <v>1616</v>
      </c>
      <c r="C1055" s="2" t="s">
        <v>1660</v>
      </c>
      <c r="D1055" s="10">
        <v>2724</v>
      </c>
      <c r="E1055" s="28" t="s">
        <v>1660</v>
      </c>
      <c r="F1055" s="28" t="s">
        <v>1618</v>
      </c>
      <c r="H1055" s="19">
        <v>0.7</v>
      </c>
      <c r="J1055" s="28" t="s">
        <v>103</v>
      </c>
    </row>
    <row r="1056" spans="1:10" x14ac:dyDescent="0.25">
      <c r="A1056" s="1">
        <v>1078</v>
      </c>
      <c r="B1056" s="28" t="s">
        <v>1616</v>
      </c>
      <c r="C1056" s="2" t="s">
        <v>1661</v>
      </c>
      <c r="D1056" s="10">
        <v>4221</v>
      </c>
      <c r="E1056" s="28" t="s">
        <v>1661</v>
      </c>
      <c r="F1056" s="28" t="s">
        <v>1618</v>
      </c>
      <c r="H1056" s="19">
        <v>0.7</v>
      </c>
      <c r="J1056" s="28" t="s">
        <v>103</v>
      </c>
    </row>
    <row r="1057" spans="1:10" x14ac:dyDescent="0.25">
      <c r="A1057" s="1">
        <v>1079</v>
      </c>
      <c r="B1057" s="28" t="s">
        <v>1616</v>
      </c>
      <c r="C1057" s="2" t="s">
        <v>1662</v>
      </c>
      <c r="D1057" s="10" t="s">
        <v>1633</v>
      </c>
      <c r="E1057" s="28" t="s">
        <v>1662</v>
      </c>
      <c r="H1057" s="19">
        <v>0.7</v>
      </c>
      <c r="J1057" s="28" t="s">
        <v>103</v>
      </c>
    </row>
    <row r="1058" spans="1:10" x14ac:dyDescent="0.25">
      <c r="A1058" s="1">
        <v>1080</v>
      </c>
      <c r="B1058" s="28" t="s">
        <v>1616</v>
      </c>
      <c r="C1058" s="2" t="s">
        <v>1663</v>
      </c>
      <c r="D1058" s="10">
        <v>5218</v>
      </c>
      <c r="E1058" s="28" t="s">
        <v>1663</v>
      </c>
      <c r="F1058" s="28" t="s">
        <v>1618</v>
      </c>
      <c r="H1058" s="19">
        <v>0.7</v>
      </c>
      <c r="J1058" s="28" t="s">
        <v>103</v>
      </c>
    </row>
    <row r="1059" spans="1:10" x14ac:dyDescent="0.25">
      <c r="A1059" s="1">
        <v>1081</v>
      </c>
      <c r="B1059" s="28" t="s">
        <v>1616</v>
      </c>
      <c r="C1059" s="2" t="s">
        <v>1664</v>
      </c>
      <c r="D1059" s="10">
        <v>29172</v>
      </c>
      <c r="E1059" s="28" t="s">
        <v>1664</v>
      </c>
      <c r="F1059" s="28" t="s">
        <v>1618</v>
      </c>
      <c r="H1059" s="19">
        <v>0.7</v>
      </c>
      <c r="J1059" s="28" t="s">
        <v>103</v>
      </c>
    </row>
    <row r="1060" spans="1:10" x14ac:dyDescent="0.25">
      <c r="A1060" s="1">
        <v>1082</v>
      </c>
      <c r="B1060" s="28" t="s">
        <v>1616</v>
      </c>
      <c r="C1060" s="2" t="s">
        <v>1665</v>
      </c>
      <c r="D1060" s="10">
        <v>7260</v>
      </c>
      <c r="E1060" s="28" t="s">
        <v>1665</v>
      </c>
      <c r="F1060" s="28" t="s">
        <v>1618</v>
      </c>
      <c r="H1060" s="19">
        <v>0.7</v>
      </c>
      <c r="J1060" s="28" t="s">
        <v>103</v>
      </c>
    </row>
    <row r="1061" spans="1:10" x14ac:dyDescent="0.25">
      <c r="A1061" s="1">
        <v>1083</v>
      </c>
      <c r="B1061" s="28" t="s">
        <v>1616</v>
      </c>
      <c r="C1061" s="2" t="s">
        <v>1666</v>
      </c>
      <c r="D1061" s="10">
        <v>29174</v>
      </c>
      <c r="E1061" s="28" t="s">
        <v>1666</v>
      </c>
      <c r="F1061" s="28" t="s">
        <v>1618</v>
      </c>
      <c r="H1061" s="19">
        <v>0.7</v>
      </c>
      <c r="J1061" s="28" t="s">
        <v>103</v>
      </c>
    </row>
    <row r="1062" spans="1:10" x14ac:dyDescent="0.25">
      <c r="A1062" s="1">
        <v>1084</v>
      </c>
      <c r="B1062" s="28" t="s">
        <v>1616</v>
      </c>
      <c r="C1062" s="2" t="s">
        <v>1667</v>
      </c>
      <c r="D1062" s="10" t="s">
        <v>1668</v>
      </c>
      <c r="E1062" s="28" t="s">
        <v>1667</v>
      </c>
      <c r="F1062" s="28" t="s">
        <v>1618</v>
      </c>
      <c r="H1062" s="19">
        <v>0.7</v>
      </c>
      <c r="J1062" s="28" t="s">
        <v>103</v>
      </c>
    </row>
    <row r="1063" spans="1:10" x14ac:dyDescent="0.25">
      <c r="A1063" s="1">
        <v>1085</v>
      </c>
      <c r="B1063" s="28" t="s">
        <v>1616</v>
      </c>
      <c r="C1063" s="2" t="s">
        <v>1669</v>
      </c>
      <c r="D1063" s="10" t="s">
        <v>1670</v>
      </c>
      <c r="E1063" s="28" t="s">
        <v>1669</v>
      </c>
      <c r="F1063" s="28" t="s">
        <v>1618</v>
      </c>
      <c r="H1063" s="19">
        <v>0.7</v>
      </c>
      <c r="J1063" s="28" t="s">
        <v>103</v>
      </c>
    </row>
    <row r="1064" spans="1:10" x14ac:dyDescent="0.25">
      <c r="A1064" s="1">
        <v>1086</v>
      </c>
      <c r="B1064" s="28" t="s">
        <v>1616</v>
      </c>
      <c r="C1064" s="2" t="s">
        <v>1671</v>
      </c>
      <c r="D1064" s="10" t="s">
        <v>1672</v>
      </c>
      <c r="E1064" s="28" t="s">
        <v>1671</v>
      </c>
      <c r="F1064" s="28" t="s">
        <v>1618</v>
      </c>
      <c r="H1064" s="19">
        <v>0.7</v>
      </c>
      <c r="J1064" s="28" t="s">
        <v>103</v>
      </c>
    </row>
    <row r="1065" spans="1:10" x14ac:dyDescent="0.25">
      <c r="A1065" s="1">
        <v>1087</v>
      </c>
      <c r="B1065" s="28" t="s">
        <v>1616</v>
      </c>
      <c r="C1065" s="2" t="s">
        <v>1673</v>
      </c>
      <c r="D1065" s="10">
        <v>335</v>
      </c>
      <c r="E1065" s="28" t="s">
        <v>1673</v>
      </c>
      <c r="F1065" s="28" t="s">
        <v>1618</v>
      </c>
      <c r="H1065" s="19">
        <v>0.7</v>
      </c>
      <c r="J1065" s="28" t="s">
        <v>103</v>
      </c>
    </row>
    <row r="1066" spans="1:10" x14ac:dyDescent="0.25">
      <c r="A1066" s="1">
        <v>1088</v>
      </c>
      <c r="B1066" s="28" t="s">
        <v>1616</v>
      </c>
      <c r="C1066" s="2" t="s">
        <v>1674</v>
      </c>
      <c r="D1066" s="10" t="s">
        <v>1633</v>
      </c>
      <c r="E1066" s="28" t="s">
        <v>1674</v>
      </c>
      <c r="H1066" s="19">
        <v>0.7</v>
      </c>
      <c r="J1066" s="28" t="s">
        <v>103</v>
      </c>
    </row>
    <row r="1067" spans="1:10" x14ac:dyDescent="0.25">
      <c r="A1067" s="1">
        <v>1089</v>
      </c>
      <c r="B1067" s="28" t="s">
        <v>1616</v>
      </c>
      <c r="C1067" s="2" t="s">
        <v>1675</v>
      </c>
      <c r="D1067" s="10">
        <v>36736</v>
      </c>
      <c r="E1067" s="28" t="s">
        <v>1675</v>
      </c>
      <c r="F1067" s="28" t="s">
        <v>1618</v>
      </c>
      <c r="H1067" s="19">
        <v>0.7</v>
      </c>
      <c r="J1067" s="28" t="s">
        <v>103</v>
      </c>
    </row>
    <row r="1068" spans="1:10" x14ac:dyDescent="0.25">
      <c r="A1068" s="1">
        <v>1090</v>
      </c>
      <c r="B1068" s="28" t="s">
        <v>1616</v>
      </c>
      <c r="C1068" s="2" t="s">
        <v>1676</v>
      </c>
      <c r="D1068" s="10" t="s">
        <v>1633</v>
      </c>
      <c r="E1068" s="28" t="s">
        <v>1676</v>
      </c>
      <c r="H1068" s="19">
        <v>0.7</v>
      </c>
      <c r="J1068" s="28" t="s">
        <v>103</v>
      </c>
    </row>
    <row r="1069" spans="1:10" x14ac:dyDescent="0.25">
      <c r="A1069" s="1">
        <v>1091</v>
      </c>
      <c r="B1069" s="28" t="s">
        <v>1616</v>
      </c>
      <c r="C1069" s="2" t="s">
        <v>1677</v>
      </c>
      <c r="D1069" s="10" t="s">
        <v>1633</v>
      </c>
      <c r="E1069" s="28" t="s">
        <v>1677</v>
      </c>
      <c r="H1069" s="19">
        <v>0.7</v>
      </c>
      <c r="J1069" s="28" t="s">
        <v>103</v>
      </c>
    </row>
    <row r="1070" spans="1:10" x14ac:dyDescent="0.25">
      <c r="A1070" s="1">
        <v>1092</v>
      </c>
      <c r="B1070" s="28" t="s">
        <v>1616</v>
      </c>
      <c r="C1070" s="2" t="s">
        <v>1678</v>
      </c>
      <c r="D1070" s="10">
        <v>34780</v>
      </c>
      <c r="E1070" s="28" t="s">
        <v>1679</v>
      </c>
      <c r="F1070" s="28" t="s">
        <v>1618</v>
      </c>
      <c r="H1070" s="19">
        <v>0.7</v>
      </c>
      <c r="J1070" s="28" t="s">
        <v>103</v>
      </c>
    </row>
    <row r="1071" spans="1:10" x14ac:dyDescent="0.25">
      <c r="A1071" s="1">
        <v>1093</v>
      </c>
      <c r="B1071" s="28" t="s">
        <v>1616</v>
      </c>
      <c r="C1071" s="2" t="s">
        <v>1680</v>
      </c>
      <c r="D1071" s="10" t="s">
        <v>1633</v>
      </c>
      <c r="E1071" s="28" t="s">
        <v>1681</v>
      </c>
      <c r="H1071" s="19">
        <v>0.7</v>
      </c>
      <c r="J1071" s="28" t="s">
        <v>103</v>
      </c>
    </row>
    <row r="1072" spans="1:10" x14ac:dyDescent="0.25">
      <c r="A1072" s="1">
        <v>1094</v>
      </c>
      <c r="B1072" s="28" t="s">
        <v>1616</v>
      </c>
      <c r="C1072" s="2" t="s">
        <v>1682</v>
      </c>
      <c r="D1072" s="10" t="s">
        <v>1633</v>
      </c>
      <c r="E1072" s="28" t="s">
        <v>1683</v>
      </c>
      <c r="H1072" s="19">
        <v>0.7</v>
      </c>
      <c r="J1072" s="28" t="s">
        <v>103</v>
      </c>
    </row>
    <row r="1073" spans="1:10" x14ac:dyDescent="0.25">
      <c r="A1073" s="1">
        <v>1095</v>
      </c>
      <c r="B1073" s="28" t="s">
        <v>1616</v>
      </c>
      <c r="C1073" s="2" t="s">
        <v>1684</v>
      </c>
      <c r="D1073" s="10" t="s">
        <v>1633</v>
      </c>
      <c r="E1073" s="28" t="s">
        <v>1684</v>
      </c>
      <c r="H1073" s="19">
        <v>0.7</v>
      </c>
      <c r="J1073" s="28" t="s">
        <v>103</v>
      </c>
    </row>
    <row r="1074" spans="1:10" x14ac:dyDescent="0.25">
      <c r="A1074" s="1">
        <v>1096</v>
      </c>
      <c r="B1074" s="28" t="s">
        <v>1616</v>
      </c>
      <c r="C1074" s="2" t="s">
        <v>1685</v>
      </c>
      <c r="D1074" s="10" t="s">
        <v>1633</v>
      </c>
      <c r="E1074" s="28" t="s">
        <v>1685</v>
      </c>
      <c r="H1074" s="19">
        <v>0.7</v>
      </c>
      <c r="J1074" s="28" t="s">
        <v>103</v>
      </c>
    </row>
    <row r="1075" spans="1:10" x14ac:dyDescent="0.25">
      <c r="A1075" s="1">
        <v>1097</v>
      </c>
      <c r="B1075" s="28" t="s">
        <v>1616</v>
      </c>
      <c r="C1075" s="2" t="s">
        <v>1686</v>
      </c>
      <c r="D1075" s="10" t="s">
        <v>1633</v>
      </c>
      <c r="E1075" s="28" t="s">
        <v>1687</v>
      </c>
      <c r="H1075" s="19">
        <v>0.7</v>
      </c>
      <c r="J1075" s="28" t="s">
        <v>103</v>
      </c>
    </row>
    <row r="1076" spans="1:10" x14ac:dyDescent="0.25">
      <c r="A1076" s="1">
        <v>1098</v>
      </c>
      <c r="B1076" s="28" t="s">
        <v>1616</v>
      </c>
      <c r="C1076" s="2" t="s">
        <v>1688</v>
      </c>
      <c r="D1076" s="10" t="s">
        <v>1633</v>
      </c>
      <c r="E1076" s="28" t="s">
        <v>1688</v>
      </c>
      <c r="H1076" s="19">
        <v>0.7</v>
      </c>
      <c r="J1076" s="28" t="s">
        <v>103</v>
      </c>
    </row>
    <row r="1077" spans="1:10" x14ac:dyDescent="0.25">
      <c r="A1077" s="1">
        <v>1099</v>
      </c>
      <c r="B1077" s="28" t="s">
        <v>1616</v>
      </c>
      <c r="C1077" s="2" t="s">
        <v>1689</v>
      </c>
      <c r="D1077" s="10" t="s">
        <v>1633</v>
      </c>
      <c r="E1077" s="28" t="s">
        <v>1690</v>
      </c>
      <c r="H1077" s="19">
        <v>0.7</v>
      </c>
      <c r="J1077" s="28" t="s">
        <v>103</v>
      </c>
    </row>
    <row r="1078" spans="1:10" x14ac:dyDescent="0.25">
      <c r="A1078" s="1">
        <v>1100</v>
      </c>
      <c r="B1078" s="28" t="s">
        <v>1616</v>
      </c>
      <c r="C1078" s="2" t="s">
        <v>1691</v>
      </c>
      <c r="D1078" s="10" t="s">
        <v>1633</v>
      </c>
      <c r="E1078" s="28" t="s">
        <v>1691</v>
      </c>
      <c r="H1078" s="19">
        <v>0.7</v>
      </c>
      <c r="J1078" s="28" t="s">
        <v>103</v>
      </c>
    </row>
    <row r="1079" spans="1:10" x14ac:dyDescent="0.25">
      <c r="A1079" s="1">
        <v>1101</v>
      </c>
      <c r="B1079" s="28" t="s">
        <v>1616</v>
      </c>
      <c r="C1079" s="2" t="s">
        <v>1692</v>
      </c>
      <c r="D1079" s="10" t="s">
        <v>1633</v>
      </c>
      <c r="E1079" s="28" t="s">
        <v>1692</v>
      </c>
      <c r="H1079" s="19">
        <v>0.7</v>
      </c>
      <c r="J1079" s="28" t="s">
        <v>103</v>
      </c>
    </row>
    <row r="1080" spans="1:10" x14ac:dyDescent="0.25">
      <c r="A1080" s="1">
        <v>1102</v>
      </c>
      <c r="B1080" s="28" t="s">
        <v>1616</v>
      </c>
      <c r="C1080" s="2" t="s">
        <v>1693</v>
      </c>
      <c r="D1080" s="10" t="s">
        <v>1633</v>
      </c>
      <c r="E1080" s="28" t="s">
        <v>1693</v>
      </c>
      <c r="H1080" s="19">
        <v>0.7</v>
      </c>
      <c r="J1080" s="28" t="s">
        <v>103</v>
      </c>
    </row>
    <row r="1081" spans="1:10" x14ac:dyDescent="0.25">
      <c r="A1081" s="1">
        <v>1103</v>
      </c>
      <c r="B1081" s="28" t="s">
        <v>1616</v>
      </c>
      <c r="C1081" s="2" t="s">
        <v>1694</v>
      </c>
      <c r="D1081" s="10">
        <v>564</v>
      </c>
      <c r="E1081" s="28" t="s">
        <v>1694</v>
      </c>
      <c r="F1081" s="28" t="s">
        <v>1618</v>
      </c>
      <c r="H1081" s="19">
        <v>0.7</v>
      </c>
      <c r="J1081" s="28" t="s">
        <v>103</v>
      </c>
    </row>
    <row r="1082" spans="1:10" x14ac:dyDescent="0.25">
      <c r="A1082" s="1">
        <v>1104</v>
      </c>
      <c r="B1082" s="28" t="s">
        <v>1616</v>
      </c>
      <c r="C1082" s="2" t="s">
        <v>1695</v>
      </c>
      <c r="D1082" s="10">
        <v>28485</v>
      </c>
      <c r="E1082" s="28" t="s">
        <v>1695</v>
      </c>
      <c r="F1082" s="28" t="s">
        <v>1618</v>
      </c>
      <c r="H1082" s="19">
        <v>0.7</v>
      </c>
      <c r="J1082" s="28" t="s">
        <v>103</v>
      </c>
    </row>
    <row r="1083" spans="1:10" x14ac:dyDescent="0.25">
      <c r="A1083" s="1">
        <v>1105</v>
      </c>
      <c r="B1083" s="28" t="s">
        <v>1616</v>
      </c>
      <c r="C1083" s="2" t="s">
        <v>1696</v>
      </c>
      <c r="D1083" s="10" t="s">
        <v>1633</v>
      </c>
      <c r="E1083" s="28" t="s">
        <v>1696</v>
      </c>
      <c r="H1083" s="19">
        <v>0.7</v>
      </c>
      <c r="J1083" s="28" t="s">
        <v>103</v>
      </c>
    </row>
    <row r="1084" spans="1:10" x14ac:dyDescent="0.25">
      <c r="A1084" s="1">
        <v>1106</v>
      </c>
      <c r="B1084" s="28" t="s">
        <v>1616</v>
      </c>
      <c r="C1084" s="2" t="s">
        <v>1697</v>
      </c>
      <c r="D1084" s="10" t="s">
        <v>1633</v>
      </c>
      <c r="E1084" s="28" t="s">
        <v>1697</v>
      </c>
      <c r="H1084" s="19">
        <v>0.7</v>
      </c>
      <c r="J1084" s="28" t="s">
        <v>103</v>
      </c>
    </row>
    <row r="1085" spans="1:10" x14ac:dyDescent="0.25">
      <c r="A1085" s="1">
        <v>1107</v>
      </c>
      <c r="B1085" s="28" t="s">
        <v>1616</v>
      </c>
      <c r="C1085" s="2" t="s">
        <v>1698</v>
      </c>
      <c r="D1085" s="10">
        <v>7975</v>
      </c>
      <c r="E1085" s="28" t="s">
        <v>1698</v>
      </c>
      <c r="F1085" s="28" t="s">
        <v>1618</v>
      </c>
      <c r="H1085" s="19">
        <v>0.7</v>
      </c>
      <c r="J1085" s="28" t="s">
        <v>103</v>
      </c>
    </row>
    <row r="1086" spans="1:10" x14ac:dyDescent="0.25">
      <c r="A1086" s="1">
        <v>1108</v>
      </c>
      <c r="B1086" s="28" t="s">
        <v>1699</v>
      </c>
      <c r="C1086" s="28" t="s">
        <v>272</v>
      </c>
      <c r="H1086" s="19">
        <v>1</v>
      </c>
      <c r="J1086" s="28" t="s">
        <v>37</v>
      </c>
    </row>
    <row r="1087" spans="1:10" x14ac:dyDescent="0.25">
      <c r="A1087" s="1">
        <v>1109</v>
      </c>
      <c r="B1087" s="28" t="s">
        <v>1699</v>
      </c>
      <c r="C1087" s="28" t="s">
        <v>1700</v>
      </c>
      <c r="E1087" s="2" t="s">
        <v>1701</v>
      </c>
      <c r="F1087" s="28" t="s">
        <v>1702</v>
      </c>
      <c r="H1087" s="19">
        <v>1</v>
      </c>
      <c r="J1087" s="28" t="s">
        <v>37</v>
      </c>
    </row>
    <row r="1088" spans="1:10" x14ac:dyDescent="0.25">
      <c r="A1088" s="1">
        <v>1110</v>
      </c>
      <c r="B1088" s="28" t="s">
        <v>1699</v>
      </c>
      <c r="C1088" s="28" t="s">
        <v>1703</v>
      </c>
      <c r="E1088" s="2" t="s">
        <v>1704</v>
      </c>
      <c r="F1088" s="28" t="s">
        <v>1702</v>
      </c>
      <c r="H1088" s="19">
        <v>1</v>
      </c>
      <c r="J1088" s="28" t="s">
        <v>37</v>
      </c>
    </row>
    <row r="1089" spans="1:10" x14ac:dyDescent="0.25">
      <c r="A1089" s="1">
        <v>1111</v>
      </c>
      <c r="B1089" s="28" t="s">
        <v>1699</v>
      </c>
      <c r="C1089" s="28" t="s">
        <v>1705</v>
      </c>
      <c r="E1089" s="2" t="s">
        <v>1706</v>
      </c>
      <c r="F1089" s="28" t="s">
        <v>1702</v>
      </c>
      <c r="H1089" s="19">
        <v>1</v>
      </c>
      <c r="J1089" s="28" t="s">
        <v>37</v>
      </c>
    </row>
    <row r="1090" spans="1:10" x14ac:dyDescent="0.25">
      <c r="A1090" s="1">
        <v>1112</v>
      </c>
      <c r="B1090" s="28" t="s">
        <v>1699</v>
      </c>
      <c r="C1090" s="28" t="s">
        <v>1707</v>
      </c>
      <c r="E1090" s="2" t="s">
        <v>1708</v>
      </c>
      <c r="F1090" s="28" t="s">
        <v>1702</v>
      </c>
      <c r="H1090" s="19">
        <v>1</v>
      </c>
      <c r="J1090" s="28" t="s">
        <v>37</v>
      </c>
    </row>
    <row r="1091" spans="1:10" x14ac:dyDescent="0.25">
      <c r="A1091" s="1">
        <v>1113</v>
      </c>
      <c r="B1091" s="28" t="s">
        <v>1699</v>
      </c>
      <c r="C1091" s="28" t="s">
        <v>1709</v>
      </c>
      <c r="E1091" s="2" t="s">
        <v>1710</v>
      </c>
      <c r="F1091" s="28" t="s">
        <v>1702</v>
      </c>
      <c r="H1091" s="19">
        <v>1</v>
      </c>
      <c r="J1091" s="28" t="s">
        <v>37</v>
      </c>
    </row>
    <row r="1092" spans="1:10" x14ac:dyDescent="0.25">
      <c r="A1092" s="1">
        <v>1114</v>
      </c>
      <c r="B1092" s="28" t="s">
        <v>1699</v>
      </c>
      <c r="C1092" s="28" t="s">
        <v>1711</v>
      </c>
      <c r="E1092" s="2" t="s">
        <v>1712</v>
      </c>
      <c r="F1092" s="28" t="s">
        <v>1702</v>
      </c>
      <c r="H1092" s="19">
        <v>1</v>
      </c>
      <c r="J1092" s="28" t="s">
        <v>37</v>
      </c>
    </row>
    <row r="1093" spans="1:10" x14ac:dyDescent="0.25">
      <c r="A1093" s="1">
        <v>1115</v>
      </c>
      <c r="B1093" s="28" t="s">
        <v>1699</v>
      </c>
      <c r="C1093" s="28" t="s">
        <v>1713</v>
      </c>
      <c r="E1093" s="2" t="s">
        <v>1714</v>
      </c>
      <c r="F1093" s="28" t="s">
        <v>1702</v>
      </c>
      <c r="H1093" s="19">
        <v>1</v>
      </c>
      <c r="J1093" s="28" t="s">
        <v>37</v>
      </c>
    </row>
    <row r="1094" spans="1:10" x14ac:dyDescent="0.25">
      <c r="A1094" s="1">
        <v>1116</v>
      </c>
      <c r="B1094" s="28" t="s">
        <v>1699</v>
      </c>
      <c r="C1094" s="28" t="s">
        <v>1715</v>
      </c>
      <c r="E1094" s="2" t="s">
        <v>1716</v>
      </c>
      <c r="F1094" s="28" t="s">
        <v>1702</v>
      </c>
      <c r="H1094" s="19">
        <v>1</v>
      </c>
      <c r="J1094" s="28" t="s">
        <v>37</v>
      </c>
    </row>
    <row r="1095" spans="1:10" x14ac:dyDescent="0.25">
      <c r="A1095" s="1">
        <v>1117</v>
      </c>
      <c r="B1095" s="28" t="s">
        <v>1699</v>
      </c>
      <c r="C1095" s="28" t="s">
        <v>1717</v>
      </c>
      <c r="E1095" s="2" t="s">
        <v>1718</v>
      </c>
      <c r="F1095" s="28" t="s">
        <v>1702</v>
      </c>
      <c r="H1095" s="19">
        <v>1</v>
      </c>
      <c r="J1095" s="28" t="s">
        <v>37</v>
      </c>
    </row>
    <row r="1096" spans="1:10" x14ac:dyDescent="0.25">
      <c r="A1096" s="1">
        <v>1118</v>
      </c>
      <c r="B1096" s="28" t="s">
        <v>1699</v>
      </c>
      <c r="C1096" s="28" t="s">
        <v>1719</v>
      </c>
      <c r="E1096" s="2" t="s">
        <v>1720</v>
      </c>
      <c r="F1096" s="28" t="s">
        <v>1721</v>
      </c>
      <c r="H1096" s="19">
        <v>1</v>
      </c>
      <c r="J1096" s="28" t="s">
        <v>37</v>
      </c>
    </row>
    <row r="1097" spans="1:10" x14ac:dyDescent="0.25">
      <c r="A1097" s="1">
        <v>1119</v>
      </c>
      <c r="B1097" s="28" t="s">
        <v>1699</v>
      </c>
      <c r="C1097" s="28" t="s">
        <v>1722</v>
      </c>
      <c r="E1097" s="2" t="s">
        <v>1723</v>
      </c>
      <c r="F1097" s="28" t="s">
        <v>1721</v>
      </c>
      <c r="H1097" s="19">
        <v>1</v>
      </c>
      <c r="J1097" s="28" t="s">
        <v>37</v>
      </c>
    </row>
    <row r="1098" spans="1:10" x14ac:dyDescent="0.25">
      <c r="A1098" s="1">
        <v>1120</v>
      </c>
      <c r="B1098" s="28" t="s">
        <v>1699</v>
      </c>
      <c r="C1098" s="28" t="s">
        <v>1724</v>
      </c>
      <c r="E1098" s="2" t="s">
        <v>1725</v>
      </c>
      <c r="F1098" s="28" t="s">
        <v>1721</v>
      </c>
      <c r="H1098" s="19">
        <v>1</v>
      </c>
      <c r="J1098" s="28" t="s">
        <v>37</v>
      </c>
    </row>
    <row r="1099" spans="1:10" x14ac:dyDescent="0.25">
      <c r="A1099" s="1">
        <v>1121</v>
      </c>
      <c r="B1099" s="28" t="s">
        <v>1699</v>
      </c>
      <c r="C1099" s="28" t="s">
        <v>1726</v>
      </c>
      <c r="E1099" s="2" t="s">
        <v>1727</v>
      </c>
      <c r="F1099" s="28" t="s">
        <v>1721</v>
      </c>
      <c r="H1099" s="19">
        <v>1</v>
      </c>
      <c r="J1099" s="28" t="s">
        <v>37</v>
      </c>
    </row>
    <row r="1100" spans="1:10" x14ac:dyDescent="0.25">
      <c r="A1100" s="1">
        <v>1122</v>
      </c>
      <c r="B1100" s="28" t="s">
        <v>1699</v>
      </c>
      <c r="C1100" s="28" t="s">
        <v>1728</v>
      </c>
      <c r="E1100" s="2" t="s">
        <v>1729</v>
      </c>
      <c r="F1100" s="28" t="s">
        <v>1721</v>
      </c>
      <c r="H1100" s="19">
        <v>1</v>
      </c>
      <c r="J1100" s="28" t="s">
        <v>37</v>
      </c>
    </row>
    <row r="1101" spans="1:10" x14ac:dyDescent="0.25">
      <c r="A1101" s="1">
        <v>1123</v>
      </c>
      <c r="B1101" s="28" t="s">
        <v>1699</v>
      </c>
      <c r="C1101" s="28" t="s">
        <v>1730</v>
      </c>
      <c r="E1101" s="2" t="s">
        <v>1731</v>
      </c>
      <c r="F1101" s="28" t="s">
        <v>1721</v>
      </c>
      <c r="H1101" s="19">
        <v>1</v>
      </c>
      <c r="J1101" s="28" t="s">
        <v>37</v>
      </c>
    </row>
    <row r="1102" spans="1:10" x14ac:dyDescent="0.25">
      <c r="A1102" s="1">
        <v>1124</v>
      </c>
      <c r="B1102" s="28" t="s">
        <v>1699</v>
      </c>
      <c r="C1102" s="28" t="s">
        <v>1732</v>
      </c>
      <c r="E1102" s="2" t="s">
        <v>1733</v>
      </c>
      <c r="F1102" s="28" t="s">
        <v>1721</v>
      </c>
      <c r="H1102" s="19">
        <v>1</v>
      </c>
      <c r="J1102" s="28" t="s">
        <v>37</v>
      </c>
    </row>
    <row r="1103" spans="1:10" x14ac:dyDescent="0.25">
      <c r="A1103" s="1">
        <v>1125</v>
      </c>
      <c r="B1103" s="28" t="s">
        <v>1699</v>
      </c>
      <c r="C1103" s="28" t="s">
        <v>1734</v>
      </c>
      <c r="E1103" s="2" t="s">
        <v>1735</v>
      </c>
      <c r="F1103" s="28" t="s">
        <v>1721</v>
      </c>
      <c r="H1103" s="19">
        <v>1</v>
      </c>
      <c r="J1103" s="28" t="s">
        <v>37</v>
      </c>
    </row>
    <row r="1104" spans="1:10" x14ac:dyDescent="0.25">
      <c r="A1104" s="1">
        <v>1126</v>
      </c>
      <c r="B1104" s="28" t="s">
        <v>1699</v>
      </c>
      <c r="C1104" s="28" t="s">
        <v>1736</v>
      </c>
      <c r="E1104" s="2" t="s">
        <v>1737</v>
      </c>
      <c r="F1104" s="28" t="s">
        <v>1721</v>
      </c>
      <c r="H1104" s="19">
        <v>1</v>
      </c>
      <c r="J1104" s="28" t="s">
        <v>37</v>
      </c>
    </row>
    <row r="1105" spans="1:10" x14ac:dyDescent="0.25">
      <c r="A1105" s="1">
        <v>1127</v>
      </c>
      <c r="B1105" s="28" t="s">
        <v>1699</v>
      </c>
      <c r="C1105" s="28" t="s">
        <v>1738</v>
      </c>
      <c r="E1105" s="2" t="s">
        <v>1739</v>
      </c>
      <c r="F1105" s="28" t="s">
        <v>1721</v>
      </c>
      <c r="H1105" s="19">
        <v>1</v>
      </c>
      <c r="J1105" s="28" t="s">
        <v>37</v>
      </c>
    </row>
    <row r="1106" spans="1:10" x14ac:dyDescent="0.25">
      <c r="A1106" s="1">
        <v>1128</v>
      </c>
      <c r="B1106" s="28" t="s">
        <v>1699</v>
      </c>
      <c r="C1106" s="28" t="s">
        <v>1740</v>
      </c>
      <c r="E1106" s="2" t="s">
        <v>1741</v>
      </c>
      <c r="F1106" s="28" t="s">
        <v>1721</v>
      </c>
      <c r="H1106" s="19">
        <v>1</v>
      </c>
      <c r="J1106" s="28" t="s">
        <v>37</v>
      </c>
    </row>
    <row r="1107" spans="1:10" x14ac:dyDescent="0.25">
      <c r="A1107" s="1">
        <v>1129</v>
      </c>
      <c r="B1107" s="28" t="s">
        <v>1699</v>
      </c>
      <c r="C1107" s="28" t="s">
        <v>1742</v>
      </c>
      <c r="E1107" s="2" t="s">
        <v>1743</v>
      </c>
      <c r="F1107" s="28" t="s">
        <v>1721</v>
      </c>
      <c r="H1107" s="19">
        <v>1</v>
      </c>
      <c r="J1107" s="28" t="s">
        <v>37</v>
      </c>
    </row>
    <row r="1108" spans="1:10" x14ac:dyDescent="0.25">
      <c r="A1108" s="1">
        <v>1130</v>
      </c>
      <c r="B1108" s="28" t="s">
        <v>1699</v>
      </c>
      <c r="C1108" s="28" t="s">
        <v>1744</v>
      </c>
      <c r="E1108" s="2" t="s">
        <v>1745</v>
      </c>
      <c r="F1108" s="28" t="s">
        <v>1721</v>
      </c>
      <c r="H1108" s="19">
        <v>1</v>
      </c>
      <c r="J1108" s="28" t="s">
        <v>37</v>
      </c>
    </row>
    <row r="1109" spans="1:10" x14ac:dyDescent="0.25">
      <c r="A1109" s="1">
        <v>1131</v>
      </c>
      <c r="B1109" s="28" t="s">
        <v>1699</v>
      </c>
      <c r="C1109" s="28" t="s">
        <v>1746</v>
      </c>
      <c r="E1109" s="2" t="s">
        <v>1747</v>
      </c>
      <c r="F1109" s="28" t="s">
        <v>1721</v>
      </c>
      <c r="H1109" s="19">
        <v>1</v>
      </c>
      <c r="J1109" s="28" t="s">
        <v>37</v>
      </c>
    </row>
    <row r="1110" spans="1:10" x14ac:dyDescent="0.25">
      <c r="A1110" s="1">
        <v>1132</v>
      </c>
      <c r="B1110" s="28" t="s">
        <v>1699</v>
      </c>
      <c r="C1110" s="28" t="s">
        <v>1748</v>
      </c>
      <c r="E1110" s="2" t="s">
        <v>1749</v>
      </c>
      <c r="F1110" s="28" t="s">
        <v>1721</v>
      </c>
      <c r="H1110" s="19">
        <v>1</v>
      </c>
      <c r="J1110" s="28" t="s">
        <v>37</v>
      </c>
    </row>
    <row r="1111" spans="1:10" x14ac:dyDescent="0.25">
      <c r="A1111" s="1">
        <v>1133</v>
      </c>
      <c r="B1111" s="28" t="s">
        <v>1699</v>
      </c>
      <c r="C1111" s="28" t="s">
        <v>1750</v>
      </c>
      <c r="E1111" s="2" t="s">
        <v>1751</v>
      </c>
      <c r="F1111" s="28" t="s">
        <v>1721</v>
      </c>
      <c r="H1111" s="19">
        <v>1</v>
      </c>
      <c r="J1111" s="28" t="s">
        <v>37</v>
      </c>
    </row>
    <row r="1112" spans="1:10" x14ac:dyDescent="0.25">
      <c r="A1112" s="1">
        <v>1134</v>
      </c>
      <c r="B1112" s="28" t="s">
        <v>1699</v>
      </c>
      <c r="C1112" s="28" t="s">
        <v>1752</v>
      </c>
      <c r="E1112" s="2" t="s">
        <v>1753</v>
      </c>
      <c r="F1112" s="28" t="s">
        <v>1721</v>
      </c>
      <c r="H1112" s="19">
        <v>1</v>
      </c>
      <c r="J1112" s="28" t="s">
        <v>37</v>
      </c>
    </row>
    <row r="1113" spans="1:10" x14ac:dyDescent="0.25">
      <c r="A1113" s="1">
        <v>1135</v>
      </c>
      <c r="B1113" s="28" t="s">
        <v>1699</v>
      </c>
      <c r="C1113" s="28" t="s">
        <v>1754</v>
      </c>
      <c r="E1113" s="2" t="s">
        <v>1755</v>
      </c>
      <c r="F1113" s="28" t="s">
        <v>1721</v>
      </c>
      <c r="H1113" s="19">
        <v>1</v>
      </c>
      <c r="J1113" s="28" t="s">
        <v>37</v>
      </c>
    </row>
    <row r="1114" spans="1:10" x14ac:dyDescent="0.25">
      <c r="A1114" s="1">
        <v>1136</v>
      </c>
      <c r="B1114" s="28" t="s">
        <v>1699</v>
      </c>
      <c r="C1114" s="28" t="s">
        <v>1756</v>
      </c>
      <c r="E1114" s="2" t="s">
        <v>1757</v>
      </c>
      <c r="F1114" s="28" t="s">
        <v>1721</v>
      </c>
      <c r="H1114" s="19">
        <v>1</v>
      </c>
      <c r="J1114" s="28" t="s">
        <v>37</v>
      </c>
    </row>
    <row r="1115" spans="1:10" x14ac:dyDescent="0.25">
      <c r="A1115" s="1">
        <v>1137</v>
      </c>
      <c r="B1115" s="28" t="s">
        <v>1699</v>
      </c>
      <c r="C1115" s="28" t="s">
        <v>1758</v>
      </c>
      <c r="E1115" s="2" t="s">
        <v>1759</v>
      </c>
      <c r="F1115" s="28" t="s">
        <v>1721</v>
      </c>
      <c r="H1115" s="19">
        <v>1</v>
      </c>
      <c r="J1115" s="28" t="s">
        <v>37</v>
      </c>
    </row>
    <row r="1116" spans="1:10" x14ac:dyDescent="0.25">
      <c r="A1116" s="1">
        <v>1138</v>
      </c>
      <c r="B1116" s="28" t="s">
        <v>1699</v>
      </c>
      <c r="C1116" s="28" t="s">
        <v>1760</v>
      </c>
      <c r="E1116" s="2" t="s">
        <v>1761</v>
      </c>
      <c r="F1116" s="28" t="s">
        <v>1721</v>
      </c>
      <c r="H1116" s="19">
        <v>1</v>
      </c>
      <c r="J1116" s="28" t="s">
        <v>37</v>
      </c>
    </row>
    <row r="1117" spans="1:10" x14ac:dyDescent="0.25">
      <c r="A1117" s="1">
        <v>1139</v>
      </c>
      <c r="B1117" s="28" t="s">
        <v>1699</v>
      </c>
      <c r="C1117" s="28" t="s">
        <v>1762</v>
      </c>
      <c r="E1117" s="2" t="s">
        <v>1763</v>
      </c>
      <c r="F1117" s="28" t="s">
        <v>1721</v>
      </c>
      <c r="H1117" s="19">
        <v>1</v>
      </c>
      <c r="J1117" s="28" t="s">
        <v>37</v>
      </c>
    </row>
    <row r="1118" spans="1:10" x14ac:dyDescent="0.25">
      <c r="A1118" s="1">
        <v>1140</v>
      </c>
      <c r="B1118" s="28" t="s">
        <v>1699</v>
      </c>
      <c r="C1118" s="28" t="s">
        <v>1764</v>
      </c>
      <c r="E1118" s="2" t="s">
        <v>1765</v>
      </c>
      <c r="F1118" s="28" t="s">
        <v>1721</v>
      </c>
      <c r="H1118" s="19">
        <v>1</v>
      </c>
      <c r="J1118" s="28" t="s">
        <v>37</v>
      </c>
    </row>
    <row r="1119" spans="1:10" x14ac:dyDescent="0.25">
      <c r="A1119" s="1">
        <v>1141</v>
      </c>
      <c r="B1119" s="28" t="s">
        <v>1699</v>
      </c>
      <c r="C1119" s="28" t="s">
        <v>1766</v>
      </c>
      <c r="E1119" s="2" t="s">
        <v>1767</v>
      </c>
      <c r="F1119" s="28" t="s">
        <v>1721</v>
      </c>
      <c r="H1119" s="19">
        <v>1</v>
      </c>
      <c r="J1119" s="28" t="s">
        <v>37</v>
      </c>
    </row>
    <row r="1120" spans="1:10" x14ac:dyDescent="0.25">
      <c r="A1120" s="1">
        <v>1142</v>
      </c>
      <c r="B1120" s="28" t="s">
        <v>1699</v>
      </c>
      <c r="C1120" s="28" t="s">
        <v>1768</v>
      </c>
      <c r="E1120" s="2" t="s">
        <v>1769</v>
      </c>
      <c r="F1120" s="28" t="s">
        <v>1721</v>
      </c>
      <c r="H1120" s="19">
        <v>1</v>
      </c>
      <c r="J1120" s="28" t="s">
        <v>37</v>
      </c>
    </row>
    <row r="1121" spans="1:10" x14ac:dyDescent="0.25">
      <c r="A1121" s="1">
        <v>1143</v>
      </c>
      <c r="B1121" s="28" t="s">
        <v>1699</v>
      </c>
      <c r="C1121" s="28" t="s">
        <v>1770</v>
      </c>
      <c r="E1121" s="2" t="s">
        <v>1771</v>
      </c>
      <c r="F1121" s="28" t="s">
        <v>1721</v>
      </c>
      <c r="H1121" s="19">
        <v>1</v>
      </c>
      <c r="J1121" s="28" t="s">
        <v>37</v>
      </c>
    </row>
    <row r="1122" spans="1:10" x14ac:dyDescent="0.25">
      <c r="A1122" s="1">
        <v>1144</v>
      </c>
      <c r="B1122" s="28" t="s">
        <v>1699</v>
      </c>
      <c r="C1122" s="28" t="s">
        <v>1772</v>
      </c>
      <c r="E1122" s="2" t="s">
        <v>1773</v>
      </c>
      <c r="F1122" s="28" t="s">
        <v>1721</v>
      </c>
      <c r="H1122" s="19">
        <v>1</v>
      </c>
      <c r="J1122" s="28" t="s">
        <v>37</v>
      </c>
    </row>
    <row r="1123" spans="1:10" x14ac:dyDescent="0.25">
      <c r="A1123" s="1">
        <v>1145</v>
      </c>
      <c r="B1123" s="28" t="s">
        <v>1699</v>
      </c>
      <c r="C1123" s="28" t="s">
        <v>1774</v>
      </c>
      <c r="E1123" s="2" t="s">
        <v>1775</v>
      </c>
      <c r="F1123" s="28" t="s">
        <v>1721</v>
      </c>
      <c r="H1123" s="19">
        <v>1</v>
      </c>
      <c r="J1123" s="28" t="s">
        <v>37</v>
      </c>
    </row>
    <row r="1124" spans="1:10" x14ac:dyDescent="0.25">
      <c r="A1124" s="1">
        <v>1146</v>
      </c>
      <c r="B1124" s="28" t="s">
        <v>1699</v>
      </c>
      <c r="C1124" s="28" t="s">
        <v>1776</v>
      </c>
      <c r="E1124" s="2" t="s">
        <v>1777</v>
      </c>
      <c r="F1124" s="28" t="s">
        <v>1721</v>
      </c>
      <c r="H1124" s="19">
        <v>1</v>
      </c>
      <c r="J1124" s="28" t="s">
        <v>37</v>
      </c>
    </row>
    <row r="1125" spans="1:10" x14ac:dyDescent="0.25">
      <c r="A1125" s="1">
        <v>1147</v>
      </c>
      <c r="B1125" s="28" t="s">
        <v>1699</v>
      </c>
      <c r="C1125" s="28" t="s">
        <v>1778</v>
      </c>
      <c r="E1125" s="2" t="s">
        <v>1779</v>
      </c>
      <c r="F1125" s="28" t="s">
        <v>1721</v>
      </c>
      <c r="H1125" s="19">
        <v>1</v>
      </c>
      <c r="J1125" s="28" t="s">
        <v>37</v>
      </c>
    </row>
    <row r="1126" spans="1:10" x14ac:dyDescent="0.25">
      <c r="A1126" s="1">
        <v>1148</v>
      </c>
      <c r="B1126" s="28" t="s">
        <v>1699</v>
      </c>
      <c r="C1126" s="28" t="s">
        <v>1780</v>
      </c>
      <c r="E1126" s="2" t="s">
        <v>1781</v>
      </c>
      <c r="F1126" s="28" t="s">
        <v>1721</v>
      </c>
      <c r="H1126" s="19">
        <v>1</v>
      </c>
      <c r="J1126" s="28" t="s">
        <v>37</v>
      </c>
    </row>
    <row r="1127" spans="1:10" x14ac:dyDescent="0.25">
      <c r="A1127" s="1">
        <v>1149</v>
      </c>
      <c r="B1127" s="28" t="s">
        <v>1699</v>
      </c>
      <c r="C1127" s="28" t="s">
        <v>1782</v>
      </c>
      <c r="E1127" s="2" t="s">
        <v>1783</v>
      </c>
      <c r="F1127" s="28" t="s">
        <v>1721</v>
      </c>
      <c r="H1127" s="19">
        <v>1</v>
      </c>
      <c r="J1127" s="28" t="s">
        <v>37</v>
      </c>
    </row>
    <row r="1128" spans="1:10" x14ac:dyDescent="0.25">
      <c r="A1128" s="1">
        <v>1150</v>
      </c>
      <c r="B1128" s="28" t="s">
        <v>1699</v>
      </c>
      <c r="C1128" s="28" t="s">
        <v>1784</v>
      </c>
      <c r="E1128" s="2" t="s">
        <v>1785</v>
      </c>
      <c r="F1128" s="28" t="s">
        <v>1721</v>
      </c>
      <c r="H1128" s="19">
        <v>1</v>
      </c>
      <c r="J1128" s="28" t="s">
        <v>37</v>
      </c>
    </row>
    <row r="1129" spans="1:10" x14ac:dyDescent="0.25">
      <c r="A1129" s="1">
        <v>1151</v>
      </c>
      <c r="B1129" s="28" t="s">
        <v>1699</v>
      </c>
      <c r="C1129" s="28" t="s">
        <v>1786</v>
      </c>
      <c r="E1129" s="2" t="s">
        <v>1787</v>
      </c>
      <c r="F1129" s="28" t="s">
        <v>1721</v>
      </c>
      <c r="H1129" s="19">
        <v>1</v>
      </c>
      <c r="J1129" s="28" t="s">
        <v>37</v>
      </c>
    </row>
    <row r="1130" spans="1:10" x14ac:dyDescent="0.25">
      <c r="A1130" s="1">
        <v>1152</v>
      </c>
      <c r="B1130" s="28" t="s">
        <v>1699</v>
      </c>
      <c r="C1130" s="28" t="s">
        <v>1788</v>
      </c>
      <c r="E1130" s="2" t="s">
        <v>1789</v>
      </c>
      <c r="F1130" s="28" t="s">
        <v>1721</v>
      </c>
      <c r="H1130" s="19">
        <v>1</v>
      </c>
      <c r="J1130" s="28" t="s">
        <v>37</v>
      </c>
    </row>
    <row r="1131" spans="1:10" x14ac:dyDescent="0.25">
      <c r="A1131" s="1">
        <v>1153</v>
      </c>
      <c r="B1131" s="28" t="s">
        <v>1699</v>
      </c>
      <c r="C1131" s="28" t="s">
        <v>1790</v>
      </c>
      <c r="E1131" s="2" t="s">
        <v>1791</v>
      </c>
      <c r="F1131" s="28" t="s">
        <v>1721</v>
      </c>
      <c r="H1131" s="19">
        <v>1</v>
      </c>
      <c r="J1131" s="28" t="s">
        <v>37</v>
      </c>
    </row>
    <row r="1132" spans="1:10" x14ac:dyDescent="0.25">
      <c r="A1132" s="1">
        <v>1154</v>
      </c>
      <c r="B1132" s="28" t="s">
        <v>1699</v>
      </c>
      <c r="C1132" s="28" t="s">
        <v>1792</v>
      </c>
      <c r="E1132" s="2" t="s">
        <v>1793</v>
      </c>
      <c r="F1132" s="28" t="s">
        <v>1721</v>
      </c>
      <c r="H1132" s="19">
        <v>1</v>
      </c>
      <c r="J1132" s="28" t="s">
        <v>37</v>
      </c>
    </row>
    <row r="1133" spans="1:10" x14ac:dyDescent="0.25">
      <c r="A1133" s="1">
        <v>1155</v>
      </c>
      <c r="B1133" s="28" t="s">
        <v>1699</v>
      </c>
      <c r="C1133" s="28" t="s">
        <v>1794</v>
      </c>
      <c r="E1133" s="2" t="s">
        <v>1795</v>
      </c>
      <c r="F1133" s="28" t="s">
        <v>1721</v>
      </c>
      <c r="H1133" s="19">
        <v>1</v>
      </c>
      <c r="J1133" s="28" t="s">
        <v>37</v>
      </c>
    </row>
    <row r="1134" spans="1:10" x14ac:dyDescent="0.25">
      <c r="A1134" s="1">
        <v>1156</v>
      </c>
      <c r="B1134" s="28" t="s">
        <v>1699</v>
      </c>
      <c r="C1134" s="28" t="s">
        <v>1796</v>
      </c>
      <c r="E1134" s="2" t="s">
        <v>1797</v>
      </c>
      <c r="F1134" s="28" t="s">
        <v>1721</v>
      </c>
      <c r="H1134" s="19">
        <v>1</v>
      </c>
      <c r="J1134" s="28" t="s">
        <v>37</v>
      </c>
    </row>
    <row r="1135" spans="1:10" x14ac:dyDescent="0.25">
      <c r="A1135" s="1">
        <v>1157</v>
      </c>
      <c r="B1135" s="28" t="s">
        <v>1699</v>
      </c>
      <c r="C1135" s="28" t="s">
        <v>1798</v>
      </c>
      <c r="E1135" s="2" t="s">
        <v>1799</v>
      </c>
      <c r="F1135" s="28" t="s">
        <v>1721</v>
      </c>
      <c r="H1135" s="19">
        <v>1</v>
      </c>
      <c r="J1135" s="28" t="s">
        <v>37</v>
      </c>
    </row>
    <row r="1136" spans="1:10" x14ac:dyDescent="0.25">
      <c r="A1136" s="1">
        <v>1158</v>
      </c>
      <c r="B1136" s="28" t="s">
        <v>1699</v>
      </c>
      <c r="C1136" s="28" t="s">
        <v>1800</v>
      </c>
      <c r="E1136" s="2" t="s">
        <v>1801</v>
      </c>
      <c r="F1136" s="28" t="s">
        <v>1721</v>
      </c>
      <c r="H1136" s="19">
        <v>1</v>
      </c>
      <c r="J1136" s="28" t="s">
        <v>37</v>
      </c>
    </row>
    <row r="1137" spans="1:10" x14ac:dyDescent="0.25">
      <c r="A1137" s="1">
        <v>1159</v>
      </c>
      <c r="B1137" s="28" t="s">
        <v>1699</v>
      </c>
      <c r="C1137" s="28" t="s">
        <v>1802</v>
      </c>
      <c r="E1137" s="2" t="s">
        <v>1803</v>
      </c>
      <c r="F1137" s="28" t="s">
        <v>1721</v>
      </c>
      <c r="H1137" s="19">
        <v>1</v>
      </c>
      <c r="J1137" s="28" t="s">
        <v>37</v>
      </c>
    </row>
    <row r="1138" spans="1:10" x14ac:dyDescent="0.25">
      <c r="A1138" s="1">
        <v>1160</v>
      </c>
      <c r="B1138" s="28" t="s">
        <v>1699</v>
      </c>
      <c r="C1138" s="28" t="s">
        <v>1804</v>
      </c>
      <c r="E1138" s="2" t="s">
        <v>1805</v>
      </c>
      <c r="F1138" s="28" t="s">
        <v>1721</v>
      </c>
      <c r="H1138" s="19">
        <v>1</v>
      </c>
      <c r="J1138" s="28" t="s">
        <v>37</v>
      </c>
    </row>
    <row r="1139" spans="1:10" x14ac:dyDescent="0.25">
      <c r="A1139" s="1">
        <v>1161</v>
      </c>
      <c r="B1139" s="28" t="s">
        <v>1699</v>
      </c>
      <c r="C1139" s="28" t="s">
        <v>1806</v>
      </c>
      <c r="E1139" s="2" t="s">
        <v>1807</v>
      </c>
      <c r="F1139" s="28" t="s">
        <v>1721</v>
      </c>
      <c r="H1139" s="19">
        <v>1</v>
      </c>
      <c r="J1139" s="28" t="s">
        <v>37</v>
      </c>
    </row>
    <row r="1140" spans="1:10" x14ac:dyDescent="0.25">
      <c r="A1140" s="1">
        <v>1162</v>
      </c>
      <c r="B1140" s="28" t="s">
        <v>1699</v>
      </c>
      <c r="C1140" s="28" t="s">
        <v>1808</v>
      </c>
      <c r="E1140" s="2" t="s">
        <v>1809</v>
      </c>
      <c r="F1140" s="28" t="s">
        <v>1721</v>
      </c>
      <c r="H1140" s="19">
        <v>1</v>
      </c>
      <c r="J1140" s="28" t="s">
        <v>37</v>
      </c>
    </row>
    <row r="1141" spans="1:10" x14ac:dyDescent="0.25">
      <c r="A1141" s="1">
        <v>1163</v>
      </c>
      <c r="B1141" s="28" t="s">
        <v>1699</v>
      </c>
      <c r="C1141" s="28" t="s">
        <v>1810</v>
      </c>
      <c r="E1141" s="2" t="s">
        <v>1811</v>
      </c>
      <c r="F1141" s="28" t="s">
        <v>1721</v>
      </c>
      <c r="H1141" s="19">
        <v>1</v>
      </c>
      <c r="J1141" s="28" t="s">
        <v>37</v>
      </c>
    </row>
    <row r="1142" spans="1:10" x14ac:dyDescent="0.25">
      <c r="A1142" s="1">
        <v>1164</v>
      </c>
      <c r="B1142" s="28" t="s">
        <v>1699</v>
      </c>
      <c r="C1142" s="28" t="s">
        <v>1812</v>
      </c>
      <c r="E1142" s="2" t="s">
        <v>1813</v>
      </c>
      <c r="F1142" s="28" t="s">
        <v>1721</v>
      </c>
      <c r="H1142" s="19">
        <v>1</v>
      </c>
      <c r="J1142" s="28" t="s">
        <v>37</v>
      </c>
    </row>
    <row r="1143" spans="1:10" x14ac:dyDescent="0.25">
      <c r="A1143" s="1">
        <v>1165</v>
      </c>
      <c r="B1143" s="28" t="s">
        <v>1699</v>
      </c>
      <c r="C1143" s="28" t="s">
        <v>1814</v>
      </c>
      <c r="E1143" s="2" t="s">
        <v>1815</v>
      </c>
      <c r="F1143" s="28" t="s">
        <v>1721</v>
      </c>
      <c r="H1143" s="19">
        <v>1</v>
      </c>
      <c r="J1143" s="28" t="s">
        <v>37</v>
      </c>
    </row>
    <row r="1144" spans="1:10" x14ac:dyDescent="0.25">
      <c r="A1144" s="1">
        <v>1166</v>
      </c>
      <c r="B1144" s="28" t="s">
        <v>1699</v>
      </c>
      <c r="C1144" s="28" t="s">
        <v>1816</v>
      </c>
      <c r="E1144" s="2" t="s">
        <v>1817</v>
      </c>
      <c r="F1144" s="28" t="s">
        <v>1721</v>
      </c>
      <c r="H1144" s="19">
        <v>1</v>
      </c>
      <c r="J1144" s="28" t="s">
        <v>37</v>
      </c>
    </row>
    <row r="1145" spans="1:10" x14ac:dyDescent="0.25">
      <c r="A1145" s="1">
        <v>1167</v>
      </c>
      <c r="B1145" s="28" t="s">
        <v>1699</v>
      </c>
      <c r="C1145" s="28" t="s">
        <v>1818</v>
      </c>
      <c r="E1145" s="2" t="s">
        <v>1819</v>
      </c>
      <c r="F1145" s="28" t="s">
        <v>1721</v>
      </c>
      <c r="H1145" s="19">
        <v>1</v>
      </c>
      <c r="J1145" s="28" t="s">
        <v>37</v>
      </c>
    </row>
    <row r="1146" spans="1:10" x14ac:dyDescent="0.25">
      <c r="A1146" s="1">
        <v>1168</v>
      </c>
      <c r="B1146" s="28" t="s">
        <v>1699</v>
      </c>
      <c r="C1146" s="28" t="s">
        <v>1820</v>
      </c>
      <c r="E1146" s="2" t="s">
        <v>1821</v>
      </c>
      <c r="F1146" s="28" t="s">
        <v>1721</v>
      </c>
      <c r="H1146" s="19">
        <v>1</v>
      </c>
      <c r="J1146" s="28" t="s">
        <v>37</v>
      </c>
    </row>
    <row r="1147" spans="1:10" x14ac:dyDescent="0.25">
      <c r="A1147" s="1">
        <v>1169</v>
      </c>
      <c r="B1147" s="28" t="s">
        <v>1699</v>
      </c>
      <c r="C1147" s="28" t="s">
        <v>1800</v>
      </c>
      <c r="D1147" s="20" t="s">
        <v>1822</v>
      </c>
      <c r="E1147" s="2" t="s">
        <v>1801</v>
      </c>
      <c r="F1147" s="28" t="s">
        <v>1721</v>
      </c>
      <c r="G1147" s="28">
        <v>1</v>
      </c>
      <c r="H1147" s="19">
        <v>1</v>
      </c>
      <c r="J1147" s="28" t="s">
        <v>37</v>
      </c>
    </row>
    <row r="1148" spans="1:10" x14ac:dyDescent="0.25">
      <c r="A1148" s="1">
        <v>1170</v>
      </c>
      <c r="B1148" s="28" t="s">
        <v>1699</v>
      </c>
      <c r="C1148" s="28" t="s">
        <v>1823</v>
      </c>
      <c r="D1148" s="20" t="s">
        <v>1824</v>
      </c>
      <c r="E1148" s="2" t="s">
        <v>1825</v>
      </c>
      <c r="F1148" s="28" t="s">
        <v>1721</v>
      </c>
      <c r="G1148" s="28">
        <v>2</v>
      </c>
      <c r="H1148" s="19">
        <v>1</v>
      </c>
      <c r="J1148" s="28" t="s">
        <v>37</v>
      </c>
    </row>
    <row r="1149" spans="1:10" x14ac:dyDescent="0.25">
      <c r="A1149" s="1">
        <v>1171</v>
      </c>
      <c r="B1149" s="28" t="s">
        <v>1699</v>
      </c>
      <c r="C1149" s="28" t="s">
        <v>1764</v>
      </c>
      <c r="D1149" s="20" t="s">
        <v>1826</v>
      </c>
      <c r="E1149" s="2" t="s">
        <v>1765</v>
      </c>
      <c r="F1149" s="28" t="s">
        <v>1721</v>
      </c>
      <c r="G1149" s="28">
        <v>3</v>
      </c>
      <c r="H1149" s="19">
        <v>1</v>
      </c>
      <c r="J1149" s="28" t="s">
        <v>37</v>
      </c>
    </row>
    <row r="1150" spans="1:10" x14ac:dyDescent="0.25">
      <c r="A1150" s="1">
        <v>1172</v>
      </c>
      <c r="B1150" s="28" t="s">
        <v>1699</v>
      </c>
      <c r="C1150" s="28" t="s">
        <v>1827</v>
      </c>
      <c r="D1150" s="20" t="s">
        <v>1828</v>
      </c>
      <c r="E1150" s="2" t="s">
        <v>1829</v>
      </c>
      <c r="F1150" s="28" t="s">
        <v>1721</v>
      </c>
      <c r="G1150" s="28">
        <v>4</v>
      </c>
      <c r="H1150" s="19">
        <v>1</v>
      </c>
      <c r="J1150" s="28" t="s">
        <v>37</v>
      </c>
    </row>
    <row r="1151" spans="1:10" x14ac:dyDescent="0.25">
      <c r="A1151" s="1">
        <v>1173</v>
      </c>
      <c r="B1151" s="28" t="s">
        <v>1699</v>
      </c>
      <c r="C1151" s="28" t="s">
        <v>1806</v>
      </c>
      <c r="D1151" s="20" t="s">
        <v>1830</v>
      </c>
      <c r="E1151" s="2" t="s">
        <v>1807</v>
      </c>
      <c r="F1151" s="28" t="s">
        <v>1721</v>
      </c>
      <c r="G1151" s="28">
        <v>5</v>
      </c>
      <c r="H1151" s="19">
        <v>1</v>
      </c>
      <c r="J1151" s="28" t="s">
        <v>37</v>
      </c>
    </row>
    <row r="1152" spans="1:10" x14ac:dyDescent="0.25">
      <c r="A1152" s="1">
        <v>1174</v>
      </c>
      <c r="B1152" s="28" t="s">
        <v>1699</v>
      </c>
      <c r="C1152" s="28" t="s">
        <v>1816</v>
      </c>
      <c r="D1152" s="20" t="s">
        <v>1831</v>
      </c>
      <c r="E1152" s="2" t="s">
        <v>1817</v>
      </c>
      <c r="F1152" s="28" t="s">
        <v>1721</v>
      </c>
      <c r="G1152" s="28">
        <v>6</v>
      </c>
      <c r="H1152" s="19">
        <v>1</v>
      </c>
      <c r="J1152" s="28" t="s">
        <v>37</v>
      </c>
    </row>
    <row r="1153" spans="1:10" x14ac:dyDescent="0.25">
      <c r="A1153" s="1">
        <v>1175</v>
      </c>
      <c r="B1153" s="28" t="s">
        <v>1699</v>
      </c>
      <c r="C1153" s="2" t="s">
        <v>1820</v>
      </c>
      <c r="D1153" s="20" t="s">
        <v>1832</v>
      </c>
      <c r="E1153" s="28" t="s">
        <v>1821</v>
      </c>
      <c r="F1153" s="28" t="s">
        <v>1721</v>
      </c>
      <c r="G1153" s="28">
        <v>7</v>
      </c>
      <c r="H1153" s="19">
        <v>1</v>
      </c>
      <c r="J1153" s="28" t="s">
        <v>37</v>
      </c>
    </row>
    <row r="1154" spans="1:10" x14ac:dyDescent="0.25">
      <c r="A1154" s="1">
        <v>1176</v>
      </c>
      <c r="B1154" s="20" t="s">
        <v>1822</v>
      </c>
      <c r="C1154" s="28" t="s">
        <v>1800</v>
      </c>
      <c r="D1154" s="28" t="s">
        <v>1833</v>
      </c>
      <c r="E1154" s="21"/>
      <c r="F1154" s="28" t="s">
        <v>1721</v>
      </c>
      <c r="H1154" s="19">
        <v>1</v>
      </c>
      <c r="J1154" s="28" t="s">
        <v>37</v>
      </c>
    </row>
    <row r="1155" spans="1:10" x14ac:dyDescent="0.25">
      <c r="A1155" s="1">
        <v>1177</v>
      </c>
      <c r="B1155" s="20" t="s">
        <v>1822</v>
      </c>
      <c r="C1155" s="28" t="s">
        <v>1800</v>
      </c>
      <c r="D1155" s="22" t="s">
        <v>1804</v>
      </c>
      <c r="E1155" s="23" t="s">
        <v>1805</v>
      </c>
      <c r="F1155" s="28" t="s">
        <v>1721</v>
      </c>
      <c r="H1155" s="19">
        <v>1</v>
      </c>
      <c r="J1155" s="28" t="s">
        <v>37</v>
      </c>
    </row>
    <row r="1156" spans="1:10" x14ac:dyDescent="0.25">
      <c r="A1156" s="1">
        <v>1178</v>
      </c>
      <c r="B1156" s="20" t="s">
        <v>1822</v>
      </c>
      <c r="C1156" s="28" t="s">
        <v>1800</v>
      </c>
      <c r="D1156" s="22" t="s">
        <v>1802</v>
      </c>
      <c r="E1156" s="23" t="s">
        <v>1803</v>
      </c>
      <c r="F1156" s="28" t="s">
        <v>1721</v>
      </c>
      <c r="H1156" s="19">
        <v>1</v>
      </c>
      <c r="J1156" s="28" t="s">
        <v>37</v>
      </c>
    </row>
    <row r="1157" spans="1:10" x14ac:dyDescent="0.25">
      <c r="A1157" s="1">
        <v>1179</v>
      </c>
      <c r="B1157" s="20" t="s">
        <v>1822</v>
      </c>
      <c r="C1157" s="28" t="s">
        <v>1800</v>
      </c>
      <c r="D1157" s="22" t="s">
        <v>1796</v>
      </c>
      <c r="E1157" s="23" t="s">
        <v>1797</v>
      </c>
      <c r="F1157" s="28" t="s">
        <v>1721</v>
      </c>
      <c r="H1157" s="19">
        <v>1</v>
      </c>
      <c r="J1157" s="28" t="s">
        <v>37</v>
      </c>
    </row>
    <row r="1158" spans="1:10" x14ac:dyDescent="0.25">
      <c r="A1158" s="1">
        <v>1180</v>
      </c>
      <c r="B1158" s="20" t="s">
        <v>1822</v>
      </c>
      <c r="C1158" s="28" t="s">
        <v>1800</v>
      </c>
      <c r="D1158" s="22" t="s">
        <v>1794</v>
      </c>
      <c r="E1158" s="23" t="s">
        <v>1795</v>
      </c>
      <c r="F1158" s="28" t="s">
        <v>1721</v>
      </c>
      <c r="H1158" s="19">
        <v>1</v>
      </c>
      <c r="J1158" s="28" t="s">
        <v>37</v>
      </c>
    </row>
    <row r="1159" spans="1:10" x14ac:dyDescent="0.25">
      <c r="A1159" s="1">
        <v>1181</v>
      </c>
      <c r="B1159" s="20" t="s">
        <v>1824</v>
      </c>
      <c r="C1159" s="28" t="s">
        <v>1823</v>
      </c>
      <c r="D1159" s="24" t="s">
        <v>1834</v>
      </c>
      <c r="E1159" s="25"/>
      <c r="F1159" s="28" t="s">
        <v>1721</v>
      </c>
      <c r="H1159" s="19">
        <v>1</v>
      </c>
      <c r="J1159" s="28" t="s">
        <v>37</v>
      </c>
    </row>
    <row r="1160" spans="1:10" x14ac:dyDescent="0.25">
      <c r="A1160" s="1">
        <v>1182</v>
      </c>
      <c r="B1160" s="20" t="s">
        <v>1824</v>
      </c>
      <c r="C1160" s="28" t="s">
        <v>1823</v>
      </c>
      <c r="D1160" s="3" t="s">
        <v>1782</v>
      </c>
      <c r="E1160" s="23" t="s">
        <v>1783</v>
      </c>
      <c r="F1160" s="28" t="s">
        <v>1721</v>
      </c>
      <c r="H1160" s="19">
        <v>1</v>
      </c>
      <c r="J1160" s="28" t="s">
        <v>37</v>
      </c>
    </row>
    <row r="1161" spans="1:10" x14ac:dyDescent="0.25">
      <c r="A1161" s="1">
        <v>1183</v>
      </c>
      <c r="B1161" s="20" t="s">
        <v>1824</v>
      </c>
      <c r="C1161" s="28" t="s">
        <v>1823</v>
      </c>
      <c r="D1161" s="3" t="s">
        <v>1784</v>
      </c>
      <c r="E1161" s="23" t="s">
        <v>1785</v>
      </c>
      <c r="F1161" s="28" t="s">
        <v>1721</v>
      </c>
      <c r="H1161" s="19">
        <v>1</v>
      </c>
      <c r="J1161" s="28" t="s">
        <v>37</v>
      </c>
    </row>
    <row r="1162" spans="1:10" x14ac:dyDescent="0.25">
      <c r="A1162" s="1">
        <v>1184</v>
      </c>
      <c r="B1162" s="20" t="s">
        <v>1826</v>
      </c>
      <c r="C1162" s="28" t="s">
        <v>1764</v>
      </c>
      <c r="D1162" s="28" t="s">
        <v>1833</v>
      </c>
      <c r="E1162" s="25"/>
      <c r="F1162" s="28" t="s">
        <v>1721</v>
      </c>
      <c r="H1162" s="19">
        <v>1</v>
      </c>
      <c r="J1162" s="28" t="s">
        <v>37</v>
      </c>
    </row>
    <row r="1163" spans="1:10" x14ac:dyDescent="0.25">
      <c r="A1163" s="1">
        <v>1185</v>
      </c>
      <c r="B1163" s="20" t="s">
        <v>1826</v>
      </c>
      <c r="C1163" s="28" t="s">
        <v>1764</v>
      </c>
      <c r="D1163" s="22" t="s">
        <v>1835</v>
      </c>
      <c r="E1163" s="23" t="s">
        <v>1767</v>
      </c>
      <c r="F1163" s="28" t="s">
        <v>1721</v>
      </c>
      <c r="H1163" s="19">
        <v>1</v>
      </c>
      <c r="J1163" s="28" t="s">
        <v>37</v>
      </c>
    </row>
    <row r="1164" spans="1:10" x14ac:dyDescent="0.25">
      <c r="A1164" s="1">
        <v>1186</v>
      </c>
      <c r="B1164" s="20" t="s">
        <v>1826</v>
      </c>
      <c r="C1164" s="28" t="s">
        <v>1764</v>
      </c>
      <c r="D1164" s="22" t="s">
        <v>1768</v>
      </c>
      <c r="E1164" s="23" t="s">
        <v>1769</v>
      </c>
      <c r="F1164" s="28" t="s">
        <v>1721</v>
      </c>
      <c r="H1164" s="19">
        <v>1</v>
      </c>
      <c r="J1164" s="28" t="s">
        <v>37</v>
      </c>
    </row>
    <row r="1165" spans="1:10" x14ac:dyDescent="0.25">
      <c r="A1165" s="1">
        <v>1187</v>
      </c>
      <c r="B1165" s="20" t="s">
        <v>1826</v>
      </c>
      <c r="C1165" s="28" t="s">
        <v>1764</v>
      </c>
      <c r="D1165" s="22" t="s">
        <v>1770</v>
      </c>
      <c r="E1165" s="23" t="s">
        <v>1771</v>
      </c>
      <c r="F1165" s="28" t="s">
        <v>1721</v>
      </c>
      <c r="H1165" s="19">
        <v>1</v>
      </c>
      <c r="J1165" s="28" t="s">
        <v>37</v>
      </c>
    </row>
    <row r="1166" spans="1:10" x14ac:dyDescent="0.25">
      <c r="A1166" s="1">
        <v>1188</v>
      </c>
      <c r="B1166" s="20" t="s">
        <v>1826</v>
      </c>
      <c r="C1166" s="28" t="s">
        <v>1764</v>
      </c>
      <c r="D1166" s="22" t="s">
        <v>1836</v>
      </c>
      <c r="E1166" s="23" t="s">
        <v>1773</v>
      </c>
      <c r="F1166" s="28" t="s">
        <v>1721</v>
      </c>
      <c r="H1166" s="19">
        <v>1</v>
      </c>
      <c r="J1166" s="28" t="s">
        <v>37</v>
      </c>
    </row>
    <row r="1167" spans="1:10" x14ac:dyDescent="0.25">
      <c r="A1167" s="1">
        <v>1189</v>
      </c>
      <c r="B1167" s="20" t="s">
        <v>1826</v>
      </c>
      <c r="C1167" s="28" t="s">
        <v>1764</v>
      </c>
      <c r="D1167" s="22" t="s">
        <v>1837</v>
      </c>
      <c r="E1167" s="23" t="s">
        <v>1755</v>
      </c>
      <c r="F1167" s="28" t="s">
        <v>1721</v>
      </c>
      <c r="H1167" s="19">
        <v>1</v>
      </c>
      <c r="J1167" s="28" t="s">
        <v>37</v>
      </c>
    </row>
    <row r="1168" spans="1:10" x14ac:dyDescent="0.25">
      <c r="A1168" s="1">
        <v>1190</v>
      </c>
      <c r="B1168" s="20" t="s">
        <v>1826</v>
      </c>
      <c r="C1168" s="28" t="s">
        <v>1764</v>
      </c>
      <c r="D1168" s="22" t="s">
        <v>1744</v>
      </c>
      <c r="E1168" s="23" t="s">
        <v>1745</v>
      </c>
      <c r="F1168" s="28" t="s">
        <v>1721</v>
      </c>
      <c r="H1168" s="19">
        <v>1</v>
      </c>
      <c r="J1168" s="28" t="s">
        <v>37</v>
      </c>
    </row>
    <row r="1169" spans="1:10" x14ac:dyDescent="0.25">
      <c r="A1169" s="1">
        <v>1191</v>
      </c>
      <c r="B1169" s="20" t="s">
        <v>1828</v>
      </c>
      <c r="C1169" s="28" t="s">
        <v>1827</v>
      </c>
      <c r="D1169" s="28" t="s">
        <v>1833</v>
      </c>
      <c r="E1169" s="21"/>
      <c r="F1169" s="28" t="s">
        <v>1721</v>
      </c>
      <c r="H1169" s="19">
        <v>1</v>
      </c>
      <c r="J1169" s="28" t="s">
        <v>37</v>
      </c>
    </row>
    <row r="1170" spans="1:10" x14ac:dyDescent="0.25">
      <c r="A1170" s="1">
        <v>1192</v>
      </c>
      <c r="B1170" s="20" t="s">
        <v>1828</v>
      </c>
      <c r="C1170" s="28" t="s">
        <v>1827</v>
      </c>
      <c r="D1170" s="3" t="s">
        <v>1719</v>
      </c>
      <c r="E1170" s="26" t="s">
        <v>1720</v>
      </c>
      <c r="F1170" s="28" t="s">
        <v>1721</v>
      </c>
      <c r="H1170" s="19">
        <v>1</v>
      </c>
      <c r="J1170" s="28" t="s">
        <v>37</v>
      </c>
    </row>
    <row r="1171" spans="1:10" x14ac:dyDescent="0.25">
      <c r="A1171" s="1">
        <v>1193</v>
      </c>
      <c r="B1171" s="20" t="s">
        <v>1828</v>
      </c>
      <c r="C1171" s="28" t="s">
        <v>1827</v>
      </c>
      <c r="D1171" s="3" t="s">
        <v>1722</v>
      </c>
      <c r="E1171" s="26" t="s">
        <v>1723</v>
      </c>
      <c r="F1171" s="28" t="s">
        <v>1721</v>
      </c>
      <c r="H1171" s="19">
        <v>1</v>
      </c>
      <c r="J1171" s="28" t="s">
        <v>37</v>
      </c>
    </row>
    <row r="1172" spans="1:10" x14ac:dyDescent="0.25">
      <c r="A1172" s="1">
        <v>1194</v>
      </c>
      <c r="B1172" s="20" t="s">
        <v>1828</v>
      </c>
      <c r="C1172" s="28" t="s">
        <v>1827</v>
      </c>
      <c r="D1172" s="3" t="s">
        <v>1838</v>
      </c>
      <c r="E1172" s="23" t="s">
        <v>1727</v>
      </c>
      <c r="F1172" s="28" t="s">
        <v>1721</v>
      </c>
      <c r="H1172" s="19">
        <v>1</v>
      </c>
      <c r="J1172" s="28" t="s">
        <v>37</v>
      </c>
    </row>
    <row r="1173" spans="1:10" x14ac:dyDescent="0.25">
      <c r="A1173" s="1">
        <v>1195</v>
      </c>
      <c r="B1173" s="20" t="s">
        <v>1830</v>
      </c>
      <c r="C1173" s="28" t="s">
        <v>1806</v>
      </c>
      <c r="D1173" s="28" t="s">
        <v>1833</v>
      </c>
      <c r="E1173" s="21"/>
      <c r="F1173" s="28" t="s">
        <v>1721</v>
      </c>
      <c r="H1173" s="19">
        <v>1</v>
      </c>
      <c r="J1173" s="28" t="s">
        <v>37</v>
      </c>
    </row>
    <row r="1174" spans="1:10" x14ac:dyDescent="0.25">
      <c r="A1174" s="1">
        <v>1196</v>
      </c>
      <c r="B1174" s="20" t="s">
        <v>1830</v>
      </c>
      <c r="C1174" s="28" t="s">
        <v>1806</v>
      </c>
      <c r="D1174" s="22" t="s">
        <v>1808</v>
      </c>
      <c r="E1174" s="23" t="s">
        <v>1809</v>
      </c>
      <c r="F1174" s="28" t="s">
        <v>1721</v>
      </c>
      <c r="H1174" s="19">
        <v>1</v>
      </c>
      <c r="J1174" s="28" t="s">
        <v>37</v>
      </c>
    </row>
    <row r="1175" spans="1:10" x14ac:dyDescent="0.25">
      <c r="A1175" s="1">
        <v>1197</v>
      </c>
      <c r="B1175" s="20" t="s">
        <v>1830</v>
      </c>
      <c r="C1175" s="28" t="s">
        <v>1806</v>
      </c>
      <c r="D1175" s="22" t="s">
        <v>1810</v>
      </c>
      <c r="E1175" s="23" t="s">
        <v>1811</v>
      </c>
      <c r="F1175" s="28" t="s">
        <v>1721</v>
      </c>
      <c r="H1175" s="19">
        <v>1</v>
      </c>
      <c r="J1175" s="28" t="s">
        <v>37</v>
      </c>
    </row>
    <row r="1176" spans="1:10" x14ac:dyDescent="0.25">
      <c r="A1176" s="1">
        <v>1198</v>
      </c>
      <c r="B1176" s="20" t="s">
        <v>1830</v>
      </c>
      <c r="C1176" s="28" t="s">
        <v>1806</v>
      </c>
      <c r="D1176" s="22" t="s">
        <v>1812</v>
      </c>
      <c r="E1176" s="23" t="s">
        <v>1813</v>
      </c>
      <c r="F1176" s="28" t="s">
        <v>1721</v>
      </c>
      <c r="H1176" s="19">
        <v>1</v>
      </c>
      <c r="J1176" s="28" t="s">
        <v>37</v>
      </c>
    </row>
    <row r="1177" spans="1:10" x14ac:dyDescent="0.25">
      <c r="A1177" s="1">
        <v>1199</v>
      </c>
      <c r="B1177" s="20" t="s">
        <v>1831</v>
      </c>
      <c r="C1177" s="28" t="s">
        <v>1816</v>
      </c>
      <c r="D1177" s="28" t="s">
        <v>1833</v>
      </c>
      <c r="E1177" s="21"/>
      <c r="F1177" s="28" t="s">
        <v>1721</v>
      </c>
      <c r="H1177" s="19">
        <v>1</v>
      </c>
      <c r="J1177" s="28" t="s">
        <v>37</v>
      </c>
    </row>
    <row r="1178" spans="1:10" x14ac:dyDescent="0.25">
      <c r="A1178" s="1">
        <v>1200</v>
      </c>
      <c r="B1178" s="20" t="s">
        <v>1831</v>
      </c>
      <c r="C1178" s="28" t="s">
        <v>1816</v>
      </c>
      <c r="D1178" s="3" t="s">
        <v>1814</v>
      </c>
      <c r="E1178" s="23" t="s">
        <v>1815</v>
      </c>
      <c r="F1178" s="28" t="s">
        <v>1721</v>
      </c>
      <c r="H1178" s="19">
        <v>1</v>
      </c>
      <c r="J1178" s="28" t="s">
        <v>37</v>
      </c>
    </row>
    <row r="1179" spans="1:10" x14ac:dyDescent="0.25">
      <c r="A1179" s="1">
        <v>1201</v>
      </c>
      <c r="B1179" s="20" t="s">
        <v>1831</v>
      </c>
      <c r="C1179" s="28" t="s">
        <v>1816</v>
      </c>
      <c r="D1179" s="3" t="s">
        <v>1839</v>
      </c>
      <c r="E1179" s="23" t="s">
        <v>1840</v>
      </c>
      <c r="F1179" s="28" t="s">
        <v>1721</v>
      </c>
      <c r="H1179" s="19">
        <v>1</v>
      </c>
      <c r="J1179" s="28" t="s">
        <v>37</v>
      </c>
    </row>
    <row r="1180" spans="1:10" x14ac:dyDescent="0.25">
      <c r="A1180" s="1">
        <v>1202</v>
      </c>
      <c r="B1180" s="20" t="s">
        <v>1832</v>
      </c>
      <c r="C1180" s="28" t="s">
        <v>1820</v>
      </c>
      <c r="D1180" s="28" t="s">
        <v>1833</v>
      </c>
      <c r="E1180" s="21"/>
      <c r="F1180" s="28" t="s">
        <v>1721</v>
      </c>
      <c r="H1180" s="19">
        <v>1</v>
      </c>
      <c r="J1180" s="28" t="s">
        <v>37</v>
      </c>
    </row>
    <row r="1181" spans="1:10" x14ac:dyDescent="0.25">
      <c r="A1181" s="1">
        <v>1203</v>
      </c>
      <c r="B1181" s="20" t="s">
        <v>1832</v>
      </c>
      <c r="C1181" s="28" t="s">
        <v>1820</v>
      </c>
      <c r="D1181" s="22" t="s">
        <v>1818</v>
      </c>
      <c r="E1181" s="23" t="s">
        <v>1819</v>
      </c>
      <c r="F1181" s="28" t="s">
        <v>1721</v>
      </c>
      <c r="H1181" s="19">
        <v>1</v>
      </c>
      <c r="J1181" s="28" t="s">
        <v>37</v>
      </c>
    </row>
    <row r="1182" spans="1:10" x14ac:dyDescent="0.25">
      <c r="A1182" s="1">
        <v>1204</v>
      </c>
      <c r="B1182" s="18" t="s">
        <v>1841</v>
      </c>
      <c r="C1182" s="28" t="s">
        <v>1833</v>
      </c>
      <c r="D1182" s="18"/>
      <c r="E1182" s="23"/>
      <c r="H1182" s="19">
        <v>1</v>
      </c>
      <c r="J1182" s="28" t="s">
        <v>37</v>
      </c>
    </row>
    <row r="1183" spans="1:10" x14ac:dyDescent="0.25">
      <c r="A1183" s="1">
        <v>1205</v>
      </c>
      <c r="B1183" s="18" t="s">
        <v>1842</v>
      </c>
      <c r="C1183" s="28" t="s">
        <v>1833</v>
      </c>
      <c r="E1183" s="28" t="str">
        <f t="shared" ref="E1183:E1246" si="1">UPPER(C1183)</f>
        <v>&lt;NO FURTHER SUBDIV.&gt;</v>
      </c>
      <c r="F1183" s="28" t="s">
        <v>1721</v>
      </c>
      <c r="H1183" s="19">
        <v>1</v>
      </c>
      <c r="J1183" s="28" t="s">
        <v>37</v>
      </c>
    </row>
    <row r="1184" spans="1:10" x14ac:dyDescent="0.25">
      <c r="A1184" s="1">
        <v>1206</v>
      </c>
      <c r="B1184" s="18" t="s">
        <v>1842</v>
      </c>
      <c r="C1184" s="2" t="s">
        <v>1843</v>
      </c>
      <c r="E1184" s="28" t="str">
        <f t="shared" si="1"/>
        <v>GENETIC RESOURCE CONSERVATION</v>
      </c>
      <c r="F1184" s="28" t="s">
        <v>1721</v>
      </c>
      <c r="H1184" s="19">
        <v>1</v>
      </c>
      <c r="J1184" s="28" t="s">
        <v>37</v>
      </c>
    </row>
    <row r="1185" spans="1:10" x14ac:dyDescent="0.25">
      <c r="A1185" s="1">
        <v>1207</v>
      </c>
      <c r="B1185" s="18" t="s">
        <v>1844</v>
      </c>
      <c r="C1185" s="28" t="s">
        <v>1833</v>
      </c>
      <c r="E1185" s="28" t="str">
        <f t="shared" si="1"/>
        <v>&lt;NO FURTHER SUBDIV.&gt;</v>
      </c>
      <c r="F1185" s="28" t="s">
        <v>1721</v>
      </c>
      <c r="H1185" s="19">
        <v>1</v>
      </c>
      <c r="J1185" s="28" t="s">
        <v>37</v>
      </c>
    </row>
    <row r="1186" spans="1:10" x14ac:dyDescent="0.25">
      <c r="A1186" s="1">
        <v>1208</v>
      </c>
      <c r="B1186" s="18" t="s">
        <v>1845</v>
      </c>
      <c r="C1186" s="28" t="s">
        <v>1833</v>
      </c>
      <c r="E1186" s="28" t="str">
        <f t="shared" si="1"/>
        <v>&lt;NO FURTHER SUBDIV.&gt;</v>
      </c>
      <c r="F1186" s="28" t="s">
        <v>1721</v>
      </c>
      <c r="H1186" s="19">
        <v>1</v>
      </c>
      <c r="J1186" s="28" t="s">
        <v>37</v>
      </c>
    </row>
    <row r="1187" spans="1:10" x14ac:dyDescent="0.25">
      <c r="A1187" s="1">
        <v>1209</v>
      </c>
      <c r="B1187" s="18" t="s">
        <v>1845</v>
      </c>
      <c r="C1187" s="2" t="s">
        <v>1786</v>
      </c>
      <c r="E1187" s="28" t="str">
        <f t="shared" si="1"/>
        <v>PESTS OF PLANTS</v>
      </c>
      <c r="F1187" s="28" t="s">
        <v>1721</v>
      </c>
      <c r="H1187" s="19">
        <v>1</v>
      </c>
      <c r="J1187" s="28" t="s">
        <v>37</v>
      </c>
    </row>
    <row r="1188" spans="1:10" x14ac:dyDescent="0.25">
      <c r="A1188" s="1">
        <v>1210</v>
      </c>
      <c r="B1188" s="18" t="s">
        <v>1845</v>
      </c>
      <c r="C1188" s="2" t="s">
        <v>1788</v>
      </c>
      <c r="E1188" s="28" t="str">
        <f t="shared" si="1"/>
        <v>PLANT DISEASES</v>
      </c>
      <c r="F1188" s="28" t="s">
        <v>1721</v>
      </c>
      <c r="H1188" s="19">
        <v>1</v>
      </c>
      <c r="J1188" s="28" t="s">
        <v>37</v>
      </c>
    </row>
    <row r="1189" spans="1:10" x14ac:dyDescent="0.25">
      <c r="A1189" s="1">
        <v>1211</v>
      </c>
      <c r="B1189" s="18" t="s">
        <v>1845</v>
      </c>
      <c r="C1189" s="2" t="s">
        <v>1790</v>
      </c>
      <c r="E1189" s="28" t="str">
        <f t="shared" si="1"/>
        <v>PLANT ECOLOGY</v>
      </c>
      <c r="F1189" s="28" t="s">
        <v>1721</v>
      </c>
      <c r="H1189" s="19">
        <v>1</v>
      </c>
      <c r="J1189" s="28" t="s">
        <v>37</v>
      </c>
    </row>
    <row r="1190" spans="1:10" x14ac:dyDescent="0.25">
      <c r="A1190" s="1">
        <v>1212</v>
      </c>
      <c r="B1190" s="18" t="s">
        <v>1846</v>
      </c>
      <c r="C1190" s="28" t="s">
        <v>1833</v>
      </c>
      <c r="E1190" s="28" t="str">
        <f t="shared" si="1"/>
        <v>&lt;NO FURTHER SUBDIV.&gt;</v>
      </c>
      <c r="F1190" s="28" t="s">
        <v>1721</v>
      </c>
      <c r="H1190" s="19">
        <v>1</v>
      </c>
      <c r="J1190" s="28" t="s">
        <v>37</v>
      </c>
    </row>
    <row r="1191" spans="1:10" x14ac:dyDescent="0.25">
      <c r="A1191" s="1">
        <v>1213</v>
      </c>
      <c r="B1191" s="18" t="s">
        <v>1846</v>
      </c>
      <c r="C1191" s="2" t="s">
        <v>1780</v>
      </c>
      <c r="E1191" s="28" t="str">
        <f t="shared" si="1"/>
        <v xml:space="preserve">POST-HARVESTING TECHNOLOGY </v>
      </c>
      <c r="F1191" s="28" t="s">
        <v>1721</v>
      </c>
      <c r="H1191" s="19">
        <v>1</v>
      </c>
      <c r="J1191" s="28" t="s">
        <v>37</v>
      </c>
    </row>
    <row r="1192" spans="1:10" x14ac:dyDescent="0.25">
      <c r="A1192" s="1">
        <v>1214</v>
      </c>
      <c r="B1192" s="18" t="s">
        <v>1846</v>
      </c>
      <c r="C1192" s="2" t="s">
        <v>1792</v>
      </c>
      <c r="E1192" s="28" t="str">
        <f t="shared" si="1"/>
        <v>WEEDS</v>
      </c>
      <c r="F1192" s="28" t="s">
        <v>1721</v>
      </c>
      <c r="H1192" s="19">
        <v>1</v>
      </c>
      <c r="J1192" s="28" t="s">
        <v>37</v>
      </c>
    </row>
    <row r="1193" spans="1:10" x14ac:dyDescent="0.25">
      <c r="A1193" s="1">
        <v>1215</v>
      </c>
      <c r="B1193" s="18" t="s">
        <v>1847</v>
      </c>
      <c r="C1193" s="28" t="s">
        <v>1833</v>
      </c>
      <c r="E1193" s="28" t="str">
        <f t="shared" si="1"/>
        <v>&lt;NO FURTHER SUBDIV.&gt;</v>
      </c>
      <c r="F1193" s="28" t="s">
        <v>1721</v>
      </c>
      <c r="H1193" s="19">
        <v>1</v>
      </c>
      <c r="J1193" s="28" t="s">
        <v>37</v>
      </c>
    </row>
    <row r="1194" spans="1:10" x14ac:dyDescent="0.25">
      <c r="A1194" s="1">
        <v>1216</v>
      </c>
      <c r="B1194" s="18" t="s">
        <v>1847</v>
      </c>
      <c r="C1194" s="2" t="s">
        <v>1756</v>
      </c>
      <c r="E1194" s="28" t="str">
        <f t="shared" si="1"/>
        <v>SOIL FERTILITY</v>
      </c>
      <c r="F1194" s="28" t="s">
        <v>1721</v>
      </c>
      <c r="H1194" s="19">
        <v>1</v>
      </c>
      <c r="J1194" s="28" t="s">
        <v>37</v>
      </c>
    </row>
    <row r="1195" spans="1:10" x14ac:dyDescent="0.25">
      <c r="A1195" s="1">
        <v>1217</v>
      </c>
      <c r="B1195" s="18" t="s">
        <v>1847</v>
      </c>
      <c r="C1195" s="2" t="s">
        <v>1758</v>
      </c>
      <c r="E1195" s="28" t="str">
        <f t="shared" si="1"/>
        <v>SOIL HEALTH</v>
      </c>
      <c r="F1195" s="28" t="s">
        <v>1721</v>
      </c>
      <c r="H1195" s="19">
        <v>1</v>
      </c>
      <c r="J1195" s="28" t="s">
        <v>37</v>
      </c>
    </row>
    <row r="1196" spans="1:10" x14ac:dyDescent="0.25">
      <c r="A1196" s="1">
        <v>1218</v>
      </c>
      <c r="B1196" s="18" t="s">
        <v>1847</v>
      </c>
      <c r="C1196" s="2" t="s">
        <v>1760</v>
      </c>
      <c r="E1196" s="28" t="str">
        <f t="shared" si="1"/>
        <v>SOIL INFORMATION</v>
      </c>
      <c r="F1196" s="28" t="s">
        <v>1721</v>
      </c>
      <c r="H1196" s="19">
        <v>1</v>
      </c>
      <c r="J1196" s="28" t="s">
        <v>37</v>
      </c>
    </row>
    <row r="1197" spans="1:10" x14ac:dyDescent="0.25">
      <c r="A1197" s="1">
        <v>1219</v>
      </c>
      <c r="B1197" s="18" t="s">
        <v>1848</v>
      </c>
      <c r="C1197" s="28" t="s">
        <v>1833</v>
      </c>
      <c r="E1197" s="28" t="str">
        <f t="shared" si="1"/>
        <v>&lt;NO FURTHER SUBDIV.&gt;</v>
      </c>
      <c r="F1197" s="28" t="s">
        <v>1721</v>
      </c>
      <c r="H1197" s="19">
        <v>1</v>
      </c>
      <c r="J1197" s="28" t="s">
        <v>37</v>
      </c>
    </row>
    <row r="1198" spans="1:10" x14ac:dyDescent="0.25">
      <c r="A1198" s="1">
        <v>1220</v>
      </c>
      <c r="B1198" s="18" t="s">
        <v>1848</v>
      </c>
      <c r="C1198" s="2" t="s">
        <v>1752</v>
      </c>
      <c r="E1198" s="28" t="str">
        <f t="shared" si="1"/>
        <v>FARMING SYSTEMS</v>
      </c>
      <c r="F1198" s="28" t="s">
        <v>1721</v>
      </c>
      <c r="H1198" s="19">
        <v>1</v>
      </c>
      <c r="J1198" s="28" t="s">
        <v>37</v>
      </c>
    </row>
    <row r="1199" spans="1:10" x14ac:dyDescent="0.25">
      <c r="A1199" s="1">
        <v>1221</v>
      </c>
      <c r="B1199" s="18" t="s">
        <v>1848</v>
      </c>
      <c r="C1199" s="2" t="s">
        <v>1748</v>
      </c>
      <c r="E1199" s="28" t="str">
        <f t="shared" si="1"/>
        <v>CROP SYSTEMS</v>
      </c>
      <c r="F1199" s="28" t="s">
        <v>1721</v>
      </c>
      <c r="H1199" s="19">
        <v>1</v>
      </c>
      <c r="J1199" s="28" t="s">
        <v>37</v>
      </c>
    </row>
    <row r="1200" spans="1:10" x14ac:dyDescent="0.25">
      <c r="A1200" s="1">
        <v>1222</v>
      </c>
      <c r="B1200" s="18" t="s">
        <v>1848</v>
      </c>
      <c r="C1200" s="2" t="s">
        <v>1750</v>
      </c>
      <c r="E1200" s="28" t="str">
        <f t="shared" si="1"/>
        <v>FARM MANAGEMENT</v>
      </c>
      <c r="F1200" s="28" t="s">
        <v>1721</v>
      </c>
      <c r="H1200" s="19">
        <v>1</v>
      </c>
      <c r="J1200" s="28" t="s">
        <v>37</v>
      </c>
    </row>
    <row r="1201" spans="1:10" x14ac:dyDescent="0.25">
      <c r="A1201" s="1">
        <v>1223</v>
      </c>
      <c r="B1201" s="18" t="s">
        <v>1849</v>
      </c>
      <c r="C1201" s="2" t="s">
        <v>1762</v>
      </c>
      <c r="E1201" s="28" t="str">
        <f t="shared" si="1"/>
        <v>VALUE CHAINS</v>
      </c>
      <c r="F1201" s="28" t="s">
        <v>1721</v>
      </c>
      <c r="H1201" s="19">
        <v>1</v>
      </c>
      <c r="J1201" s="28" t="s">
        <v>37</v>
      </c>
    </row>
    <row r="1202" spans="1:10" x14ac:dyDescent="0.25">
      <c r="A1202" s="1">
        <v>1224</v>
      </c>
      <c r="B1202" s="18" t="s">
        <v>1847</v>
      </c>
      <c r="C1202" s="28" t="s">
        <v>1833</v>
      </c>
      <c r="E1202" s="28" t="str">
        <f t="shared" si="1"/>
        <v>&lt;NO FURTHER SUBDIV.&gt;</v>
      </c>
      <c r="F1202" s="28" t="s">
        <v>1721</v>
      </c>
      <c r="H1202" s="19">
        <v>1</v>
      </c>
      <c r="J1202" s="28" t="s">
        <v>37</v>
      </c>
    </row>
    <row r="1203" spans="1:10" x14ac:dyDescent="0.25">
      <c r="A1203" s="1">
        <v>1225</v>
      </c>
      <c r="B1203" s="18" t="s">
        <v>1850</v>
      </c>
      <c r="C1203" s="28" t="s">
        <v>1833</v>
      </c>
      <c r="E1203" s="28" t="str">
        <f t="shared" si="1"/>
        <v>&lt;NO FURTHER SUBDIV.&gt;</v>
      </c>
      <c r="F1203" s="28" t="s">
        <v>1721</v>
      </c>
      <c r="H1203" s="19">
        <v>1</v>
      </c>
      <c r="J1203" s="28" t="s">
        <v>37</v>
      </c>
    </row>
    <row r="1204" spans="1:10" x14ac:dyDescent="0.25">
      <c r="A1204" s="1">
        <v>1226</v>
      </c>
      <c r="B1204" s="18" t="s">
        <v>1850</v>
      </c>
      <c r="C1204" s="2" t="s">
        <v>1746</v>
      </c>
      <c r="E1204" s="28" t="str">
        <f t="shared" si="1"/>
        <v>CLIMATE CHANGE</v>
      </c>
      <c r="F1204" s="28" t="s">
        <v>1721</v>
      </c>
      <c r="H1204" s="19">
        <v>1</v>
      </c>
      <c r="J1204" s="28" t="s">
        <v>37</v>
      </c>
    </row>
    <row r="1205" spans="1:10" x14ac:dyDescent="0.25">
      <c r="A1205" s="1">
        <v>1227</v>
      </c>
      <c r="B1205" s="18" t="s">
        <v>1851</v>
      </c>
      <c r="C1205" s="28" t="s">
        <v>1833</v>
      </c>
      <c r="E1205" s="28" t="str">
        <f t="shared" si="1"/>
        <v>&lt;NO FURTHER SUBDIV.&gt;</v>
      </c>
      <c r="F1205" s="28" t="s">
        <v>1721</v>
      </c>
      <c r="H1205" s="19">
        <v>1</v>
      </c>
      <c r="J1205" s="28" t="s">
        <v>37</v>
      </c>
    </row>
    <row r="1206" spans="1:10" x14ac:dyDescent="0.25">
      <c r="A1206" s="1">
        <v>1228</v>
      </c>
      <c r="B1206" s="18" t="s">
        <v>1852</v>
      </c>
      <c r="C1206" s="28" t="s">
        <v>1833</v>
      </c>
      <c r="E1206" s="28" t="str">
        <f t="shared" si="1"/>
        <v>&lt;NO FURTHER SUBDIV.&gt;</v>
      </c>
      <c r="F1206" s="28" t="s">
        <v>1721</v>
      </c>
      <c r="H1206" s="19">
        <v>1</v>
      </c>
      <c r="J1206" s="28" t="s">
        <v>37</v>
      </c>
    </row>
    <row r="1207" spans="1:10" x14ac:dyDescent="0.25">
      <c r="A1207" s="1">
        <v>1229</v>
      </c>
      <c r="B1207" s="18" t="s">
        <v>1853</v>
      </c>
      <c r="C1207" s="28" t="s">
        <v>1833</v>
      </c>
      <c r="E1207" s="28" t="str">
        <f t="shared" si="1"/>
        <v>&lt;NO FURTHER SUBDIV.&gt;</v>
      </c>
      <c r="F1207" s="28" t="s">
        <v>1721</v>
      </c>
      <c r="H1207" s="19">
        <v>1</v>
      </c>
      <c r="J1207" s="28" t="s">
        <v>37</v>
      </c>
    </row>
    <row r="1208" spans="1:10" x14ac:dyDescent="0.25">
      <c r="A1208" s="1">
        <v>1230</v>
      </c>
      <c r="B1208" s="18" t="s">
        <v>1853</v>
      </c>
      <c r="C1208" s="2" t="s">
        <v>1734</v>
      </c>
      <c r="E1208" s="28" t="str">
        <f t="shared" si="1"/>
        <v>BASELINE SURVEY</v>
      </c>
      <c r="F1208" s="28" t="s">
        <v>1721</v>
      </c>
      <c r="H1208" s="19">
        <v>1</v>
      </c>
      <c r="J1208" s="28" t="s">
        <v>37</v>
      </c>
    </row>
    <row r="1209" spans="1:10" x14ac:dyDescent="0.25">
      <c r="A1209" s="1">
        <v>1231</v>
      </c>
      <c r="B1209" s="18" t="s">
        <v>1853</v>
      </c>
      <c r="C1209" s="2" t="s">
        <v>1736</v>
      </c>
      <c r="E1209" s="28" t="str">
        <f t="shared" si="1"/>
        <v>LIVELIHOODS</v>
      </c>
      <c r="F1209" s="28" t="s">
        <v>1721</v>
      </c>
      <c r="H1209" s="19">
        <v>1</v>
      </c>
      <c r="J1209" s="28" t="s">
        <v>37</v>
      </c>
    </row>
    <row r="1210" spans="1:10" x14ac:dyDescent="0.25">
      <c r="A1210" s="1">
        <v>1232</v>
      </c>
      <c r="B1210" s="18" t="s">
        <v>1853</v>
      </c>
      <c r="C1210" s="2" t="s">
        <v>1738</v>
      </c>
      <c r="E1210" s="28" t="str">
        <f t="shared" si="1"/>
        <v>CROP HUSBANDRY</v>
      </c>
      <c r="F1210" s="28" t="s">
        <v>1721</v>
      </c>
      <c r="H1210" s="19">
        <v>1</v>
      </c>
      <c r="J1210" s="28" t="s">
        <v>37</v>
      </c>
    </row>
    <row r="1211" spans="1:10" x14ac:dyDescent="0.25">
      <c r="A1211" s="1">
        <v>1233</v>
      </c>
      <c r="B1211" s="18" t="s">
        <v>1853</v>
      </c>
      <c r="C1211" s="2" t="s">
        <v>1732</v>
      </c>
      <c r="E1211" s="28" t="str">
        <f t="shared" si="1"/>
        <v>SMALLHOLDER FARMERS</v>
      </c>
      <c r="F1211" s="28" t="s">
        <v>1721</v>
      </c>
      <c r="H1211" s="19">
        <v>1</v>
      </c>
      <c r="J1211" s="28" t="s">
        <v>37</v>
      </c>
    </row>
    <row r="1212" spans="1:10" x14ac:dyDescent="0.25">
      <c r="A1212" s="1">
        <v>1234</v>
      </c>
      <c r="B1212" s="18" t="s">
        <v>1853</v>
      </c>
      <c r="C1212" s="2" t="s">
        <v>1730</v>
      </c>
      <c r="E1212" s="28" t="str">
        <f t="shared" si="1"/>
        <v>IMPACT ASSESSMENT</v>
      </c>
      <c r="F1212" s="28" t="s">
        <v>1721</v>
      </c>
      <c r="H1212" s="19">
        <v>1</v>
      </c>
      <c r="J1212" s="28" t="s">
        <v>37</v>
      </c>
    </row>
    <row r="1213" spans="1:10" x14ac:dyDescent="0.25">
      <c r="A1213" s="1">
        <v>1235</v>
      </c>
      <c r="B1213" s="18" t="s">
        <v>1854</v>
      </c>
      <c r="C1213" s="28" t="s">
        <v>1833</v>
      </c>
      <c r="E1213" s="28" t="str">
        <f t="shared" si="1"/>
        <v>&lt;NO FURTHER SUBDIV.&gt;</v>
      </c>
      <c r="F1213" s="28" t="s">
        <v>1721</v>
      </c>
      <c r="H1213" s="19">
        <v>1</v>
      </c>
      <c r="J1213" s="28" t="s">
        <v>37</v>
      </c>
    </row>
    <row r="1214" spans="1:10" x14ac:dyDescent="0.25">
      <c r="A1214" s="1">
        <v>1236</v>
      </c>
      <c r="B1214" s="18" t="s">
        <v>1854</v>
      </c>
      <c r="C1214" s="2" t="s">
        <v>1724</v>
      </c>
      <c r="E1214" s="28" t="str">
        <f t="shared" si="1"/>
        <v>MARKETS</v>
      </c>
      <c r="F1214" s="28" t="s">
        <v>1721</v>
      </c>
      <c r="H1214" s="19">
        <v>1</v>
      </c>
      <c r="J1214" s="28" t="s">
        <v>37</v>
      </c>
    </row>
    <row r="1215" spans="1:10" x14ac:dyDescent="0.25">
      <c r="A1215" s="1">
        <v>1237</v>
      </c>
      <c r="B1215" s="18" t="s">
        <v>1854</v>
      </c>
      <c r="C1215" s="2" t="s">
        <v>1728</v>
      </c>
      <c r="E1215" s="28" t="str">
        <f t="shared" si="1"/>
        <v xml:space="preserve">GENDER </v>
      </c>
      <c r="F1215" s="28" t="s">
        <v>1721</v>
      </c>
      <c r="H1215" s="19">
        <v>1</v>
      </c>
      <c r="J1215" s="28" t="s">
        <v>37</v>
      </c>
    </row>
    <row r="1216" spans="1:10" x14ac:dyDescent="0.25">
      <c r="A1216" s="1">
        <v>1238</v>
      </c>
      <c r="B1216" s="18" t="s">
        <v>1854</v>
      </c>
      <c r="C1216" s="2" t="s">
        <v>1740</v>
      </c>
      <c r="E1216" s="28" t="str">
        <f t="shared" si="1"/>
        <v>DOMESTIC TRADE</v>
      </c>
      <c r="F1216" s="28" t="s">
        <v>1721</v>
      </c>
      <c r="H1216" s="19">
        <v>1</v>
      </c>
      <c r="J1216" s="28" t="s">
        <v>37</v>
      </c>
    </row>
    <row r="1217" spans="1:10" x14ac:dyDescent="0.25">
      <c r="A1217" s="1">
        <v>1239</v>
      </c>
      <c r="B1217" s="18" t="s">
        <v>1854</v>
      </c>
      <c r="C1217" s="2" t="s">
        <v>1855</v>
      </c>
      <c r="E1217" s="28" t="str">
        <f t="shared" si="1"/>
        <v>HANDLING, TRANSPORT, STORAGE AND PROTECTION OF AGRICULTURAL PRODUCTS</v>
      </c>
      <c r="F1217" s="28" t="s">
        <v>1721</v>
      </c>
      <c r="H1217" s="19">
        <v>1</v>
      </c>
      <c r="J1217" s="28" t="s">
        <v>37</v>
      </c>
    </row>
    <row r="1218" spans="1:10" x14ac:dyDescent="0.25">
      <c r="A1218" s="1">
        <v>1240</v>
      </c>
      <c r="B1218" s="18" t="s">
        <v>1856</v>
      </c>
      <c r="C1218" s="28" t="s">
        <v>1833</v>
      </c>
      <c r="E1218" s="28" t="str">
        <f t="shared" si="1"/>
        <v>&lt;NO FURTHER SUBDIV.&gt;</v>
      </c>
      <c r="F1218" s="28" t="s">
        <v>1721</v>
      </c>
      <c r="H1218" s="19">
        <v>1</v>
      </c>
      <c r="J1218" s="28" t="s">
        <v>37</v>
      </c>
    </row>
    <row r="1219" spans="1:10" x14ac:dyDescent="0.25">
      <c r="A1219" s="1">
        <v>1241</v>
      </c>
      <c r="B1219" s="18" t="s">
        <v>1857</v>
      </c>
      <c r="C1219" s="28" t="s">
        <v>1833</v>
      </c>
      <c r="E1219" s="28" t="str">
        <f t="shared" si="1"/>
        <v>&lt;NO FURTHER SUBDIV.&gt;</v>
      </c>
      <c r="F1219" s="28" t="s">
        <v>1721</v>
      </c>
      <c r="H1219" s="19">
        <v>1</v>
      </c>
      <c r="J1219" s="28" t="s">
        <v>37</v>
      </c>
    </row>
    <row r="1220" spans="1:10" x14ac:dyDescent="0.25">
      <c r="A1220" s="1">
        <v>1242</v>
      </c>
      <c r="B1220" s="18" t="s">
        <v>1858</v>
      </c>
      <c r="C1220" s="28" t="s">
        <v>1833</v>
      </c>
      <c r="E1220" s="28" t="str">
        <f t="shared" si="1"/>
        <v>&lt;NO FURTHER SUBDIV.&gt;</v>
      </c>
      <c r="F1220" s="28" t="s">
        <v>1721</v>
      </c>
      <c r="H1220" s="19">
        <v>1</v>
      </c>
      <c r="J1220" s="28" t="s">
        <v>37</v>
      </c>
    </row>
    <row r="1221" spans="1:10" x14ac:dyDescent="0.25">
      <c r="A1221" s="1">
        <v>1243</v>
      </c>
      <c r="B1221" s="18" t="s">
        <v>1859</v>
      </c>
      <c r="C1221" s="28" t="s">
        <v>1833</v>
      </c>
      <c r="E1221" s="28" t="str">
        <f t="shared" si="1"/>
        <v>&lt;NO FURTHER SUBDIV.&gt;</v>
      </c>
      <c r="F1221" s="28" t="s">
        <v>1721</v>
      </c>
      <c r="H1221" s="19">
        <v>1</v>
      </c>
      <c r="J1221" s="28" t="s">
        <v>37</v>
      </c>
    </row>
    <row r="1222" spans="1:10" x14ac:dyDescent="0.25">
      <c r="A1222" s="1">
        <v>1244</v>
      </c>
      <c r="B1222" s="18" t="s">
        <v>1860</v>
      </c>
      <c r="C1222" s="28" t="s">
        <v>1833</v>
      </c>
      <c r="E1222" s="28" t="str">
        <f t="shared" si="1"/>
        <v>&lt;NO FURTHER SUBDIV.&gt;</v>
      </c>
      <c r="F1222" s="28" t="s">
        <v>1721</v>
      </c>
      <c r="H1222" s="19">
        <v>1</v>
      </c>
      <c r="J1222" s="28" t="s">
        <v>37</v>
      </c>
    </row>
    <row r="1223" spans="1:10" x14ac:dyDescent="0.25">
      <c r="A1223" s="1">
        <v>1245</v>
      </c>
      <c r="B1223" s="18" t="s">
        <v>1861</v>
      </c>
      <c r="C1223" s="28" t="s">
        <v>1833</v>
      </c>
      <c r="E1223" s="28" t="str">
        <f t="shared" si="1"/>
        <v>&lt;NO FURTHER SUBDIV.&gt;</v>
      </c>
      <c r="F1223" s="28" t="s">
        <v>1721</v>
      </c>
      <c r="H1223" s="19">
        <v>1</v>
      </c>
      <c r="J1223" s="28" t="s">
        <v>37</v>
      </c>
    </row>
    <row r="1224" spans="1:10" x14ac:dyDescent="0.25">
      <c r="A1224" s="1">
        <v>1246</v>
      </c>
      <c r="B1224" s="18" t="s">
        <v>1862</v>
      </c>
      <c r="C1224" s="28" t="s">
        <v>1833</v>
      </c>
      <c r="E1224" s="28" t="str">
        <f t="shared" si="1"/>
        <v>&lt;NO FURTHER SUBDIV.&gt;</v>
      </c>
      <c r="F1224" s="28" t="s">
        <v>1721</v>
      </c>
      <c r="H1224" s="19">
        <v>1</v>
      </c>
      <c r="J1224" s="28" t="s">
        <v>37</v>
      </c>
    </row>
    <row r="1225" spans="1:10" x14ac:dyDescent="0.25">
      <c r="A1225" s="1">
        <v>1247</v>
      </c>
      <c r="B1225" s="28" t="s">
        <v>1699</v>
      </c>
      <c r="C1225" s="28" t="s">
        <v>1863</v>
      </c>
      <c r="E1225" s="28" t="str">
        <f t="shared" si="1"/>
        <v>DISEASE CONTROL</v>
      </c>
      <c r="F1225" s="28" t="s">
        <v>1721</v>
      </c>
      <c r="H1225" s="19">
        <v>1</v>
      </c>
      <c r="J1225" s="28" t="s">
        <v>37</v>
      </c>
    </row>
    <row r="1226" spans="1:10" x14ac:dyDescent="0.25">
      <c r="A1226" s="1">
        <v>1248</v>
      </c>
      <c r="B1226" s="28" t="s">
        <v>1699</v>
      </c>
      <c r="C1226" s="28" t="s">
        <v>1864</v>
      </c>
      <c r="E1226" s="28" t="str">
        <f t="shared" si="1"/>
        <v>AFLATOXIN</v>
      </c>
      <c r="F1226" s="28" t="s">
        <v>1721</v>
      </c>
      <c r="H1226" s="19">
        <v>1</v>
      </c>
      <c r="J1226" s="28" t="s">
        <v>37</v>
      </c>
    </row>
    <row r="1227" spans="1:10" x14ac:dyDescent="0.25">
      <c r="A1227" s="1">
        <v>1249</v>
      </c>
      <c r="B1227" s="28" t="s">
        <v>1699</v>
      </c>
      <c r="C1227" s="28" t="s">
        <v>1865</v>
      </c>
      <c r="E1227" s="28" t="str">
        <f t="shared" si="1"/>
        <v>SOIL SURVEYS AND MAPPING</v>
      </c>
      <c r="F1227" s="28" t="s">
        <v>1721</v>
      </c>
      <c r="H1227" s="19">
        <v>1</v>
      </c>
      <c r="J1227" s="28" t="s">
        <v>37</v>
      </c>
    </row>
    <row r="1228" spans="1:10" x14ac:dyDescent="0.25">
      <c r="A1228" s="1">
        <v>1250</v>
      </c>
      <c r="B1228" s="28" t="s">
        <v>1699</v>
      </c>
      <c r="C1228" s="28" t="s">
        <v>1833</v>
      </c>
      <c r="E1228" s="28" t="str">
        <f t="shared" si="1"/>
        <v>&lt;NO FURTHER SUBDIV.&gt;</v>
      </c>
      <c r="F1228" s="28" t="s">
        <v>1721</v>
      </c>
      <c r="H1228" s="19">
        <v>1</v>
      </c>
      <c r="J1228" s="28" t="s">
        <v>37</v>
      </c>
    </row>
    <row r="1229" spans="1:10" x14ac:dyDescent="0.25">
      <c r="A1229" s="1">
        <v>1251</v>
      </c>
      <c r="B1229" s="28" t="s">
        <v>1866</v>
      </c>
      <c r="C1229" s="28" t="s">
        <v>1867</v>
      </c>
      <c r="D1229" s="28" t="s">
        <v>1868</v>
      </c>
      <c r="E1229" s="28" t="str">
        <f t="shared" si="1"/>
        <v>IBADAN (HEADQUARTER)</v>
      </c>
      <c r="F1229" s="28" t="s">
        <v>1869</v>
      </c>
      <c r="H1229" s="19">
        <v>0.99</v>
      </c>
      <c r="I1229" s="28" t="s">
        <v>118</v>
      </c>
      <c r="J1229" s="28" t="s">
        <v>274</v>
      </c>
    </row>
    <row r="1230" spans="1:10" x14ac:dyDescent="0.25">
      <c r="A1230" s="1">
        <v>1252</v>
      </c>
      <c r="B1230" s="28" t="s">
        <v>1866</v>
      </c>
      <c r="C1230" s="28" t="s">
        <v>1870</v>
      </c>
      <c r="D1230" s="28" t="s">
        <v>1868</v>
      </c>
      <c r="E1230" s="28" t="str">
        <f t="shared" si="1"/>
        <v>IBADAN (WA)</v>
      </c>
      <c r="F1230" s="28" t="s">
        <v>1869</v>
      </c>
      <c r="H1230" s="19">
        <v>1</v>
      </c>
      <c r="I1230" s="28" t="s">
        <v>118</v>
      </c>
      <c r="J1230" s="28" t="s">
        <v>274</v>
      </c>
    </row>
    <row r="1231" spans="1:10" x14ac:dyDescent="0.25">
      <c r="A1231" s="1">
        <v>1253</v>
      </c>
      <c r="B1231" s="28" t="s">
        <v>1866</v>
      </c>
      <c r="C1231" s="28" t="s">
        <v>1871</v>
      </c>
      <c r="D1231" s="28" t="s">
        <v>1868</v>
      </c>
      <c r="E1231" s="28" t="str">
        <f t="shared" si="1"/>
        <v>KANO</v>
      </c>
      <c r="F1231" s="28" t="s">
        <v>1869</v>
      </c>
      <c r="H1231" s="19">
        <v>1</v>
      </c>
      <c r="I1231" s="28" t="s">
        <v>118</v>
      </c>
      <c r="J1231" s="28" t="s">
        <v>274</v>
      </c>
    </row>
    <row r="1232" spans="1:10" x14ac:dyDescent="0.25">
      <c r="A1232" s="1">
        <v>1254</v>
      </c>
      <c r="B1232" s="28" t="s">
        <v>1866</v>
      </c>
      <c r="C1232" s="28" t="s">
        <v>1872</v>
      </c>
      <c r="D1232" s="28" t="s">
        <v>1868</v>
      </c>
      <c r="E1232" s="28" t="str">
        <f t="shared" si="1"/>
        <v>ABUJA</v>
      </c>
      <c r="F1232" s="28" t="s">
        <v>1869</v>
      </c>
      <c r="H1232" s="19">
        <v>1</v>
      </c>
      <c r="I1232" s="28" t="s">
        <v>118</v>
      </c>
      <c r="J1232" s="28" t="s">
        <v>274</v>
      </c>
    </row>
    <row r="1233" spans="1:10" x14ac:dyDescent="0.25">
      <c r="A1233" s="1">
        <v>1255</v>
      </c>
      <c r="B1233" s="28" t="s">
        <v>1866</v>
      </c>
      <c r="C1233" s="28" t="s">
        <v>1873</v>
      </c>
      <c r="D1233" s="28" t="s">
        <v>1868</v>
      </c>
      <c r="E1233" s="28" t="str">
        <f t="shared" si="1"/>
        <v>COTONOU</v>
      </c>
      <c r="F1233" s="28" t="s">
        <v>1869</v>
      </c>
      <c r="H1233" s="19">
        <v>1</v>
      </c>
      <c r="I1233" s="28" t="s">
        <v>105</v>
      </c>
      <c r="J1233" s="28" t="s">
        <v>274</v>
      </c>
    </row>
    <row r="1234" spans="1:10" x14ac:dyDescent="0.25">
      <c r="A1234" s="1">
        <v>1256</v>
      </c>
      <c r="B1234" s="28" t="s">
        <v>1866</v>
      </c>
      <c r="C1234" s="2" t="s">
        <v>1874</v>
      </c>
      <c r="D1234" s="28" t="s">
        <v>1868</v>
      </c>
      <c r="E1234" s="28" t="str">
        <f t="shared" si="1"/>
        <v>ACCRA</v>
      </c>
      <c r="F1234" s="28" t="s">
        <v>1869</v>
      </c>
      <c r="H1234" s="19">
        <v>1</v>
      </c>
      <c r="I1234" s="28" t="s">
        <v>112</v>
      </c>
      <c r="J1234" s="28" t="s">
        <v>274</v>
      </c>
    </row>
    <row r="1235" spans="1:10" x14ac:dyDescent="0.25">
      <c r="A1235" s="1">
        <v>1257</v>
      </c>
      <c r="B1235" s="28" t="s">
        <v>1866</v>
      </c>
      <c r="C1235" s="2" t="s">
        <v>1875</v>
      </c>
      <c r="D1235" s="28" t="s">
        <v>1868</v>
      </c>
      <c r="E1235" s="28" t="str">
        <f t="shared" si="1"/>
        <v>TAMALE</v>
      </c>
      <c r="F1235" s="28" t="s">
        <v>1869</v>
      </c>
      <c r="H1235" s="19">
        <v>1</v>
      </c>
      <c r="I1235" s="28" t="s">
        <v>112</v>
      </c>
      <c r="J1235" s="28" t="s">
        <v>274</v>
      </c>
    </row>
    <row r="1236" spans="1:10" x14ac:dyDescent="0.25">
      <c r="A1236" s="1">
        <v>1258</v>
      </c>
      <c r="B1236" s="28" t="s">
        <v>1876</v>
      </c>
      <c r="C1236" s="2" t="s">
        <v>1877</v>
      </c>
      <c r="D1236" s="28" t="s">
        <v>1878</v>
      </c>
      <c r="E1236" s="28" t="str">
        <f t="shared" si="1"/>
        <v>YAOUNDE</v>
      </c>
      <c r="F1236" s="28" t="s">
        <v>1869</v>
      </c>
      <c r="H1236" s="19">
        <v>1</v>
      </c>
      <c r="I1236" s="28" t="s">
        <v>127</v>
      </c>
      <c r="J1236" s="28" t="s">
        <v>274</v>
      </c>
    </row>
    <row r="1237" spans="1:10" x14ac:dyDescent="0.25">
      <c r="A1237" s="1">
        <v>1259</v>
      </c>
      <c r="B1237" s="28" t="s">
        <v>1876</v>
      </c>
      <c r="C1237" s="2" t="s">
        <v>1879</v>
      </c>
      <c r="D1237" s="28" t="s">
        <v>1878</v>
      </c>
      <c r="E1237" s="28" t="str">
        <f t="shared" si="1"/>
        <v>KINSHASA</v>
      </c>
      <c r="F1237" s="28" t="s">
        <v>1869</v>
      </c>
      <c r="H1237" s="19">
        <v>1</v>
      </c>
      <c r="I1237" s="28" t="s">
        <v>129</v>
      </c>
      <c r="J1237" s="28" t="s">
        <v>274</v>
      </c>
    </row>
    <row r="1238" spans="1:10" x14ac:dyDescent="0.25">
      <c r="A1238" s="1">
        <v>1260</v>
      </c>
      <c r="B1238" s="28" t="s">
        <v>1876</v>
      </c>
      <c r="C1238" s="2" t="s">
        <v>1880</v>
      </c>
      <c r="D1238" s="28" t="s">
        <v>1878</v>
      </c>
      <c r="E1238" s="28" t="str">
        <f t="shared" si="1"/>
        <v>BUKAVU</v>
      </c>
      <c r="F1238" s="28" t="s">
        <v>1869</v>
      </c>
      <c r="H1238" s="19">
        <v>1</v>
      </c>
      <c r="I1238" s="28" t="s">
        <v>129</v>
      </c>
      <c r="J1238" s="28" t="s">
        <v>274</v>
      </c>
    </row>
    <row r="1239" spans="1:10" x14ac:dyDescent="0.25">
      <c r="A1239" s="1">
        <v>1261</v>
      </c>
      <c r="B1239" s="28" t="s">
        <v>1876</v>
      </c>
      <c r="C1239" s="2" t="s">
        <v>1881</v>
      </c>
      <c r="D1239" s="28" t="s">
        <v>1878</v>
      </c>
      <c r="E1239" s="28" t="str">
        <f t="shared" si="1"/>
        <v>BUJUMBURA</v>
      </c>
      <c r="F1239" s="28" t="s">
        <v>1869</v>
      </c>
      <c r="H1239" s="19">
        <v>1</v>
      </c>
      <c r="I1239" s="28" t="s">
        <v>125</v>
      </c>
      <c r="J1239" s="28" t="s">
        <v>274</v>
      </c>
    </row>
    <row r="1240" spans="1:10" x14ac:dyDescent="0.25">
      <c r="A1240" s="1">
        <v>1262</v>
      </c>
      <c r="B1240" s="28" t="s">
        <v>1876</v>
      </c>
      <c r="C1240" s="2" t="s">
        <v>1882</v>
      </c>
      <c r="D1240" s="28" t="s">
        <v>1878</v>
      </c>
      <c r="E1240" s="28" t="str">
        <f t="shared" si="1"/>
        <v>KIGALI</v>
      </c>
      <c r="F1240" s="28" t="s">
        <v>1869</v>
      </c>
      <c r="H1240" s="19">
        <v>1</v>
      </c>
      <c r="I1240" s="28" t="s">
        <v>131</v>
      </c>
      <c r="J1240" s="28" t="s">
        <v>274</v>
      </c>
    </row>
    <row r="1241" spans="1:10" x14ac:dyDescent="0.25">
      <c r="A1241" s="1">
        <v>1263</v>
      </c>
      <c r="B1241" s="28" t="s">
        <v>1883</v>
      </c>
      <c r="C1241" s="2" t="s">
        <v>1884</v>
      </c>
      <c r="D1241" s="28" t="s">
        <v>1885</v>
      </c>
      <c r="E1241" s="28" t="str">
        <f t="shared" si="1"/>
        <v>NAIROBI (CA)</v>
      </c>
      <c r="F1241" s="28" t="s">
        <v>1869</v>
      </c>
      <c r="H1241" s="19">
        <v>0.99</v>
      </c>
      <c r="I1241" s="28" t="s">
        <v>135</v>
      </c>
      <c r="J1241" s="28" t="s">
        <v>274</v>
      </c>
    </row>
    <row r="1242" spans="1:10" x14ac:dyDescent="0.25">
      <c r="A1242" s="1">
        <v>1264</v>
      </c>
      <c r="B1242" s="28" t="s">
        <v>1883</v>
      </c>
      <c r="C1242" s="2" t="s">
        <v>1886</v>
      </c>
      <c r="D1242" s="28" t="s">
        <v>1885</v>
      </c>
      <c r="E1242" s="28" t="str">
        <f t="shared" si="1"/>
        <v>NAIROBI (EA)</v>
      </c>
      <c r="F1242" s="28" t="s">
        <v>1869</v>
      </c>
      <c r="H1242" s="19">
        <v>1</v>
      </c>
      <c r="I1242" s="28" t="s">
        <v>135</v>
      </c>
      <c r="J1242" s="28" t="s">
        <v>274</v>
      </c>
    </row>
    <row r="1243" spans="1:10" x14ac:dyDescent="0.25">
      <c r="A1243" s="1">
        <v>1265</v>
      </c>
      <c r="B1243" s="28" t="s">
        <v>1883</v>
      </c>
      <c r="C1243" s="2" t="s">
        <v>1887</v>
      </c>
      <c r="D1243" s="28" t="s">
        <v>1885</v>
      </c>
      <c r="E1243" s="28" t="str">
        <f t="shared" si="1"/>
        <v>KAMPALA</v>
      </c>
      <c r="F1243" s="28" t="s">
        <v>1869</v>
      </c>
      <c r="H1243" s="19">
        <v>1</v>
      </c>
      <c r="I1243" s="28" t="s">
        <v>137</v>
      </c>
      <c r="J1243" s="28" t="s">
        <v>274</v>
      </c>
    </row>
    <row r="1244" spans="1:10" x14ac:dyDescent="0.25">
      <c r="A1244" s="1">
        <v>1266</v>
      </c>
      <c r="B1244" s="28" t="s">
        <v>1883</v>
      </c>
      <c r="C1244" s="2" t="s">
        <v>1888</v>
      </c>
      <c r="D1244" s="28" t="s">
        <v>1885</v>
      </c>
      <c r="E1244" s="28" t="str">
        <f t="shared" si="1"/>
        <v>DAR ES SALAAM</v>
      </c>
      <c r="F1244" s="28" t="s">
        <v>1869</v>
      </c>
      <c r="H1244" s="19">
        <v>1</v>
      </c>
      <c r="I1244" s="28" t="s">
        <v>139</v>
      </c>
      <c r="J1244" s="28" t="s">
        <v>274</v>
      </c>
    </row>
    <row r="1245" spans="1:10" x14ac:dyDescent="0.25">
      <c r="A1245" s="1">
        <v>1267</v>
      </c>
      <c r="B1245" s="28" t="s">
        <v>1889</v>
      </c>
      <c r="C1245" s="2" t="s">
        <v>1890</v>
      </c>
      <c r="D1245" s="28" t="s">
        <v>1891</v>
      </c>
      <c r="E1245" s="28" t="str">
        <f t="shared" si="1"/>
        <v>LUSAKA</v>
      </c>
      <c r="F1245" s="28" t="s">
        <v>1869</v>
      </c>
      <c r="H1245" s="19">
        <v>1</v>
      </c>
      <c r="I1245" s="28" t="s">
        <v>147</v>
      </c>
      <c r="J1245" s="28" t="s">
        <v>274</v>
      </c>
    </row>
    <row r="1246" spans="1:10" x14ac:dyDescent="0.25">
      <c r="A1246" s="1">
        <v>1268</v>
      </c>
      <c r="B1246" s="28" t="s">
        <v>1889</v>
      </c>
      <c r="C1246" s="2" t="s">
        <v>1892</v>
      </c>
      <c r="D1246" s="28" t="s">
        <v>1891</v>
      </c>
      <c r="E1246" s="28" t="str">
        <f t="shared" si="1"/>
        <v>LILONGWE</v>
      </c>
      <c r="F1246" s="28" t="s">
        <v>1869</v>
      </c>
      <c r="H1246" s="19">
        <v>1</v>
      </c>
      <c r="I1246" s="28" t="s">
        <v>141</v>
      </c>
      <c r="J1246" s="28" t="s">
        <v>274</v>
      </c>
    </row>
    <row r="1247" spans="1:10" x14ac:dyDescent="0.25">
      <c r="A1247" s="1">
        <v>1269</v>
      </c>
      <c r="B1247" s="28" t="s">
        <v>1889</v>
      </c>
      <c r="C1247" s="2" t="s">
        <v>1893</v>
      </c>
      <c r="D1247" s="28" t="s">
        <v>1891</v>
      </c>
      <c r="E1247" s="28" t="str">
        <f t="shared" ref="E1247:E1251" si="2">UPPER(C1247)</f>
        <v>NAMPULA</v>
      </c>
      <c r="F1247" s="28" t="s">
        <v>1869</v>
      </c>
      <c r="H1247" s="19">
        <v>1</v>
      </c>
      <c r="I1247" s="28" t="s">
        <v>143</v>
      </c>
      <c r="J1247" s="28" t="s">
        <v>274</v>
      </c>
    </row>
    <row r="1248" spans="1:10" x14ac:dyDescent="0.25">
      <c r="A1248" s="1">
        <v>1270</v>
      </c>
      <c r="B1248" s="28" t="s">
        <v>1894</v>
      </c>
      <c r="C1248" s="2" t="s">
        <v>1866</v>
      </c>
      <c r="E1248" s="28" t="str">
        <f t="shared" si="2"/>
        <v>WEST AFRICA HUB</v>
      </c>
      <c r="F1248" s="28" t="s">
        <v>1895</v>
      </c>
      <c r="H1248" s="19">
        <v>1</v>
      </c>
      <c r="J1248" s="28" t="s">
        <v>274</v>
      </c>
    </row>
    <row r="1249" spans="1:10" x14ac:dyDescent="0.25">
      <c r="A1249" s="1">
        <v>1271</v>
      </c>
      <c r="B1249" s="28" t="s">
        <v>1894</v>
      </c>
      <c r="C1249" s="2" t="s">
        <v>1876</v>
      </c>
      <c r="E1249" s="28" t="str">
        <f t="shared" si="2"/>
        <v>CENTRAL AFRICA HUB</v>
      </c>
      <c r="F1249" s="28" t="s">
        <v>1895</v>
      </c>
      <c r="H1249" s="19">
        <v>1</v>
      </c>
      <c r="J1249" s="28" t="s">
        <v>274</v>
      </c>
    </row>
    <row r="1250" spans="1:10" x14ac:dyDescent="0.25">
      <c r="A1250" s="1">
        <v>1272</v>
      </c>
      <c r="B1250" s="28" t="s">
        <v>1894</v>
      </c>
      <c r="C1250" s="2" t="s">
        <v>1883</v>
      </c>
      <c r="E1250" s="28" t="str">
        <f t="shared" si="2"/>
        <v>EAST AFRICA HUB</v>
      </c>
      <c r="F1250" s="28" t="s">
        <v>1895</v>
      </c>
      <c r="H1250" s="19">
        <v>1</v>
      </c>
      <c r="J1250" s="28" t="s">
        <v>274</v>
      </c>
    </row>
    <row r="1251" spans="1:10" x14ac:dyDescent="0.25">
      <c r="A1251" s="1">
        <v>1273</v>
      </c>
      <c r="B1251" s="28" t="s">
        <v>1894</v>
      </c>
      <c r="C1251" s="2" t="s">
        <v>1889</v>
      </c>
      <c r="E1251" s="28" t="str">
        <f t="shared" si="2"/>
        <v>SOUTHERN AFRICA HUB</v>
      </c>
      <c r="F1251" s="28" t="s">
        <v>1895</v>
      </c>
      <c r="H1251" s="19">
        <v>1</v>
      </c>
      <c r="J1251" s="28" t="s">
        <v>274</v>
      </c>
    </row>
    <row r="1252" spans="1:10" x14ac:dyDescent="0.25">
      <c r="A1252" s="1">
        <v>1274</v>
      </c>
      <c r="B1252" s="28" t="s">
        <v>1896</v>
      </c>
      <c r="C1252" s="2" t="s">
        <v>1897</v>
      </c>
      <c r="E1252" s="28" t="str">
        <f>UPPER(C1252)</f>
        <v>CONFERENCE</v>
      </c>
      <c r="F1252" s="28" t="s">
        <v>1898</v>
      </c>
      <c r="H1252" s="19">
        <v>1</v>
      </c>
      <c r="J1252" s="28" t="s">
        <v>528</v>
      </c>
    </row>
    <row r="1253" spans="1:10" x14ac:dyDescent="0.25">
      <c r="A1253" s="1">
        <v>1275</v>
      </c>
      <c r="B1253" s="28" t="s">
        <v>1896</v>
      </c>
      <c r="C1253" s="2" t="s">
        <v>1899</v>
      </c>
      <c r="E1253" s="28" t="str">
        <f t="shared" ref="E1253:E1264" si="3">UPPER(C1253)</f>
        <v>SYMPOSIUM</v>
      </c>
      <c r="F1253" s="28" t="s">
        <v>1898</v>
      </c>
      <c r="H1253" s="19">
        <v>0.9</v>
      </c>
      <c r="J1253" s="28" t="s">
        <v>528</v>
      </c>
    </row>
    <row r="1254" spans="1:10" x14ac:dyDescent="0.25">
      <c r="A1254" s="1">
        <v>1276</v>
      </c>
      <c r="B1254" s="28" t="s">
        <v>1896</v>
      </c>
      <c r="C1254" s="2" t="s">
        <v>1900</v>
      </c>
      <c r="E1254" s="28" t="str">
        <f t="shared" si="3"/>
        <v>MEETING</v>
      </c>
      <c r="F1254" s="28" t="s">
        <v>1898</v>
      </c>
      <c r="H1254" s="19">
        <v>1</v>
      </c>
      <c r="J1254" s="28" t="s">
        <v>528</v>
      </c>
    </row>
    <row r="1255" spans="1:10" x14ac:dyDescent="0.25">
      <c r="A1255" s="1">
        <v>1277</v>
      </c>
      <c r="B1255" s="28" t="s">
        <v>1896</v>
      </c>
      <c r="C1255" s="2" t="s">
        <v>1901</v>
      </c>
      <c r="E1255" s="28" t="str">
        <f t="shared" si="3"/>
        <v>SEMINAR</v>
      </c>
      <c r="F1255" s="28" t="s">
        <v>1898</v>
      </c>
      <c r="H1255" s="19">
        <v>1</v>
      </c>
      <c r="J1255" s="28" t="s">
        <v>528</v>
      </c>
    </row>
    <row r="1256" spans="1:10" x14ac:dyDescent="0.25">
      <c r="A1256" s="1">
        <v>1278</v>
      </c>
      <c r="B1256" s="28" t="s">
        <v>1896</v>
      </c>
      <c r="C1256" s="2" t="s">
        <v>1902</v>
      </c>
      <c r="E1256" s="28" t="str">
        <f t="shared" si="3"/>
        <v>TRAINING</v>
      </c>
      <c r="F1256" s="28" t="s">
        <v>1898</v>
      </c>
      <c r="H1256" s="19">
        <v>1</v>
      </c>
      <c r="J1256" s="28" t="s">
        <v>528</v>
      </c>
    </row>
    <row r="1257" spans="1:10" x14ac:dyDescent="0.25">
      <c r="A1257" s="1">
        <v>1279</v>
      </c>
      <c r="B1257" s="28" t="s">
        <v>1896</v>
      </c>
      <c r="C1257" s="2" t="s">
        <v>1903</v>
      </c>
      <c r="E1257" s="28" t="str">
        <f t="shared" si="3"/>
        <v>WORKSHOP</v>
      </c>
      <c r="F1257" s="28" t="s">
        <v>1898</v>
      </c>
      <c r="H1257" s="19">
        <v>0.8</v>
      </c>
      <c r="J1257" s="28" t="s">
        <v>528</v>
      </c>
    </row>
    <row r="1258" spans="1:10" x14ac:dyDescent="0.25">
      <c r="A1258" s="1">
        <v>1280</v>
      </c>
      <c r="B1258" s="28" t="s">
        <v>1896</v>
      </c>
      <c r="C1258" s="2" t="s">
        <v>1904</v>
      </c>
      <c r="E1258" s="28" t="str">
        <f t="shared" si="3"/>
        <v>PROJECT LAUNCH</v>
      </c>
      <c r="F1258" s="28" t="s">
        <v>1898</v>
      </c>
      <c r="H1258" s="19">
        <v>0.8</v>
      </c>
      <c r="J1258" s="28" t="s">
        <v>528</v>
      </c>
    </row>
    <row r="1259" spans="1:10" x14ac:dyDescent="0.25">
      <c r="A1259" s="1">
        <v>1281</v>
      </c>
      <c r="B1259" s="28" t="s">
        <v>1896</v>
      </c>
      <c r="C1259" s="2" t="s">
        <v>1905</v>
      </c>
      <c r="E1259" s="28" t="str">
        <f t="shared" si="3"/>
        <v>NEW VARIETY LAUNCH</v>
      </c>
      <c r="F1259" s="28" t="s">
        <v>1898</v>
      </c>
      <c r="H1259" s="19">
        <v>0.8</v>
      </c>
      <c r="J1259" s="28" t="s">
        <v>528</v>
      </c>
    </row>
    <row r="1260" spans="1:10" x14ac:dyDescent="0.25">
      <c r="A1260" s="1">
        <v>1282</v>
      </c>
      <c r="B1260" s="28" t="s">
        <v>1896</v>
      </c>
      <c r="C1260" s="2" t="s">
        <v>1906</v>
      </c>
      <c r="E1260" s="28" t="str">
        <f t="shared" si="3"/>
        <v>NEW TECHNOLOGY LAUNCH</v>
      </c>
      <c r="F1260" s="28" t="s">
        <v>1898</v>
      </c>
      <c r="H1260" s="19">
        <v>0.8</v>
      </c>
      <c r="J1260" s="28" t="s">
        <v>528</v>
      </c>
    </row>
    <row r="1261" spans="1:10" x14ac:dyDescent="0.25">
      <c r="A1261" s="1">
        <v>1283</v>
      </c>
      <c r="B1261" s="28" t="s">
        <v>1896</v>
      </c>
      <c r="C1261" s="2" t="s">
        <v>1907</v>
      </c>
      <c r="E1261" s="28" t="str">
        <f t="shared" si="3"/>
        <v>RETREAT</v>
      </c>
      <c r="F1261" s="28" t="s">
        <v>1898</v>
      </c>
      <c r="H1261" s="19">
        <v>0.7</v>
      </c>
      <c r="J1261" s="28" t="s">
        <v>528</v>
      </c>
    </row>
    <row r="1262" spans="1:10" x14ac:dyDescent="0.25">
      <c r="A1262" s="1">
        <v>1284</v>
      </c>
      <c r="B1262" s="28" t="s">
        <v>1896</v>
      </c>
      <c r="C1262" s="2" t="s">
        <v>1908</v>
      </c>
      <c r="D1262" s="2"/>
      <c r="E1262" s="28" t="str">
        <f t="shared" si="3"/>
        <v>AWARD</v>
      </c>
      <c r="F1262" s="28" t="s">
        <v>1898</v>
      </c>
      <c r="H1262" s="19">
        <v>0.6</v>
      </c>
      <c r="J1262" s="28" t="s">
        <v>528</v>
      </c>
    </row>
    <row r="1263" spans="1:10" x14ac:dyDescent="0.25">
      <c r="A1263" s="1">
        <v>1285</v>
      </c>
      <c r="B1263" s="28" t="s">
        <v>1896</v>
      </c>
      <c r="C1263" s="2" t="s">
        <v>1909</v>
      </c>
      <c r="E1263" s="28" t="str">
        <f t="shared" si="3"/>
        <v>EXIHIBITION</v>
      </c>
      <c r="F1263" s="28" t="s">
        <v>1898</v>
      </c>
      <c r="H1263" s="19">
        <v>0.9</v>
      </c>
      <c r="J1263" s="28" t="s">
        <v>528</v>
      </c>
    </row>
    <row r="1264" spans="1:10" x14ac:dyDescent="0.25">
      <c r="A1264" s="1">
        <v>1286</v>
      </c>
      <c r="B1264" s="28" t="s">
        <v>1896</v>
      </c>
      <c r="C1264" s="2" t="s">
        <v>1910</v>
      </c>
      <c r="E1264" s="28" t="str">
        <f t="shared" si="3"/>
        <v>FIELD VISIT</v>
      </c>
      <c r="F1264" s="28" t="s">
        <v>1898</v>
      </c>
      <c r="H1264" s="19">
        <v>0.8</v>
      </c>
      <c r="J1264" s="28" t="s">
        <v>528</v>
      </c>
    </row>
    <row r="1265" spans="1:11" x14ac:dyDescent="0.25">
      <c r="A1265" s="1">
        <v>1287</v>
      </c>
      <c r="B1265" s="28" t="s">
        <v>2620</v>
      </c>
      <c r="C1265" s="2" t="s">
        <v>2621</v>
      </c>
      <c r="F1265" s="28" t="s">
        <v>2622</v>
      </c>
      <c r="H1265" s="27">
        <v>1</v>
      </c>
    </row>
    <row r="1266" spans="1:11" x14ac:dyDescent="0.25">
      <c r="A1266" s="1">
        <v>1288</v>
      </c>
      <c r="B1266" s="28" t="s">
        <v>2620</v>
      </c>
      <c r="C1266" s="2" t="s">
        <v>2623</v>
      </c>
      <c r="F1266" s="28" t="s">
        <v>2622</v>
      </c>
      <c r="H1266" s="27">
        <v>1</v>
      </c>
    </row>
    <row r="1267" spans="1:11" x14ac:dyDescent="0.25">
      <c r="A1267" s="1">
        <v>1289</v>
      </c>
      <c r="B1267" s="28" t="s">
        <v>2620</v>
      </c>
      <c r="C1267" s="2" t="s">
        <v>2624</v>
      </c>
      <c r="F1267" s="28" t="s">
        <v>2622</v>
      </c>
      <c r="H1267" s="27">
        <v>1</v>
      </c>
    </row>
    <row r="1268" spans="1:11" x14ac:dyDescent="0.25">
      <c r="A1268" s="1">
        <v>1290</v>
      </c>
      <c r="B1268" s="28" t="s">
        <v>2620</v>
      </c>
      <c r="C1268" s="2" t="s">
        <v>2625</v>
      </c>
      <c r="F1268" s="28" t="s">
        <v>2622</v>
      </c>
      <c r="H1268" s="27">
        <v>0.8</v>
      </c>
    </row>
    <row r="1269" spans="1:11" x14ac:dyDescent="0.25">
      <c r="A1269" s="1">
        <v>1291</v>
      </c>
      <c r="B1269" s="28" t="s">
        <v>2626</v>
      </c>
      <c r="C1269" s="2" t="s">
        <v>2627</v>
      </c>
      <c r="F1269" s="28" t="s">
        <v>2628</v>
      </c>
      <c r="H1269" s="27">
        <v>0.8</v>
      </c>
      <c r="K1269" s="28" t="s">
        <v>2629</v>
      </c>
    </row>
    <row r="1270" spans="1:11" x14ac:dyDescent="0.25">
      <c r="A1270" s="1">
        <v>1292</v>
      </c>
      <c r="B1270" s="28" t="s">
        <v>2626</v>
      </c>
      <c r="C1270" s="2" t="s">
        <v>2630</v>
      </c>
      <c r="F1270" s="28" t="s">
        <v>2628</v>
      </c>
      <c r="H1270" s="27">
        <v>0.8</v>
      </c>
      <c r="K1270" s="28" t="s">
        <v>2631</v>
      </c>
    </row>
    <row r="1271" spans="1:11" x14ac:dyDescent="0.25">
      <c r="A1271" s="1">
        <v>1293</v>
      </c>
      <c r="B1271" s="28" t="s">
        <v>2626</v>
      </c>
      <c r="C1271" s="2" t="s">
        <v>2632</v>
      </c>
      <c r="F1271" s="28" t="s">
        <v>2628</v>
      </c>
      <c r="H1271" s="27">
        <v>0.8</v>
      </c>
      <c r="K1271" s="28" t="s">
        <v>2633</v>
      </c>
    </row>
    <row r="1272" spans="1:11" x14ac:dyDescent="0.25">
      <c r="A1272" s="1">
        <v>1294</v>
      </c>
      <c r="B1272" s="28" t="s">
        <v>2626</v>
      </c>
      <c r="C1272" s="2" t="s">
        <v>2634</v>
      </c>
      <c r="F1272" s="28" t="s">
        <v>2628</v>
      </c>
      <c r="H1272" s="27">
        <v>0.8</v>
      </c>
      <c r="K1272" s="28" t="s">
        <v>2635</v>
      </c>
    </row>
    <row r="1273" spans="1:11" x14ac:dyDescent="0.25">
      <c r="A1273" s="1">
        <v>1295</v>
      </c>
      <c r="B1273" s="28" t="s">
        <v>2626</v>
      </c>
      <c r="C1273" s="2" t="s">
        <v>2636</v>
      </c>
      <c r="F1273" s="28" t="s">
        <v>2628</v>
      </c>
      <c r="H1273" s="27">
        <v>0.8</v>
      </c>
      <c r="K1273" s="28" t="s">
        <v>2637</v>
      </c>
    </row>
    <row r="1274" spans="1:11" x14ac:dyDescent="0.25">
      <c r="A1274" s="1">
        <v>1296</v>
      </c>
      <c r="B1274" s="28" t="s">
        <v>2626</v>
      </c>
      <c r="C1274" s="2" t="s">
        <v>2638</v>
      </c>
      <c r="F1274" s="28" t="s">
        <v>2628</v>
      </c>
      <c r="H1274" s="27">
        <v>0.8</v>
      </c>
      <c r="K1274" s="28" t="s">
        <v>2639</v>
      </c>
    </row>
    <row r="1275" spans="1:11" x14ac:dyDescent="0.25">
      <c r="A1275" s="1">
        <v>1297</v>
      </c>
      <c r="B1275" s="28" t="s">
        <v>2626</v>
      </c>
      <c r="C1275" s="2" t="s">
        <v>2640</v>
      </c>
      <c r="F1275" s="28" t="s">
        <v>2628</v>
      </c>
      <c r="H1275" s="27">
        <v>0.8</v>
      </c>
      <c r="K1275" s="28" t="s">
        <v>2641</v>
      </c>
    </row>
    <row r="1276" spans="1:11" x14ac:dyDescent="0.25">
      <c r="A1276" s="1">
        <v>1298</v>
      </c>
      <c r="B1276" s="28" t="s">
        <v>2626</v>
      </c>
      <c r="C1276" s="2" t="s">
        <v>2636</v>
      </c>
      <c r="F1276" s="28" t="s">
        <v>2628</v>
      </c>
      <c r="H1276" s="27">
        <v>0.8</v>
      </c>
      <c r="K1276" s="28" t="s">
        <v>2642</v>
      </c>
    </row>
    <row r="1277" spans="1:11" x14ac:dyDescent="0.25">
      <c r="A1277" s="1">
        <v>1299</v>
      </c>
      <c r="B1277" s="28" t="s">
        <v>2643</v>
      </c>
      <c r="C1277" s="2" t="s">
        <v>2</v>
      </c>
      <c r="F1277" s="28" t="s">
        <v>2628</v>
      </c>
      <c r="H1277" s="27">
        <v>0.8</v>
      </c>
      <c r="K1277" s="28" t="s">
        <v>2644</v>
      </c>
    </row>
    <row r="1278" spans="1:11" x14ac:dyDescent="0.25">
      <c r="A1278" s="1">
        <v>1300</v>
      </c>
      <c r="B1278" s="28" t="s">
        <v>2643</v>
      </c>
      <c r="C1278" s="2" t="s">
        <v>2645</v>
      </c>
      <c r="F1278" s="28" t="s">
        <v>2628</v>
      </c>
      <c r="H1278" s="27">
        <v>0.8</v>
      </c>
      <c r="K1278" s="28" t="s">
        <v>2646</v>
      </c>
    </row>
    <row r="1279" spans="1:11" x14ac:dyDescent="0.25">
      <c r="A1279" s="1">
        <v>1301</v>
      </c>
      <c r="B1279" s="28" t="s">
        <v>2643</v>
      </c>
      <c r="C1279" s="2" t="s">
        <v>2647</v>
      </c>
      <c r="F1279" s="28" t="s">
        <v>2628</v>
      </c>
      <c r="H1279" s="27">
        <v>0.8</v>
      </c>
      <c r="K1279" s="28" t="s">
        <v>2648</v>
      </c>
    </row>
    <row r="1280" spans="1:11" x14ac:dyDescent="0.25">
      <c r="A1280" s="1">
        <v>1302</v>
      </c>
      <c r="B1280" s="28" t="s">
        <v>2649</v>
      </c>
      <c r="C1280" s="2" t="s">
        <v>2650</v>
      </c>
      <c r="F1280" s="28" t="s">
        <v>2651</v>
      </c>
      <c r="H1280" s="27">
        <v>0.8</v>
      </c>
      <c r="K1280" s="28" t="s">
        <v>2652</v>
      </c>
    </row>
    <row r="1281" spans="1:11" x14ac:dyDescent="0.25">
      <c r="A1281" s="1">
        <v>1303</v>
      </c>
      <c r="B1281" s="28" t="s">
        <v>2649</v>
      </c>
      <c r="C1281" s="2" t="s">
        <v>2653</v>
      </c>
      <c r="F1281" s="28" t="s">
        <v>2651</v>
      </c>
      <c r="H1281" s="27">
        <v>0.8</v>
      </c>
      <c r="K1281" s="28" t="s">
        <v>2654</v>
      </c>
    </row>
    <row r="1282" spans="1:11" x14ac:dyDescent="0.25">
      <c r="A1282" s="1">
        <v>1304</v>
      </c>
      <c r="B1282" s="28" t="s">
        <v>2649</v>
      </c>
      <c r="C1282" s="2" t="s">
        <v>2655</v>
      </c>
      <c r="F1282" s="28" t="s">
        <v>2651</v>
      </c>
      <c r="H1282" s="27">
        <v>0.8</v>
      </c>
      <c r="K1282" s="28" t="s">
        <v>2656</v>
      </c>
    </row>
    <row r="1283" spans="1:11" x14ac:dyDescent="0.25">
      <c r="A1283" s="1">
        <v>1305</v>
      </c>
      <c r="B1283" s="28" t="s">
        <v>2649</v>
      </c>
      <c r="C1283" s="2" t="s">
        <v>2657</v>
      </c>
      <c r="F1283" s="28" t="s">
        <v>2651</v>
      </c>
      <c r="H1283" s="27">
        <v>0.8</v>
      </c>
      <c r="K1283" s="28" t="s">
        <v>2658</v>
      </c>
    </row>
    <row r="1284" spans="1:11" x14ac:dyDescent="0.25">
      <c r="A1284" s="1">
        <v>1306</v>
      </c>
      <c r="B1284" s="28" t="s">
        <v>2649</v>
      </c>
      <c r="C1284" s="2" t="s">
        <v>2659</v>
      </c>
      <c r="F1284" s="28" t="s">
        <v>2651</v>
      </c>
      <c r="H1284" s="27">
        <v>0.8</v>
      </c>
      <c r="K1284" s="28" t="s">
        <v>2660</v>
      </c>
    </row>
    <row r="1285" spans="1:11" x14ac:dyDescent="0.25">
      <c r="A1285" s="1">
        <v>1307</v>
      </c>
      <c r="B1285" s="28" t="s">
        <v>2649</v>
      </c>
      <c r="C1285" s="2" t="s">
        <v>2661</v>
      </c>
      <c r="F1285" s="28" t="s">
        <v>2651</v>
      </c>
      <c r="H1285" s="27">
        <v>0.8</v>
      </c>
      <c r="K1285" s="28" t="s">
        <v>2662</v>
      </c>
    </row>
    <row r="1286" spans="1:11" x14ac:dyDescent="0.25">
      <c r="A1286" s="1">
        <v>1308</v>
      </c>
      <c r="B1286" s="28" t="s">
        <v>2649</v>
      </c>
      <c r="C1286" s="2" t="s">
        <v>2663</v>
      </c>
      <c r="F1286" s="28" t="s">
        <v>2651</v>
      </c>
      <c r="H1286" s="27">
        <v>0.8</v>
      </c>
      <c r="K1286" s="28" t="s">
        <v>2664</v>
      </c>
    </row>
    <row r="1287" spans="1:11" x14ac:dyDescent="0.25">
      <c r="A1287" s="1">
        <v>1309</v>
      </c>
      <c r="B1287" s="28" t="s">
        <v>2649</v>
      </c>
      <c r="C1287" s="2" t="s">
        <v>2665</v>
      </c>
      <c r="F1287" s="28" t="s">
        <v>2651</v>
      </c>
      <c r="H1287" s="27">
        <v>0.8</v>
      </c>
      <c r="K1287" s="28" t="s">
        <v>2666</v>
      </c>
    </row>
    <row r="1288" spans="1:11" x14ac:dyDescent="0.25">
      <c r="A1288" s="1">
        <v>1310</v>
      </c>
      <c r="B1288" s="28" t="s">
        <v>2649</v>
      </c>
      <c r="C1288" s="2" t="s">
        <v>2667</v>
      </c>
      <c r="F1288" s="28" t="s">
        <v>2651</v>
      </c>
      <c r="H1288" s="27">
        <v>0.8</v>
      </c>
      <c r="K1288" s="28" t="s">
        <v>2668</v>
      </c>
    </row>
    <row r="1289" spans="1:11" x14ac:dyDescent="0.25">
      <c r="A1289" s="1">
        <v>1311</v>
      </c>
      <c r="B1289" s="28" t="s">
        <v>2649</v>
      </c>
      <c r="C1289" s="2" t="s">
        <v>2669</v>
      </c>
      <c r="F1289" s="28" t="s">
        <v>2651</v>
      </c>
      <c r="H1289" s="27">
        <v>0.8</v>
      </c>
      <c r="K1289" s="28" t="s">
        <v>2670</v>
      </c>
    </row>
    <row r="1290" spans="1:11" x14ac:dyDescent="0.25">
      <c r="A1290" s="1">
        <v>1312</v>
      </c>
      <c r="B1290" s="28" t="s">
        <v>2649</v>
      </c>
      <c r="C1290" s="2" t="s">
        <v>2671</v>
      </c>
      <c r="F1290" s="28" t="s">
        <v>2651</v>
      </c>
      <c r="H1290" s="27">
        <v>0.8</v>
      </c>
      <c r="K1290" s="28" t="s">
        <v>2672</v>
      </c>
    </row>
    <row r="1291" spans="1:11" x14ac:dyDescent="0.25">
      <c r="A1291" s="1">
        <v>1313</v>
      </c>
      <c r="B1291" s="2" t="s">
        <v>2673</v>
      </c>
      <c r="C1291" s="28" t="s">
        <v>1705</v>
      </c>
      <c r="D1291" s="28">
        <v>334</v>
      </c>
      <c r="F1291" s="28" t="s">
        <v>2674</v>
      </c>
      <c r="H1291" s="27">
        <v>1</v>
      </c>
    </row>
    <row r="1292" spans="1:11" x14ac:dyDescent="0.25">
      <c r="A1292" s="1">
        <v>1314</v>
      </c>
      <c r="B1292" s="2" t="s">
        <v>2673</v>
      </c>
      <c r="C1292" s="28" t="s">
        <v>2675</v>
      </c>
      <c r="D1292" s="28">
        <v>326</v>
      </c>
      <c r="F1292" s="28" t="s">
        <v>2674</v>
      </c>
      <c r="H1292" s="27">
        <v>1</v>
      </c>
    </row>
    <row r="1293" spans="1:11" x14ac:dyDescent="0.25">
      <c r="A1293" s="1">
        <v>1315</v>
      </c>
      <c r="B1293" s="2" t="s">
        <v>2673</v>
      </c>
      <c r="C1293" s="28" t="s">
        <v>1709</v>
      </c>
      <c r="D1293" s="28">
        <v>340</v>
      </c>
      <c r="F1293" s="28" t="s">
        <v>2674</v>
      </c>
      <c r="H1293" s="27">
        <v>1</v>
      </c>
    </row>
    <row r="1294" spans="1:11" x14ac:dyDescent="0.25">
      <c r="A1294" s="1">
        <v>1316</v>
      </c>
      <c r="B1294" s="2" t="s">
        <v>2673</v>
      </c>
      <c r="C1294" s="28" t="s">
        <v>1713</v>
      </c>
      <c r="D1294" s="28">
        <v>322</v>
      </c>
      <c r="F1294" s="28" t="s">
        <v>2674</v>
      </c>
      <c r="H1294" s="27">
        <v>1</v>
      </c>
    </row>
    <row r="1295" spans="1:11" x14ac:dyDescent="0.25">
      <c r="A1295" s="1">
        <v>1317</v>
      </c>
      <c r="B1295" s="2" t="s">
        <v>2673</v>
      </c>
      <c r="C1295" s="28" t="s">
        <v>1700</v>
      </c>
      <c r="D1295" s="28">
        <v>325</v>
      </c>
      <c r="F1295" s="28" t="s">
        <v>2674</v>
      </c>
      <c r="H1295" s="27">
        <v>1</v>
      </c>
    </row>
    <row r="1296" spans="1:11" x14ac:dyDescent="0.25">
      <c r="A1296" s="1">
        <v>1318</v>
      </c>
      <c r="B1296" s="2" t="s">
        <v>2673</v>
      </c>
      <c r="C1296" s="28" t="s">
        <v>1703</v>
      </c>
      <c r="D1296" s="28">
        <v>325</v>
      </c>
      <c r="F1296" s="28" t="s">
        <v>2674</v>
      </c>
      <c r="H1296" s="27">
        <v>1</v>
      </c>
    </row>
    <row r="1297" spans="1:8" x14ac:dyDescent="0.25">
      <c r="A1297" s="1">
        <v>1319</v>
      </c>
      <c r="B1297" s="2" t="s">
        <v>2673</v>
      </c>
      <c r="C1297" s="28" t="s">
        <v>1715</v>
      </c>
      <c r="D1297" s="28">
        <v>336</v>
      </c>
      <c r="F1297" s="28" t="s">
        <v>2674</v>
      </c>
      <c r="H1297" s="27">
        <v>1</v>
      </c>
    </row>
    <row r="1298" spans="1:8" x14ac:dyDescent="0.25">
      <c r="A1298" s="1">
        <v>1320</v>
      </c>
      <c r="B1298" s="2" t="s">
        <v>2673</v>
      </c>
      <c r="C1298" s="28" t="s">
        <v>1717</v>
      </c>
      <c r="D1298" s="28">
        <v>343</v>
      </c>
      <c r="F1298" s="28" t="s">
        <v>2674</v>
      </c>
      <c r="H1298" s="27">
        <v>1</v>
      </c>
    </row>
    <row r="1299" spans="1:8" x14ac:dyDescent="0.25">
      <c r="A1299" s="1">
        <v>1321</v>
      </c>
      <c r="B1299" s="2" t="s">
        <v>2673</v>
      </c>
      <c r="C1299" s="28" t="s">
        <v>2676</v>
      </c>
      <c r="D1299" s="28">
        <v>337</v>
      </c>
      <c r="F1299" s="28" t="s">
        <v>2674</v>
      </c>
      <c r="H1299" s="27">
        <v>0.8</v>
      </c>
    </row>
    <row r="1300" spans="1:8" x14ac:dyDescent="0.25">
      <c r="A1300" s="1">
        <v>1322</v>
      </c>
      <c r="B1300" s="2" t="s">
        <v>2673</v>
      </c>
      <c r="C1300" s="28" t="s">
        <v>2677</v>
      </c>
      <c r="D1300" s="28">
        <v>320</v>
      </c>
      <c r="F1300" s="28" t="s">
        <v>2674</v>
      </c>
      <c r="H1300" s="27">
        <v>0.8</v>
      </c>
    </row>
    <row r="1301" spans="1:8" x14ac:dyDescent="0.25">
      <c r="A1301" s="1">
        <v>1323</v>
      </c>
      <c r="B1301" s="2" t="s">
        <v>2673</v>
      </c>
      <c r="C1301" s="28" t="s">
        <v>2678</v>
      </c>
      <c r="D1301" s="28">
        <v>331</v>
      </c>
      <c r="F1301" s="28" t="s">
        <v>2674</v>
      </c>
      <c r="H1301" s="27">
        <v>0.8</v>
      </c>
    </row>
    <row r="1302" spans="1:8" x14ac:dyDescent="0.25">
      <c r="A1302" s="1">
        <v>1324</v>
      </c>
      <c r="B1302" s="2" t="s">
        <v>2673</v>
      </c>
      <c r="C1302" s="28" t="s">
        <v>2679</v>
      </c>
      <c r="D1302" s="28">
        <v>321</v>
      </c>
      <c r="F1302" s="28" t="s">
        <v>2674</v>
      </c>
      <c r="H1302" s="27">
        <v>0.8</v>
      </c>
    </row>
    <row r="1303" spans="1:8" x14ac:dyDescent="0.25">
      <c r="A1303" s="1">
        <v>1325</v>
      </c>
      <c r="B1303" s="2" t="s">
        <v>2673</v>
      </c>
      <c r="C1303" s="28" t="s">
        <v>2680</v>
      </c>
      <c r="D1303" s="28">
        <v>332</v>
      </c>
      <c r="F1303" s="28" t="s">
        <v>2674</v>
      </c>
      <c r="H1303" s="27">
        <v>0.6</v>
      </c>
    </row>
    <row r="1304" spans="1:8" x14ac:dyDescent="0.25">
      <c r="A1304" s="1">
        <v>1326</v>
      </c>
      <c r="B1304" s="2" t="s">
        <v>2673</v>
      </c>
      <c r="C1304" s="28" t="s">
        <v>2681</v>
      </c>
      <c r="D1304" s="28">
        <v>338</v>
      </c>
      <c r="F1304" s="28" t="s">
        <v>2674</v>
      </c>
      <c r="H1304" s="27">
        <v>0.6</v>
      </c>
    </row>
    <row r="1305" spans="1:8" x14ac:dyDescent="0.25">
      <c r="A1305" s="1">
        <v>1327</v>
      </c>
      <c r="B1305" s="2" t="s">
        <v>2673</v>
      </c>
      <c r="C1305" s="28" t="s">
        <v>2682</v>
      </c>
      <c r="D1305" s="28">
        <v>328</v>
      </c>
      <c r="F1305" s="28" t="s">
        <v>2674</v>
      </c>
      <c r="H1305" s="27">
        <v>0.6</v>
      </c>
    </row>
    <row r="1306" spans="1:8" x14ac:dyDescent="0.25">
      <c r="A1306" s="1">
        <v>1328</v>
      </c>
      <c r="B1306" s="2" t="s">
        <v>2673</v>
      </c>
      <c r="C1306" s="28" t="s">
        <v>2683</v>
      </c>
      <c r="D1306" s="28">
        <v>339</v>
      </c>
      <c r="F1306" s="28" t="s">
        <v>2674</v>
      </c>
      <c r="H1306" s="27">
        <v>0.6</v>
      </c>
    </row>
    <row r="1307" spans="1:8" x14ac:dyDescent="0.25">
      <c r="A1307" s="1">
        <v>1329</v>
      </c>
      <c r="B1307" s="2" t="s">
        <v>2673</v>
      </c>
      <c r="C1307" s="28" t="s">
        <v>2684</v>
      </c>
      <c r="D1307" s="28">
        <v>327</v>
      </c>
      <c r="F1307" s="28" t="s">
        <v>2674</v>
      </c>
      <c r="H1307" s="27">
        <v>0.6</v>
      </c>
    </row>
    <row r="1308" spans="1:8" x14ac:dyDescent="0.25">
      <c r="A1308" s="1">
        <v>1330</v>
      </c>
      <c r="B1308" s="2" t="s">
        <v>2673</v>
      </c>
      <c r="C1308" s="28" t="s">
        <v>2685</v>
      </c>
      <c r="D1308" s="28">
        <v>335</v>
      </c>
      <c r="F1308" s="28" t="s">
        <v>2674</v>
      </c>
      <c r="H1308" s="27">
        <v>0.6</v>
      </c>
    </row>
    <row r="1309" spans="1:8" x14ac:dyDescent="0.25">
      <c r="A1309" s="1">
        <v>1331</v>
      </c>
      <c r="B1309" s="2" t="s">
        <v>2673</v>
      </c>
      <c r="C1309" s="28" t="s">
        <v>2686</v>
      </c>
      <c r="D1309" s="28">
        <v>341</v>
      </c>
      <c r="F1309" s="28" t="s">
        <v>2674</v>
      </c>
      <c r="H1309" s="27">
        <v>0.6</v>
      </c>
    </row>
    <row r="1310" spans="1:8" x14ac:dyDescent="0.25">
      <c r="A1310" s="1">
        <v>1332</v>
      </c>
      <c r="B1310" s="2" t="s">
        <v>2673</v>
      </c>
      <c r="C1310" s="28" t="s">
        <v>2687</v>
      </c>
      <c r="D1310" s="28">
        <v>330</v>
      </c>
      <c r="F1310" s="28" t="s">
        <v>2674</v>
      </c>
      <c r="H1310" s="27">
        <v>0.6</v>
      </c>
    </row>
    <row r="1311" spans="1:8" x14ac:dyDescent="0.25">
      <c r="A1311" s="1">
        <v>1333</v>
      </c>
      <c r="B1311" s="2" t="s">
        <v>2673</v>
      </c>
      <c r="C1311" s="28" t="s">
        <v>2688</v>
      </c>
      <c r="D1311" s="28">
        <v>324</v>
      </c>
      <c r="F1311" s="28" t="s">
        <v>2674</v>
      </c>
      <c r="H1311" s="27">
        <v>0.6</v>
      </c>
    </row>
    <row r="1312" spans="1:8" x14ac:dyDescent="0.25">
      <c r="A1312" s="1">
        <v>1334</v>
      </c>
      <c r="B1312" s="2" t="s">
        <v>2673</v>
      </c>
      <c r="C1312" s="28" t="s">
        <v>2689</v>
      </c>
      <c r="D1312" s="28">
        <v>345</v>
      </c>
      <c r="F1312" s="28" t="s">
        <v>2674</v>
      </c>
      <c r="H1312" s="27">
        <v>0.5</v>
      </c>
    </row>
    <row r="1313" spans="1:11" x14ac:dyDescent="0.25">
      <c r="A1313" s="1">
        <v>1335</v>
      </c>
      <c r="B1313" s="2" t="s">
        <v>2673</v>
      </c>
      <c r="C1313" s="28" t="s">
        <v>2690</v>
      </c>
      <c r="D1313" s="28">
        <v>342</v>
      </c>
      <c r="F1313" s="28" t="s">
        <v>2674</v>
      </c>
      <c r="H1313" s="27">
        <v>0.5</v>
      </c>
    </row>
    <row r="1314" spans="1:11" x14ac:dyDescent="0.25">
      <c r="A1314" s="1">
        <v>1336</v>
      </c>
      <c r="B1314" s="2" t="s">
        <v>2673</v>
      </c>
      <c r="C1314" s="28" t="s">
        <v>2691</v>
      </c>
      <c r="D1314" s="28">
        <v>323</v>
      </c>
      <c r="F1314" s="28" t="s">
        <v>2674</v>
      </c>
      <c r="H1314" s="27">
        <v>0.4</v>
      </c>
    </row>
    <row r="1315" spans="1:11" x14ac:dyDescent="0.25">
      <c r="A1315" s="1">
        <v>1337</v>
      </c>
      <c r="B1315" s="2" t="s">
        <v>2673</v>
      </c>
      <c r="C1315" s="28" t="s">
        <v>2692</v>
      </c>
      <c r="D1315" s="28">
        <v>350</v>
      </c>
      <c r="F1315" s="28" t="s">
        <v>2674</v>
      </c>
      <c r="H1315" s="27">
        <v>0.2</v>
      </c>
    </row>
    <row r="1316" spans="1:11" x14ac:dyDescent="0.25">
      <c r="A1316" s="1">
        <v>1338</v>
      </c>
      <c r="B1316" s="45" t="s">
        <v>2543</v>
      </c>
      <c r="C1316" s="2" t="s">
        <v>2559</v>
      </c>
      <c r="F1316" s="28" t="s">
        <v>2693</v>
      </c>
      <c r="H1316" s="27">
        <v>1</v>
      </c>
    </row>
    <row r="1317" spans="1:11" x14ac:dyDescent="0.25">
      <c r="A1317" s="1">
        <v>1339</v>
      </c>
      <c r="B1317" s="45" t="s">
        <v>2543</v>
      </c>
      <c r="C1317" s="2" t="s">
        <v>2694</v>
      </c>
      <c r="F1317" s="28" t="s">
        <v>2693</v>
      </c>
      <c r="H1317" s="27">
        <v>1</v>
      </c>
    </row>
    <row r="1318" spans="1:11" x14ac:dyDescent="0.25">
      <c r="A1318" s="1">
        <v>1340</v>
      </c>
      <c r="B1318" s="45" t="s">
        <v>2543</v>
      </c>
      <c r="C1318" s="2" t="s">
        <v>2695</v>
      </c>
      <c r="F1318" s="28" t="s">
        <v>2693</v>
      </c>
      <c r="H1318" s="27">
        <v>1</v>
      </c>
    </row>
    <row r="1319" spans="1:11" x14ac:dyDescent="0.25">
      <c r="A1319" s="1">
        <v>1341</v>
      </c>
      <c r="B1319" s="45" t="s">
        <v>2543</v>
      </c>
      <c r="C1319" s="2" t="s">
        <v>2696</v>
      </c>
      <c r="F1319" s="28" t="s">
        <v>2693</v>
      </c>
      <c r="H1319" s="27">
        <v>1</v>
      </c>
    </row>
    <row r="1320" spans="1:11" x14ac:dyDescent="0.25">
      <c r="A1320" s="1">
        <v>1342</v>
      </c>
      <c r="B1320" s="45" t="s">
        <v>2543</v>
      </c>
      <c r="C1320" s="2" t="s">
        <v>2618</v>
      </c>
      <c r="F1320" s="28" t="s">
        <v>2693</v>
      </c>
      <c r="H1320" s="27">
        <v>1</v>
      </c>
    </row>
    <row r="1321" spans="1:11" x14ac:dyDescent="0.25">
      <c r="A1321" s="1">
        <v>1343</v>
      </c>
      <c r="B1321" s="28" t="s">
        <v>2697</v>
      </c>
      <c r="C1321" s="2" t="s">
        <v>2698</v>
      </c>
      <c r="D1321" s="28" t="s">
        <v>2698</v>
      </c>
      <c r="E1321" s="28" t="s">
        <v>2699</v>
      </c>
      <c r="F1321" s="28" t="s">
        <v>2700</v>
      </c>
      <c r="I1321" s="28" t="s">
        <v>2701</v>
      </c>
      <c r="J1321" s="28" t="s">
        <v>2702</v>
      </c>
      <c r="K1321" s="28" t="s">
        <v>2703</v>
      </c>
    </row>
    <row r="1322" spans="1:11" x14ac:dyDescent="0.25">
      <c r="A1322" s="1">
        <v>1344</v>
      </c>
      <c r="B1322" s="28" t="s">
        <v>2697</v>
      </c>
      <c r="C1322" s="2" t="s">
        <v>2704</v>
      </c>
      <c r="D1322" s="28" t="s">
        <v>2704</v>
      </c>
      <c r="E1322" s="28" t="s">
        <v>2699</v>
      </c>
      <c r="F1322" s="28" t="s">
        <v>2700</v>
      </c>
      <c r="I1322" s="28" t="s">
        <v>2705</v>
      </c>
      <c r="J1322" s="28" t="s">
        <v>2702</v>
      </c>
      <c r="K1322" s="28" t="s">
        <v>2706</v>
      </c>
    </row>
    <row r="1323" spans="1:11" x14ac:dyDescent="0.25">
      <c r="A1323" s="1">
        <v>1345</v>
      </c>
      <c r="B1323" s="28" t="s">
        <v>2697</v>
      </c>
      <c r="C1323" s="2" t="s">
        <v>2707</v>
      </c>
      <c r="D1323" s="28" t="s">
        <v>2707</v>
      </c>
      <c r="E1323" s="28" t="s">
        <v>2699</v>
      </c>
      <c r="F1323" s="28" t="s">
        <v>2700</v>
      </c>
      <c r="I1323" s="28" t="s">
        <v>2708</v>
      </c>
      <c r="J1323" s="28" t="s">
        <v>2702</v>
      </c>
      <c r="K1323" s="28" t="s">
        <v>2709</v>
      </c>
    </row>
    <row r="1324" spans="1:11" x14ac:dyDescent="0.25">
      <c r="A1324" s="1">
        <v>1346</v>
      </c>
      <c r="B1324" s="28" t="s">
        <v>2697</v>
      </c>
      <c r="C1324" s="2" t="s">
        <v>2710</v>
      </c>
      <c r="D1324" s="28" t="s">
        <v>2710</v>
      </c>
      <c r="E1324" s="28" t="s">
        <v>2699</v>
      </c>
      <c r="F1324" s="28" t="s">
        <v>2700</v>
      </c>
      <c r="I1324" s="28" t="s">
        <v>2711</v>
      </c>
      <c r="J1324" s="28" t="s">
        <v>2702</v>
      </c>
      <c r="K1324" s="28" t="s">
        <v>2712</v>
      </c>
    </row>
    <row r="1325" spans="1:11" x14ac:dyDescent="0.25">
      <c r="A1325" s="1">
        <v>1347</v>
      </c>
      <c r="B1325" s="28" t="s">
        <v>2697</v>
      </c>
      <c r="C1325" s="2" t="s">
        <v>445</v>
      </c>
      <c r="D1325" s="28" t="s">
        <v>445</v>
      </c>
      <c r="E1325" s="28" t="s">
        <v>2699</v>
      </c>
      <c r="F1325" s="28" t="s">
        <v>2700</v>
      </c>
      <c r="I1325" s="28" t="s">
        <v>2713</v>
      </c>
      <c r="J1325" s="28" t="s">
        <v>2702</v>
      </c>
      <c r="K1325" s="28" t="s">
        <v>2714</v>
      </c>
    </row>
    <row r="1326" spans="1:11" x14ac:dyDescent="0.25">
      <c r="A1326" s="1">
        <v>1348</v>
      </c>
      <c r="B1326" s="28" t="s">
        <v>2697</v>
      </c>
      <c r="C1326" s="2" t="s">
        <v>2715</v>
      </c>
      <c r="D1326" s="28" t="s">
        <v>2716</v>
      </c>
      <c r="E1326" s="28" t="s">
        <v>2699</v>
      </c>
      <c r="F1326" s="28" t="s">
        <v>2700</v>
      </c>
      <c r="I1326" s="28" t="s">
        <v>2717</v>
      </c>
      <c r="J1326" s="28" t="s">
        <v>2702</v>
      </c>
      <c r="K1326" s="28" t="s">
        <v>2718</v>
      </c>
    </row>
    <row r="1327" spans="1:11" x14ac:dyDescent="0.25">
      <c r="A1327" s="1">
        <v>1349</v>
      </c>
      <c r="B1327" s="28" t="s">
        <v>2697</v>
      </c>
      <c r="C1327" s="2" t="s">
        <v>2719</v>
      </c>
      <c r="D1327" s="28" t="s">
        <v>2720</v>
      </c>
      <c r="E1327" s="28" t="s">
        <v>2699</v>
      </c>
      <c r="F1327" s="28" t="s">
        <v>2700</v>
      </c>
      <c r="I1327" s="28" t="s">
        <v>2721</v>
      </c>
      <c r="J1327" s="28" t="s">
        <v>2702</v>
      </c>
      <c r="K1327" s="28" t="s">
        <v>2722</v>
      </c>
    </row>
    <row r="1328" spans="1:11" x14ac:dyDescent="0.25">
      <c r="A1328" s="1">
        <v>1350</v>
      </c>
      <c r="B1328" s="28" t="s">
        <v>2697</v>
      </c>
      <c r="C1328" s="2" t="s">
        <v>11</v>
      </c>
      <c r="D1328" s="28" t="s">
        <v>11</v>
      </c>
      <c r="E1328" s="28" t="s">
        <v>2699</v>
      </c>
      <c r="F1328" s="28" t="s">
        <v>2700</v>
      </c>
      <c r="I1328" s="28" t="s">
        <v>2723</v>
      </c>
      <c r="J1328" s="28" t="s">
        <v>2702</v>
      </c>
      <c r="K1328" s="28" t="s">
        <v>2724</v>
      </c>
    </row>
    <row r="1329" spans="1:11" x14ac:dyDescent="0.25">
      <c r="A1329" s="1">
        <v>1351</v>
      </c>
      <c r="B1329" s="28" t="s">
        <v>2725</v>
      </c>
      <c r="C1329" s="2" t="s">
        <v>2726</v>
      </c>
      <c r="D1329" s="28" t="s">
        <v>2726</v>
      </c>
      <c r="E1329" s="28" t="s">
        <v>2727</v>
      </c>
      <c r="F1329" s="28" t="s">
        <v>2700</v>
      </c>
      <c r="I1329" s="28" t="s">
        <v>2728</v>
      </c>
      <c r="J1329" s="28" t="s">
        <v>2702</v>
      </c>
      <c r="K1329" s="28" t="s">
        <v>2729</v>
      </c>
    </row>
    <row r="1330" spans="1:11" x14ac:dyDescent="0.25">
      <c r="A1330" s="1">
        <v>1352</v>
      </c>
      <c r="B1330" s="28" t="s">
        <v>2725</v>
      </c>
      <c r="C1330" s="2" t="s">
        <v>2730</v>
      </c>
      <c r="D1330" s="28" t="s">
        <v>2730</v>
      </c>
      <c r="E1330" s="28" t="s">
        <v>2727</v>
      </c>
      <c r="F1330" s="28" t="s">
        <v>2700</v>
      </c>
      <c r="I1330" s="28" t="s">
        <v>2731</v>
      </c>
      <c r="J1330" s="28" t="s">
        <v>2702</v>
      </c>
      <c r="K1330" s="28" t="s">
        <v>2732</v>
      </c>
    </row>
    <row r="1331" spans="1:11" x14ac:dyDescent="0.25">
      <c r="A1331" s="1">
        <v>1353</v>
      </c>
      <c r="B1331" s="28" t="s">
        <v>2725</v>
      </c>
      <c r="C1331" s="2" t="s">
        <v>2733</v>
      </c>
      <c r="D1331" s="28" t="s">
        <v>2733</v>
      </c>
      <c r="E1331" s="28" t="s">
        <v>2727</v>
      </c>
      <c r="F1331" s="28" t="s">
        <v>2700</v>
      </c>
      <c r="I1331" s="28" t="s">
        <v>2734</v>
      </c>
      <c r="J1331" s="28" t="s">
        <v>2702</v>
      </c>
      <c r="K1331" s="28" t="s">
        <v>2735</v>
      </c>
    </row>
    <row r="1332" spans="1:11" x14ac:dyDescent="0.25">
      <c r="A1332" s="1">
        <v>1354</v>
      </c>
      <c r="B1332" s="28" t="s">
        <v>2725</v>
      </c>
      <c r="C1332" s="2" t="s">
        <v>2736</v>
      </c>
      <c r="D1332" s="28" t="s">
        <v>2737</v>
      </c>
      <c r="E1332" s="28" t="s">
        <v>2727</v>
      </c>
      <c r="F1332" s="28" t="s">
        <v>2700</v>
      </c>
      <c r="I1332" s="28" t="s">
        <v>2738</v>
      </c>
      <c r="J1332" s="28" t="s">
        <v>2702</v>
      </c>
      <c r="K1332" s="28" t="s">
        <v>2739</v>
      </c>
    </row>
    <row r="1333" spans="1:11" x14ac:dyDescent="0.25">
      <c r="A1333" s="1">
        <v>1355</v>
      </c>
      <c r="B1333" s="28" t="s">
        <v>2725</v>
      </c>
      <c r="C1333" s="2" t="s">
        <v>2740</v>
      </c>
      <c r="D1333" s="28" t="s">
        <v>2740</v>
      </c>
      <c r="E1333" s="28" t="s">
        <v>2727</v>
      </c>
      <c r="F1333" s="28" t="s">
        <v>2700</v>
      </c>
      <c r="I1333" s="28" t="s">
        <v>2741</v>
      </c>
      <c r="J1333" s="28" t="s">
        <v>2702</v>
      </c>
      <c r="K1333" s="28" t="s">
        <v>2742</v>
      </c>
    </row>
    <row r="1334" spans="1:11" x14ac:dyDescent="0.25">
      <c r="A1334" s="1">
        <v>1356</v>
      </c>
      <c r="B1334" s="28" t="s">
        <v>2725</v>
      </c>
      <c r="C1334" s="2" t="s">
        <v>2743</v>
      </c>
      <c r="D1334" s="28" t="s">
        <v>2744</v>
      </c>
      <c r="E1334" s="28" t="s">
        <v>2727</v>
      </c>
      <c r="F1334" s="28" t="s">
        <v>2700</v>
      </c>
      <c r="I1334" s="28" t="s">
        <v>2745</v>
      </c>
      <c r="J1334" s="28" t="s">
        <v>2702</v>
      </c>
      <c r="K1334" s="28" t="s">
        <v>2746</v>
      </c>
    </row>
    <row r="1335" spans="1:11" x14ac:dyDescent="0.25">
      <c r="A1335" s="1">
        <v>1357</v>
      </c>
      <c r="B1335" s="28" t="s">
        <v>2725</v>
      </c>
      <c r="C1335" s="2" t="s">
        <v>2747</v>
      </c>
      <c r="D1335" s="28" t="s">
        <v>2748</v>
      </c>
      <c r="E1335" s="28" t="s">
        <v>2727</v>
      </c>
      <c r="F1335" s="28" t="s">
        <v>2700</v>
      </c>
      <c r="I1335" s="28" t="s">
        <v>2749</v>
      </c>
      <c r="J1335" s="28" t="s">
        <v>2702</v>
      </c>
      <c r="K1335" s="28" t="s">
        <v>2750</v>
      </c>
    </row>
    <row r="1336" spans="1:11" x14ac:dyDescent="0.25">
      <c r="A1336" s="1">
        <v>1358</v>
      </c>
      <c r="B1336" s="28" t="s">
        <v>2725</v>
      </c>
      <c r="C1336" s="2" t="s">
        <v>2570</v>
      </c>
      <c r="D1336" s="28" t="s">
        <v>2751</v>
      </c>
      <c r="E1336" s="28" t="s">
        <v>2727</v>
      </c>
      <c r="F1336" s="28" t="s">
        <v>2700</v>
      </c>
      <c r="I1336" s="28" t="s">
        <v>2752</v>
      </c>
      <c r="J1336" s="28" t="s">
        <v>2702</v>
      </c>
      <c r="K1336" s="28" t="s">
        <v>2753</v>
      </c>
    </row>
    <row r="1337" spans="1:11" x14ac:dyDescent="0.25">
      <c r="A1337" s="1">
        <v>1359</v>
      </c>
      <c r="B1337" s="28" t="s">
        <v>2725</v>
      </c>
      <c r="C1337" s="2" t="s">
        <v>573</v>
      </c>
      <c r="D1337" s="2" t="s">
        <v>573</v>
      </c>
      <c r="F1337" s="28" t="s">
        <v>276</v>
      </c>
    </row>
    <row r="1338" spans="1:11" x14ac:dyDescent="0.25">
      <c r="A1338" s="1">
        <v>1360</v>
      </c>
      <c r="B1338" s="28" t="s">
        <v>2725</v>
      </c>
      <c r="C1338" s="2" t="s">
        <v>2754</v>
      </c>
      <c r="D1338" s="2" t="s">
        <v>2754</v>
      </c>
      <c r="F1338" s="28" t="s">
        <v>276</v>
      </c>
    </row>
    <row r="1339" spans="1:11" x14ac:dyDescent="0.25">
      <c r="A1339" s="1">
        <v>1361</v>
      </c>
      <c r="B1339" s="28" t="s">
        <v>2725</v>
      </c>
      <c r="C1339" s="2" t="s">
        <v>2755</v>
      </c>
      <c r="D1339" s="2" t="s">
        <v>2755</v>
      </c>
      <c r="F1339" s="28" t="s">
        <v>276</v>
      </c>
    </row>
    <row r="1340" spans="1:11" x14ac:dyDescent="0.25">
      <c r="A1340" s="1">
        <v>1362</v>
      </c>
      <c r="B1340" s="28" t="s">
        <v>2725</v>
      </c>
      <c r="C1340" s="2" t="s">
        <v>2756</v>
      </c>
      <c r="D1340" s="2" t="s">
        <v>2756</v>
      </c>
      <c r="F1340" s="28" t="s">
        <v>276</v>
      </c>
    </row>
    <row r="1341" spans="1:11" x14ac:dyDescent="0.25">
      <c r="A1341" s="1">
        <v>1363</v>
      </c>
      <c r="B1341" s="28" t="s">
        <v>2725</v>
      </c>
      <c r="C1341" s="2" t="s">
        <v>2757</v>
      </c>
      <c r="D1341" s="2" t="s">
        <v>2757</v>
      </c>
      <c r="F1341" s="28" t="s">
        <v>276</v>
      </c>
    </row>
    <row r="1342" spans="1:11" x14ac:dyDescent="0.25">
      <c r="A1342" s="1">
        <v>1364</v>
      </c>
      <c r="B1342" s="28" t="s">
        <v>2725</v>
      </c>
      <c r="C1342" s="2" t="s">
        <v>2758</v>
      </c>
      <c r="D1342" s="28" t="s">
        <v>2759</v>
      </c>
      <c r="E1342" s="28" t="s">
        <v>2727</v>
      </c>
      <c r="F1342" s="28" t="s">
        <v>2700</v>
      </c>
      <c r="I1342" s="28" t="s">
        <v>2760</v>
      </c>
      <c r="J1342" s="28" t="s">
        <v>2702</v>
      </c>
      <c r="K1342" s="28" t="s">
        <v>2761</v>
      </c>
    </row>
    <row r="1343" spans="1:11" x14ac:dyDescent="0.25">
      <c r="A1343" s="1">
        <v>1365</v>
      </c>
      <c r="B1343" s="28" t="s">
        <v>2725</v>
      </c>
      <c r="C1343" s="2" t="s">
        <v>2762</v>
      </c>
      <c r="D1343" s="28" t="s">
        <v>2763</v>
      </c>
      <c r="E1343" s="28" t="s">
        <v>2727</v>
      </c>
      <c r="F1343" s="28" t="s">
        <v>2700</v>
      </c>
      <c r="I1343" s="28" t="s">
        <v>2764</v>
      </c>
      <c r="J1343" s="28" t="s">
        <v>2702</v>
      </c>
      <c r="K1343" s="28" t="s">
        <v>2765</v>
      </c>
    </row>
    <row r="1344" spans="1:11" x14ac:dyDescent="0.25">
      <c r="A1344" s="1">
        <v>1366</v>
      </c>
      <c r="B1344" s="28" t="s">
        <v>2725</v>
      </c>
      <c r="C1344" s="2" t="s">
        <v>2766</v>
      </c>
      <c r="D1344" s="28" t="s">
        <v>2766</v>
      </c>
      <c r="E1344" s="28" t="s">
        <v>2727</v>
      </c>
      <c r="F1344" s="28" t="s">
        <v>2700</v>
      </c>
      <c r="I1344" s="28" t="s">
        <v>2767</v>
      </c>
      <c r="J1344" s="28" t="s">
        <v>2702</v>
      </c>
      <c r="K1344" s="28" t="s">
        <v>2768</v>
      </c>
    </row>
    <row r="1345" spans="1:11" x14ac:dyDescent="0.25">
      <c r="A1345" s="1">
        <v>1367</v>
      </c>
      <c r="B1345" s="28" t="s">
        <v>2725</v>
      </c>
      <c r="C1345" s="2" t="s">
        <v>2769</v>
      </c>
      <c r="D1345" s="28" t="s">
        <v>2769</v>
      </c>
      <c r="E1345" s="28" t="s">
        <v>2727</v>
      </c>
      <c r="F1345" s="28" t="s">
        <v>2700</v>
      </c>
      <c r="I1345" s="28" t="s">
        <v>2770</v>
      </c>
      <c r="J1345" s="28" t="s">
        <v>2702</v>
      </c>
      <c r="K1345" s="28" t="s">
        <v>2771</v>
      </c>
    </row>
    <row r="1346" spans="1:11" x14ac:dyDescent="0.25">
      <c r="A1346" s="1">
        <v>1368</v>
      </c>
      <c r="B1346" s="28" t="s">
        <v>2725</v>
      </c>
      <c r="C1346" s="2" t="s">
        <v>11</v>
      </c>
      <c r="D1346" s="28" t="s">
        <v>11</v>
      </c>
      <c r="E1346" s="28" t="s">
        <v>2727</v>
      </c>
      <c r="F1346" s="28" t="s">
        <v>2700</v>
      </c>
      <c r="I1346" s="28" t="s">
        <v>2772</v>
      </c>
      <c r="J1346" s="28" t="s">
        <v>2702</v>
      </c>
      <c r="K1346" s="28" t="s">
        <v>2773</v>
      </c>
    </row>
    <row r="1347" spans="1:11" x14ac:dyDescent="0.25">
      <c r="A1347" s="1">
        <v>1369</v>
      </c>
      <c r="B1347" s="28" t="s">
        <v>2774</v>
      </c>
      <c r="C1347" s="2" t="s">
        <v>2775</v>
      </c>
      <c r="D1347" s="28" t="s">
        <v>2775</v>
      </c>
      <c r="E1347" s="28" t="s">
        <v>2776</v>
      </c>
      <c r="F1347" s="28" t="s">
        <v>2700</v>
      </c>
      <c r="I1347" s="28" t="s">
        <v>2777</v>
      </c>
      <c r="J1347" s="28" t="s">
        <v>2778</v>
      </c>
      <c r="K1347" s="28" t="s">
        <v>2779</v>
      </c>
    </row>
    <row r="1348" spans="1:11" x14ac:dyDescent="0.25">
      <c r="A1348" s="1">
        <v>1370</v>
      </c>
      <c r="B1348" s="28" t="s">
        <v>2774</v>
      </c>
      <c r="C1348" s="2" t="s">
        <v>2780</v>
      </c>
      <c r="D1348" s="28" t="s">
        <v>2781</v>
      </c>
      <c r="E1348" s="28" t="s">
        <v>2776</v>
      </c>
      <c r="F1348" s="28" t="s">
        <v>2700</v>
      </c>
      <c r="I1348" s="28" t="s">
        <v>2782</v>
      </c>
      <c r="J1348" s="28" t="s">
        <v>2778</v>
      </c>
      <c r="K1348" s="28" t="s">
        <v>2783</v>
      </c>
    </row>
    <row r="1349" spans="1:11" x14ac:dyDescent="0.25">
      <c r="A1349" s="1">
        <v>1371</v>
      </c>
      <c r="B1349" s="28" t="s">
        <v>2774</v>
      </c>
      <c r="C1349" s="2" t="s">
        <v>2784</v>
      </c>
      <c r="D1349" s="28" t="s">
        <v>2785</v>
      </c>
      <c r="E1349" s="28" t="s">
        <v>2776</v>
      </c>
      <c r="F1349" s="28" t="s">
        <v>2700</v>
      </c>
      <c r="I1349" s="28" t="s">
        <v>2786</v>
      </c>
      <c r="J1349" s="28" t="s">
        <v>2778</v>
      </c>
      <c r="K1349" s="28" t="s">
        <v>2787</v>
      </c>
    </row>
    <row r="1350" spans="1:11" x14ac:dyDescent="0.25">
      <c r="A1350" s="1">
        <v>1372</v>
      </c>
      <c r="B1350" s="28" t="s">
        <v>2774</v>
      </c>
      <c r="C1350" s="2" t="s">
        <v>2788</v>
      </c>
      <c r="D1350" s="28" t="s">
        <v>2789</v>
      </c>
      <c r="E1350" s="28" t="s">
        <v>2776</v>
      </c>
      <c r="F1350" s="28" t="s">
        <v>2700</v>
      </c>
      <c r="I1350" s="28" t="s">
        <v>2790</v>
      </c>
      <c r="J1350" s="28" t="s">
        <v>2778</v>
      </c>
      <c r="K1350" s="28" t="s">
        <v>2787</v>
      </c>
    </row>
    <row r="1351" spans="1:11" x14ac:dyDescent="0.25">
      <c r="A1351" s="1">
        <v>1373</v>
      </c>
      <c r="B1351" s="28" t="s">
        <v>2774</v>
      </c>
      <c r="C1351" s="2" t="s">
        <v>2791</v>
      </c>
      <c r="D1351" s="28" t="s">
        <v>2792</v>
      </c>
      <c r="E1351" s="28" t="s">
        <v>2776</v>
      </c>
      <c r="F1351" s="28" t="s">
        <v>2700</v>
      </c>
      <c r="I1351" s="28" t="s">
        <v>2793</v>
      </c>
      <c r="J1351" s="28" t="s">
        <v>2778</v>
      </c>
      <c r="K1351" s="28" t="s">
        <v>2787</v>
      </c>
    </row>
    <row r="1352" spans="1:11" x14ac:dyDescent="0.25">
      <c r="A1352" s="1">
        <v>1374</v>
      </c>
      <c r="B1352" s="28" t="s">
        <v>2774</v>
      </c>
      <c r="C1352" s="2" t="s">
        <v>2794</v>
      </c>
      <c r="D1352" s="28" t="s">
        <v>2795</v>
      </c>
      <c r="E1352" s="28" t="s">
        <v>2776</v>
      </c>
      <c r="F1352" s="28" t="s">
        <v>2700</v>
      </c>
      <c r="I1352" s="28" t="s">
        <v>2796</v>
      </c>
      <c r="J1352" s="28" t="s">
        <v>2778</v>
      </c>
      <c r="K1352" s="28" t="s">
        <v>2787</v>
      </c>
    </row>
    <row r="1353" spans="1:11" x14ac:dyDescent="0.25">
      <c r="A1353" s="1">
        <v>1375</v>
      </c>
      <c r="B1353" s="28" t="s">
        <v>2774</v>
      </c>
      <c r="C1353" s="2" t="s">
        <v>2797</v>
      </c>
      <c r="D1353" s="28" t="s">
        <v>2798</v>
      </c>
      <c r="E1353" s="28" t="s">
        <v>2776</v>
      </c>
      <c r="F1353" s="28" t="s">
        <v>2700</v>
      </c>
      <c r="I1353" s="28" t="s">
        <v>2799</v>
      </c>
      <c r="J1353" s="28" t="s">
        <v>2778</v>
      </c>
      <c r="K1353" s="28" t="s">
        <v>2787</v>
      </c>
    </row>
    <row r="1354" spans="1:11" x14ac:dyDescent="0.25">
      <c r="A1354" s="1">
        <v>1376</v>
      </c>
      <c r="B1354" s="28" t="s">
        <v>2774</v>
      </c>
      <c r="C1354" s="2" t="s">
        <v>2800</v>
      </c>
      <c r="D1354" s="28" t="s">
        <v>2801</v>
      </c>
      <c r="E1354" s="28" t="s">
        <v>2776</v>
      </c>
      <c r="F1354" s="28" t="s">
        <v>2700</v>
      </c>
      <c r="I1354" s="28" t="s">
        <v>2802</v>
      </c>
      <c r="J1354" s="28" t="s">
        <v>2778</v>
      </c>
      <c r="K1354" s="28" t="s">
        <v>2787</v>
      </c>
    </row>
    <row r="1355" spans="1:11" x14ac:dyDescent="0.25">
      <c r="A1355" s="1">
        <v>1377</v>
      </c>
      <c r="B1355" s="28" t="s">
        <v>2774</v>
      </c>
      <c r="C1355" s="2" t="s">
        <v>2803</v>
      </c>
      <c r="D1355" s="28" t="s">
        <v>2804</v>
      </c>
      <c r="E1355" s="28" t="s">
        <v>2776</v>
      </c>
      <c r="F1355" s="28" t="s">
        <v>2700</v>
      </c>
      <c r="I1355" s="28" t="s">
        <v>2805</v>
      </c>
      <c r="J1355" s="28" t="s">
        <v>2778</v>
      </c>
      <c r="K1355" s="28" t="s">
        <v>2787</v>
      </c>
    </row>
    <row r="1356" spans="1:11" x14ac:dyDescent="0.25">
      <c r="A1356" s="1">
        <v>1378</v>
      </c>
      <c r="B1356" s="28" t="s">
        <v>2774</v>
      </c>
      <c r="C1356" s="2" t="s">
        <v>2806</v>
      </c>
      <c r="D1356" s="28" t="s">
        <v>2807</v>
      </c>
      <c r="E1356" s="28" t="s">
        <v>2776</v>
      </c>
      <c r="F1356" s="28" t="s">
        <v>2700</v>
      </c>
      <c r="I1356" s="28" t="s">
        <v>2808</v>
      </c>
      <c r="J1356" s="28" t="s">
        <v>2778</v>
      </c>
      <c r="K1356" s="28" t="s">
        <v>2787</v>
      </c>
    </row>
    <row r="1357" spans="1:11" x14ac:dyDescent="0.25">
      <c r="A1357" s="1">
        <v>1379</v>
      </c>
      <c r="B1357" s="28" t="s">
        <v>2774</v>
      </c>
      <c r="C1357" s="2" t="s">
        <v>2809</v>
      </c>
      <c r="D1357" s="28" t="s">
        <v>2810</v>
      </c>
      <c r="E1357" s="28" t="s">
        <v>2776</v>
      </c>
      <c r="F1357" s="28" t="s">
        <v>2700</v>
      </c>
      <c r="I1357" s="28" t="s">
        <v>2811</v>
      </c>
      <c r="J1357" s="28" t="s">
        <v>2778</v>
      </c>
      <c r="K1357" s="28" t="s">
        <v>2787</v>
      </c>
    </row>
    <row r="1358" spans="1:11" x14ac:dyDescent="0.25">
      <c r="A1358" s="1">
        <v>1380</v>
      </c>
      <c r="B1358" s="28" t="s">
        <v>2774</v>
      </c>
      <c r="C1358" s="2" t="s">
        <v>2812</v>
      </c>
      <c r="D1358" s="28" t="s">
        <v>2813</v>
      </c>
      <c r="E1358" s="28" t="s">
        <v>2776</v>
      </c>
      <c r="F1358" s="28" t="s">
        <v>2700</v>
      </c>
      <c r="I1358" s="28" t="s">
        <v>2814</v>
      </c>
      <c r="J1358" s="28" t="s">
        <v>2778</v>
      </c>
      <c r="K1358" s="28" t="s">
        <v>2787</v>
      </c>
    </row>
    <row r="1359" spans="1:11" x14ac:dyDescent="0.25">
      <c r="A1359" s="1">
        <v>1381</v>
      </c>
      <c r="B1359" s="28" t="s">
        <v>2774</v>
      </c>
      <c r="C1359" s="2" t="s">
        <v>2815</v>
      </c>
      <c r="D1359" s="28" t="s">
        <v>2816</v>
      </c>
      <c r="E1359" s="28" t="s">
        <v>2776</v>
      </c>
      <c r="F1359" s="28" t="s">
        <v>2700</v>
      </c>
      <c r="I1359" s="28" t="s">
        <v>2817</v>
      </c>
      <c r="J1359" s="28" t="s">
        <v>2778</v>
      </c>
      <c r="K1359" s="28" t="s">
        <v>2787</v>
      </c>
    </row>
    <row r="1360" spans="1:11" x14ac:dyDescent="0.25">
      <c r="A1360" s="1">
        <v>1382</v>
      </c>
      <c r="B1360" s="28" t="s">
        <v>2774</v>
      </c>
      <c r="C1360" s="2" t="s">
        <v>2818</v>
      </c>
      <c r="D1360" s="28" t="s">
        <v>2819</v>
      </c>
      <c r="E1360" s="28" t="s">
        <v>2776</v>
      </c>
      <c r="F1360" s="28" t="s">
        <v>2700</v>
      </c>
      <c r="I1360" s="28" t="s">
        <v>2820</v>
      </c>
      <c r="J1360" s="28" t="s">
        <v>2778</v>
      </c>
      <c r="K1360" s="28" t="s">
        <v>2787</v>
      </c>
    </row>
    <row r="1361" spans="1:11" x14ac:dyDescent="0.25">
      <c r="A1361" s="1">
        <v>1383</v>
      </c>
      <c r="B1361" s="28" t="s">
        <v>2774</v>
      </c>
      <c r="C1361" s="2" t="s">
        <v>2821</v>
      </c>
      <c r="D1361" s="28" t="s">
        <v>2822</v>
      </c>
      <c r="E1361" s="28" t="s">
        <v>2776</v>
      </c>
      <c r="F1361" s="28" t="s">
        <v>2700</v>
      </c>
      <c r="I1361" s="28" t="s">
        <v>2823</v>
      </c>
      <c r="J1361" s="28" t="s">
        <v>2778</v>
      </c>
      <c r="K1361" s="28" t="s">
        <v>2787</v>
      </c>
    </row>
    <row r="1362" spans="1:11" x14ac:dyDescent="0.25">
      <c r="A1362" s="1">
        <v>1384</v>
      </c>
      <c r="B1362" s="28" t="s">
        <v>2774</v>
      </c>
      <c r="C1362" s="2" t="s">
        <v>2824</v>
      </c>
      <c r="D1362" s="28" t="s">
        <v>2825</v>
      </c>
      <c r="E1362" s="28" t="s">
        <v>2776</v>
      </c>
      <c r="F1362" s="28" t="s">
        <v>2700</v>
      </c>
      <c r="I1362" s="28" t="s">
        <v>2826</v>
      </c>
      <c r="J1362" s="28" t="s">
        <v>2778</v>
      </c>
      <c r="K1362" s="28" t="s">
        <v>2787</v>
      </c>
    </row>
    <row r="1363" spans="1:11" x14ac:dyDescent="0.25">
      <c r="A1363" s="1">
        <v>1385</v>
      </c>
      <c r="B1363" s="28" t="s">
        <v>2774</v>
      </c>
      <c r="C1363" s="2" t="s">
        <v>2827</v>
      </c>
      <c r="D1363" s="28" t="s">
        <v>2828</v>
      </c>
      <c r="E1363" s="28" t="s">
        <v>2776</v>
      </c>
      <c r="F1363" s="28" t="s">
        <v>2700</v>
      </c>
      <c r="I1363" s="28" t="s">
        <v>2829</v>
      </c>
      <c r="J1363" s="28" t="s">
        <v>2778</v>
      </c>
      <c r="K1363" s="28" t="s">
        <v>2787</v>
      </c>
    </row>
    <row r="1364" spans="1:11" x14ac:dyDescent="0.25">
      <c r="A1364" s="1">
        <v>1386</v>
      </c>
      <c r="B1364" s="28" t="s">
        <v>2774</v>
      </c>
      <c r="C1364" s="2" t="s">
        <v>2830</v>
      </c>
      <c r="D1364" s="28" t="s">
        <v>2831</v>
      </c>
      <c r="E1364" s="28" t="s">
        <v>2776</v>
      </c>
      <c r="F1364" s="28" t="s">
        <v>2700</v>
      </c>
      <c r="I1364" s="28" t="s">
        <v>2832</v>
      </c>
      <c r="J1364" s="28" t="s">
        <v>2778</v>
      </c>
      <c r="K1364" s="28" t="s">
        <v>2833</v>
      </c>
    </row>
    <row r="1365" spans="1:11" x14ac:dyDescent="0.25">
      <c r="A1365" s="1">
        <v>1387</v>
      </c>
      <c r="B1365" s="28" t="s">
        <v>2774</v>
      </c>
      <c r="C1365" s="2" t="s">
        <v>2834</v>
      </c>
      <c r="D1365" s="28" t="s">
        <v>2835</v>
      </c>
      <c r="E1365" s="28" t="s">
        <v>2776</v>
      </c>
      <c r="F1365" s="28" t="s">
        <v>2700</v>
      </c>
      <c r="I1365" s="28" t="s">
        <v>2836</v>
      </c>
      <c r="J1365" s="28" t="s">
        <v>2778</v>
      </c>
      <c r="K1365" s="28" t="s">
        <v>2787</v>
      </c>
    </row>
    <row r="1366" spans="1:11" x14ac:dyDescent="0.25">
      <c r="A1366" s="1">
        <v>1388</v>
      </c>
      <c r="B1366" s="28" t="s">
        <v>2774</v>
      </c>
      <c r="C1366" s="2" t="s">
        <v>2837</v>
      </c>
      <c r="D1366" s="28" t="s">
        <v>2838</v>
      </c>
      <c r="E1366" s="28" t="s">
        <v>2776</v>
      </c>
      <c r="F1366" s="28" t="s">
        <v>2700</v>
      </c>
      <c r="I1366" s="28" t="s">
        <v>2839</v>
      </c>
      <c r="J1366" s="28" t="s">
        <v>2778</v>
      </c>
      <c r="K1366" s="28" t="s">
        <v>2787</v>
      </c>
    </row>
    <row r="1367" spans="1:11" x14ac:dyDescent="0.25">
      <c r="A1367" s="1">
        <v>1389</v>
      </c>
      <c r="B1367" s="28" t="s">
        <v>2774</v>
      </c>
      <c r="C1367" s="2" t="s">
        <v>2840</v>
      </c>
      <c r="D1367" s="28" t="s">
        <v>2841</v>
      </c>
      <c r="E1367" s="28" t="s">
        <v>2776</v>
      </c>
      <c r="F1367" s="28" t="s">
        <v>2700</v>
      </c>
      <c r="I1367" s="28" t="s">
        <v>2842</v>
      </c>
      <c r="J1367" s="28" t="s">
        <v>2778</v>
      </c>
      <c r="K1367" s="28" t="s">
        <v>2843</v>
      </c>
    </row>
    <row r="1368" spans="1:11" x14ac:dyDescent="0.25">
      <c r="A1368" s="1">
        <v>1390</v>
      </c>
      <c r="B1368" s="28" t="s">
        <v>2774</v>
      </c>
      <c r="C1368" s="2" t="s">
        <v>2844</v>
      </c>
      <c r="D1368" s="28" t="s">
        <v>2845</v>
      </c>
      <c r="E1368" s="28" t="s">
        <v>2776</v>
      </c>
      <c r="F1368" s="28" t="s">
        <v>2700</v>
      </c>
      <c r="I1368" s="28" t="s">
        <v>2846</v>
      </c>
      <c r="J1368" s="28" t="s">
        <v>2778</v>
      </c>
      <c r="K1368" s="28" t="s">
        <v>2787</v>
      </c>
    </row>
    <row r="1369" spans="1:11" x14ac:dyDescent="0.25">
      <c r="A1369" s="1">
        <v>1391</v>
      </c>
      <c r="B1369" s="28" t="s">
        <v>2774</v>
      </c>
      <c r="C1369" s="2" t="s">
        <v>2847</v>
      </c>
      <c r="D1369" s="28" t="s">
        <v>2848</v>
      </c>
      <c r="E1369" s="28" t="s">
        <v>2776</v>
      </c>
      <c r="F1369" s="28" t="s">
        <v>2700</v>
      </c>
      <c r="I1369" s="28" t="s">
        <v>2849</v>
      </c>
      <c r="J1369" s="28" t="s">
        <v>2778</v>
      </c>
      <c r="K1369" s="28" t="s">
        <v>2787</v>
      </c>
    </row>
    <row r="1370" spans="1:11" x14ac:dyDescent="0.25">
      <c r="A1370" s="1">
        <v>1392</v>
      </c>
      <c r="B1370" s="28" t="s">
        <v>2774</v>
      </c>
      <c r="C1370" s="2" t="s">
        <v>2850</v>
      </c>
      <c r="D1370" s="28" t="s">
        <v>2851</v>
      </c>
      <c r="E1370" s="28" t="s">
        <v>2776</v>
      </c>
      <c r="F1370" s="28" t="s">
        <v>2700</v>
      </c>
      <c r="I1370" s="28" t="s">
        <v>2852</v>
      </c>
      <c r="J1370" s="28" t="s">
        <v>2778</v>
      </c>
      <c r="K1370" s="28" t="s">
        <v>2787</v>
      </c>
    </row>
    <row r="1371" spans="1:11" x14ac:dyDescent="0.25">
      <c r="A1371" s="1">
        <v>1393</v>
      </c>
      <c r="B1371" s="28" t="s">
        <v>2774</v>
      </c>
      <c r="C1371" s="2" t="s">
        <v>2853</v>
      </c>
      <c r="D1371" s="28" t="s">
        <v>2854</v>
      </c>
      <c r="E1371" s="28" t="s">
        <v>2776</v>
      </c>
      <c r="F1371" s="28" t="s">
        <v>2700</v>
      </c>
      <c r="I1371" s="28" t="s">
        <v>2855</v>
      </c>
      <c r="J1371" s="28" t="s">
        <v>2778</v>
      </c>
      <c r="K1371" s="28" t="s">
        <v>2787</v>
      </c>
    </row>
    <row r="1372" spans="1:11" x14ac:dyDescent="0.25">
      <c r="A1372" s="1">
        <v>1394</v>
      </c>
      <c r="B1372" s="28" t="s">
        <v>2774</v>
      </c>
      <c r="C1372" s="2" t="s">
        <v>2856</v>
      </c>
      <c r="D1372" s="28" t="s">
        <v>2857</v>
      </c>
      <c r="E1372" s="28" t="s">
        <v>2776</v>
      </c>
      <c r="F1372" s="28" t="s">
        <v>2700</v>
      </c>
      <c r="I1372" s="28" t="s">
        <v>2858</v>
      </c>
      <c r="J1372" s="28" t="s">
        <v>2778</v>
      </c>
      <c r="K1372" s="28" t="s">
        <v>2787</v>
      </c>
    </row>
    <row r="1373" spans="1:11" x14ac:dyDescent="0.25">
      <c r="A1373" s="1">
        <v>1395</v>
      </c>
      <c r="B1373" s="28" t="s">
        <v>2774</v>
      </c>
      <c r="C1373" s="2" t="s">
        <v>2859</v>
      </c>
      <c r="D1373" s="28" t="s">
        <v>2860</v>
      </c>
      <c r="E1373" s="28" t="s">
        <v>2776</v>
      </c>
      <c r="F1373" s="28" t="s">
        <v>2700</v>
      </c>
      <c r="I1373" s="28" t="s">
        <v>2861</v>
      </c>
      <c r="J1373" s="28" t="s">
        <v>2778</v>
      </c>
      <c r="K1373" s="28" t="s">
        <v>2787</v>
      </c>
    </row>
    <row r="1374" spans="1:11" x14ac:dyDescent="0.25">
      <c r="A1374" s="1">
        <v>1396</v>
      </c>
      <c r="B1374" s="28" t="s">
        <v>2774</v>
      </c>
      <c r="C1374" s="2" t="s">
        <v>2862</v>
      </c>
      <c r="D1374" s="28" t="s">
        <v>2863</v>
      </c>
      <c r="E1374" s="28" t="s">
        <v>2776</v>
      </c>
      <c r="F1374" s="28" t="s">
        <v>2700</v>
      </c>
      <c r="I1374" s="28" t="s">
        <v>2864</v>
      </c>
      <c r="J1374" s="28" t="s">
        <v>2778</v>
      </c>
      <c r="K1374" s="28" t="s">
        <v>2787</v>
      </c>
    </row>
    <row r="1375" spans="1:11" x14ac:dyDescent="0.25">
      <c r="A1375" s="1">
        <v>1397</v>
      </c>
      <c r="B1375" s="28" t="s">
        <v>2774</v>
      </c>
      <c r="C1375" s="2" t="s">
        <v>55</v>
      </c>
      <c r="D1375" s="28" t="s">
        <v>55</v>
      </c>
      <c r="E1375" s="28" t="s">
        <v>2776</v>
      </c>
      <c r="F1375" s="28" t="s">
        <v>2700</v>
      </c>
      <c r="I1375" s="28" t="s">
        <v>2865</v>
      </c>
      <c r="J1375" s="28" t="s">
        <v>2778</v>
      </c>
      <c r="K1375" s="28" t="s">
        <v>2866</v>
      </c>
    </row>
    <row r="1376" spans="1:11" x14ac:dyDescent="0.25">
      <c r="A1376" s="1">
        <v>1398</v>
      </c>
      <c r="B1376" s="28" t="s">
        <v>2774</v>
      </c>
      <c r="C1376" s="2" t="s">
        <v>11</v>
      </c>
      <c r="D1376" s="28" t="s">
        <v>11</v>
      </c>
      <c r="E1376" s="28" t="s">
        <v>2776</v>
      </c>
      <c r="F1376" s="28" t="s">
        <v>2700</v>
      </c>
      <c r="I1376" s="28" t="s">
        <v>2867</v>
      </c>
      <c r="J1376" s="28" t="s">
        <v>2778</v>
      </c>
      <c r="K1376" s="28" t="s">
        <v>2868</v>
      </c>
    </row>
    <row r="1377" spans="1:14" x14ac:dyDescent="0.25">
      <c r="A1377" s="1">
        <v>1399</v>
      </c>
      <c r="B1377" s="28" t="s">
        <v>2869</v>
      </c>
      <c r="C1377" s="2" t="s">
        <v>2870</v>
      </c>
      <c r="D1377" s="28" t="s">
        <v>2870</v>
      </c>
      <c r="E1377" s="28" t="s">
        <v>2871</v>
      </c>
      <c r="F1377" s="28" t="s">
        <v>2700</v>
      </c>
      <c r="I1377" s="28" t="s">
        <v>2872</v>
      </c>
      <c r="J1377" s="28" t="s">
        <v>2873</v>
      </c>
      <c r="K1377" s="28" t="s">
        <v>2874</v>
      </c>
    </row>
    <row r="1378" spans="1:14" x14ac:dyDescent="0.25">
      <c r="A1378" s="1">
        <v>1400</v>
      </c>
      <c r="B1378" s="28" t="s">
        <v>2869</v>
      </c>
      <c r="C1378" s="2" t="s">
        <v>2875</v>
      </c>
      <c r="D1378" s="28" t="s">
        <v>2875</v>
      </c>
      <c r="E1378" s="28" t="s">
        <v>2871</v>
      </c>
      <c r="F1378" s="28" t="s">
        <v>2700</v>
      </c>
      <c r="I1378" s="28" t="s">
        <v>2876</v>
      </c>
      <c r="J1378" s="28" t="s">
        <v>2873</v>
      </c>
      <c r="K1378" s="28" t="s">
        <v>2877</v>
      </c>
    </row>
    <row r="1379" spans="1:14" x14ac:dyDescent="0.25">
      <c r="A1379" s="1">
        <v>1401</v>
      </c>
      <c r="B1379" s="28" t="s">
        <v>2869</v>
      </c>
      <c r="C1379" s="2" t="s">
        <v>2878</v>
      </c>
      <c r="D1379" s="28" t="s">
        <v>2878</v>
      </c>
      <c r="E1379" s="28" t="s">
        <v>2871</v>
      </c>
      <c r="F1379" s="28" t="s">
        <v>2700</v>
      </c>
      <c r="I1379" s="28" t="s">
        <v>2879</v>
      </c>
      <c r="J1379" s="28" t="s">
        <v>2873</v>
      </c>
      <c r="K1379" s="28" t="s">
        <v>2880</v>
      </c>
    </row>
    <row r="1380" spans="1:14" x14ac:dyDescent="0.25">
      <c r="A1380" s="1">
        <v>1402</v>
      </c>
      <c r="B1380" s="28" t="s">
        <v>2881</v>
      </c>
      <c r="C1380" s="2" t="s">
        <v>456</v>
      </c>
      <c r="D1380" s="28" t="s">
        <v>456</v>
      </c>
      <c r="E1380" s="28" t="s">
        <v>2882</v>
      </c>
      <c r="F1380" s="28" t="s">
        <v>2700</v>
      </c>
      <c r="I1380" s="28" t="s">
        <v>2883</v>
      </c>
      <c r="J1380" s="28" t="s">
        <v>2702</v>
      </c>
      <c r="K1380" s="28" t="s">
        <v>2884</v>
      </c>
      <c r="N1380" s="28" t="s">
        <v>367</v>
      </c>
    </row>
    <row r="1381" spans="1:14" x14ac:dyDescent="0.25">
      <c r="A1381" s="1">
        <v>1403</v>
      </c>
      <c r="B1381" s="28" t="s">
        <v>2881</v>
      </c>
      <c r="C1381" s="2" t="s">
        <v>2885</v>
      </c>
      <c r="D1381" s="28" t="s">
        <v>2886</v>
      </c>
      <c r="E1381" s="28" t="s">
        <v>2882</v>
      </c>
      <c r="F1381" s="28" t="s">
        <v>2700</v>
      </c>
      <c r="I1381" s="28" t="s">
        <v>2887</v>
      </c>
      <c r="J1381" s="28" t="s">
        <v>2702</v>
      </c>
      <c r="K1381" s="28" t="s">
        <v>2888</v>
      </c>
      <c r="N1381" s="28" t="s">
        <v>367</v>
      </c>
    </row>
    <row r="1382" spans="1:14" x14ac:dyDescent="0.25">
      <c r="A1382" s="1">
        <v>1404</v>
      </c>
      <c r="B1382" s="28" t="s">
        <v>2881</v>
      </c>
      <c r="C1382" s="2" t="s">
        <v>2889</v>
      </c>
      <c r="D1382" s="28" t="s">
        <v>2889</v>
      </c>
      <c r="E1382" s="28" t="s">
        <v>2882</v>
      </c>
      <c r="F1382" s="28" t="s">
        <v>2700</v>
      </c>
      <c r="I1382" s="28" t="s">
        <v>2890</v>
      </c>
      <c r="J1382" s="28" t="s">
        <v>2702</v>
      </c>
      <c r="K1382" s="28" t="s">
        <v>2891</v>
      </c>
      <c r="N1382" s="28" t="s">
        <v>2566</v>
      </c>
    </row>
    <row r="1383" spans="1:14" x14ac:dyDescent="0.25">
      <c r="A1383" s="1">
        <v>1405</v>
      </c>
      <c r="B1383" s="28" t="s">
        <v>2881</v>
      </c>
      <c r="C1383" s="2" t="s">
        <v>512</v>
      </c>
      <c r="D1383" s="28" t="s">
        <v>512</v>
      </c>
      <c r="E1383" s="28" t="s">
        <v>2882</v>
      </c>
      <c r="F1383" s="28" t="s">
        <v>2700</v>
      </c>
      <c r="I1383" s="28" t="s">
        <v>2892</v>
      </c>
      <c r="J1383" s="28" t="s">
        <v>2702</v>
      </c>
      <c r="K1383" s="28" t="s">
        <v>2893</v>
      </c>
      <c r="N1383" s="28" t="s">
        <v>2566</v>
      </c>
    </row>
    <row r="1384" spans="1:14" x14ac:dyDescent="0.25">
      <c r="A1384" s="1">
        <v>1406</v>
      </c>
      <c r="B1384" s="28" t="s">
        <v>2881</v>
      </c>
      <c r="C1384" s="2" t="s">
        <v>351</v>
      </c>
      <c r="D1384" s="28" t="s">
        <v>351</v>
      </c>
      <c r="E1384" s="28" t="s">
        <v>2882</v>
      </c>
      <c r="F1384" s="28" t="s">
        <v>2700</v>
      </c>
      <c r="I1384" s="28" t="s">
        <v>2894</v>
      </c>
      <c r="J1384" s="28" t="s">
        <v>2702</v>
      </c>
      <c r="K1384" s="28" t="s">
        <v>2895</v>
      </c>
      <c r="N1384" s="28" t="s">
        <v>2566</v>
      </c>
    </row>
    <row r="1385" spans="1:14" x14ac:dyDescent="0.25">
      <c r="A1385" s="1">
        <v>1407</v>
      </c>
      <c r="B1385" s="28" t="s">
        <v>2881</v>
      </c>
      <c r="C1385" s="2" t="s">
        <v>2896</v>
      </c>
      <c r="D1385" s="28" t="s">
        <v>2897</v>
      </c>
      <c r="E1385" s="28" t="s">
        <v>2882</v>
      </c>
      <c r="F1385" s="28" t="s">
        <v>2700</v>
      </c>
      <c r="I1385" s="28" t="s">
        <v>2898</v>
      </c>
      <c r="J1385" s="28" t="s">
        <v>2702</v>
      </c>
      <c r="K1385" s="28" t="s">
        <v>2899</v>
      </c>
      <c r="N1385" s="28" t="s">
        <v>2566</v>
      </c>
    </row>
    <row r="1386" spans="1:14" x14ac:dyDescent="0.25">
      <c r="A1386" s="1">
        <v>1408</v>
      </c>
      <c r="B1386" s="28" t="s">
        <v>2881</v>
      </c>
      <c r="C1386" s="2" t="s">
        <v>2900</v>
      </c>
      <c r="D1386" s="28" t="s">
        <v>2901</v>
      </c>
      <c r="E1386" s="28" t="s">
        <v>2882</v>
      </c>
      <c r="F1386" s="28" t="s">
        <v>2700</v>
      </c>
      <c r="I1386" s="28" t="s">
        <v>2902</v>
      </c>
      <c r="J1386" s="28" t="s">
        <v>2702</v>
      </c>
      <c r="K1386" s="28" t="s">
        <v>2903</v>
      </c>
      <c r="N1386" s="28" t="s">
        <v>2566</v>
      </c>
    </row>
    <row r="1387" spans="1:14" x14ac:dyDescent="0.25">
      <c r="A1387" s="1">
        <v>1409</v>
      </c>
      <c r="B1387" s="28" t="s">
        <v>2881</v>
      </c>
      <c r="C1387" s="2" t="s">
        <v>2904</v>
      </c>
      <c r="D1387" s="28" t="s">
        <v>2905</v>
      </c>
      <c r="E1387" s="28" t="s">
        <v>2882</v>
      </c>
      <c r="F1387" s="28" t="s">
        <v>2700</v>
      </c>
      <c r="I1387" s="28" t="s">
        <v>2906</v>
      </c>
      <c r="J1387" s="28" t="s">
        <v>2702</v>
      </c>
      <c r="K1387" s="28" t="s">
        <v>2907</v>
      </c>
      <c r="N1387" s="28" t="s">
        <v>2566</v>
      </c>
    </row>
    <row r="1388" spans="1:14" x14ac:dyDescent="0.25">
      <c r="A1388" s="1">
        <v>1410</v>
      </c>
      <c r="B1388" s="28" t="s">
        <v>2881</v>
      </c>
      <c r="C1388" s="2" t="s">
        <v>2908</v>
      </c>
      <c r="D1388" s="28" t="s">
        <v>2909</v>
      </c>
      <c r="E1388" s="28" t="s">
        <v>2882</v>
      </c>
      <c r="F1388" s="28" t="s">
        <v>2700</v>
      </c>
      <c r="I1388" s="28" t="s">
        <v>2910</v>
      </c>
      <c r="J1388" s="28" t="s">
        <v>2702</v>
      </c>
      <c r="K1388" s="28" t="s">
        <v>2911</v>
      </c>
      <c r="N1388" s="28" t="s">
        <v>2566</v>
      </c>
    </row>
    <row r="1389" spans="1:14" x14ac:dyDescent="0.25">
      <c r="A1389" s="1">
        <v>1411</v>
      </c>
      <c r="B1389" s="28" t="s">
        <v>2881</v>
      </c>
      <c r="C1389" s="2" t="s">
        <v>2912</v>
      </c>
      <c r="D1389" s="28" t="s">
        <v>2912</v>
      </c>
      <c r="E1389" s="28" t="s">
        <v>2882</v>
      </c>
      <c r="F1389" s="28" t="s">
        <v>2700</v>
      </c>
      <c r="I1389" s="28" t="s">
        <v>2913</v>
      </c>
      <c r="J1389" s="28" t="s">
        <v>2702</v>
      </c>
      <c r="K1389" s="28" t="s">
        <v>2914</v>
      </c>
      <c r="N1389" s="28" t="s">
        <v>2566</v>
      </c>
    </row>
    <row r="1390" spans="1:14" x14ac:dyDescent="0.25">
      <c r="A1390" s="1">
        <v>1412</v>
      </c>
      <c r="B1390" s="28" t="s">
        <v>2881</v>
      </c>
      <c r="C1390" s="2" t="s">
        <v>2915</v>
      </c>
      <c r="D1390" s="28" t="s">
        <v>2916</v>
      </c>
      <c r="E1390" s="28" t="s">
        <v>2882</v>
      </c>
      <c r="F1390" s="28" t="s">
        <v>2700</v>
      </c>
      <c r="I1390" s="28" t="s">
        <v>2917</v>
      </c>
      <c r="J1390" s="28" t="s">
        <v>2702</v>
      </c>
      <c r="K1390" s="28" t="s">
        <v>2918</v>
      </c>
      <c r="N1390" s="28" t="s">
        <v>2566</v>
      </c>
    </row>
    <row r="1391" spans="1:14" x14ac:dyDescent="0.25">
      <c r="A1391" s="1">
        <v>1413</v>
      </c>
      <c r="B1391" s="28" t="s">
        <v>2881</v>
      </c>
      <c r="C1391" s="2" t="s">
        <v>2919</v>
      </c>
      <c r="D1391" s="28" t="s">
        <v>2919</v>
      </c>
      <c r="E1391" s="28" t="s">
        <v>2882</v>
      </c>
      <c r="F1391" s="28" t="s">
        <v>2700</v>
      </c>
      <c r="I1391" s="28" t="s">
        <v>2920</v>
      </c>
      <c r="J1391" s="28" t="s">
        <v>2702</v>
      </c>
      <c r="K1391" s="28" t="s">
        <v>2921</v>
      </c>
      <c r="N1391" s="28" t="s">
        <v>2566</v>
      </c>
    </row>
    <row r="1392" spans="1:14" x14ac:dyDescent="0.25">
      <c r="A1392" s="1">
        <v>1414</v>
      </c>
      <c r="B1392" s="28" t="s">
        <v>2881</v>
      </c>
      <c r="C1392" s="2" t="s">
        <v>2922</v>
      </c>
      <c r="D1392" s="28" t="s">
        <v>2922</v>
      </c>
      <c r="E1392" s="28" t="s">
        <v>2882</v>
      </c>
      <c r="F1392" s="28" t="s">
        <v>2700</v>
      </c>
      <c r="I1392" s="28" t="s">
        <v>2923</v>
      </c>
      <c r="J1392" s="28" t="s">
        <v>2702</v>
      </c>
      <c r="K1392" s="28" t="s">
        <v>2924</v>
      </c>
      <c r="N1392" s="28" t="s">
        <v>2566</v>
      </c>
    </row>
    <row r="1393" spans="1:14" x14ac:dyDescent="0.25">
      <c r="A1393" s="1">
        <v>1415</v>
      </c>
      <c r="B1393" s="28" t="s">
        <v>2881</v>
      </c>
      <c r="C1393" s="2" t="s">
        <v>2925</v>
      </c>
      <c r="D1393" s="28" t="s">
        <v>2926</v>
      </c>
      <c r="E1393" s="28" t="s">
        <v>2882</v>
      </c>
      <c r="F1393" s="28" t="s">
        <v>2700</v>
      </c>
      <c r="I1393" s="28" t="s">
        <v>2927</v>
      </c>
      <c r="J1393" s="28" t="s">
        <v>2702</v>
      </c>
      <c r="K1393" s="28" t="s">
        <v>2928</v>
      </c>
      <c r="N1393" s="28" t="s">
        <v>2566</v>
      </c>
    </row>
    <row r="1394" spans="1:14" x14ac:dyDescent="0.25">
      <c r="A1394" s="1">
        <v>1416</v>
      </c>
      <c r="B1394" s="28" t="s">
        <v>2881</v>
      </c>
      <c r="C1394" s="2" t="s">
        <v>2929</v>
      </c>
      <c r="D1394" s="28" t="s">
        <v>2930</v>
      </c>
      <c r="E1394" s="28" t="s">
        <v>2882</v>
      </c>
      <c r="F1394" s="28" t="s">
        <v>2700</v>
      </c>
      <c r="I1394" s="28" t="s">
        <v>2931</v>
      </c>
      <c r="J1394" s="28" t="s">
        <v>2702</v>
      </c>
      <c r="K1394" s="28" t="s">
        <v>2932</v>
      </c>
      <c r="N1394" s="28" t="s">
        <v>2566</v>
      </c>
    </row>
    <row r="1395" spans="1:14" x14ac:dyDescent="0.25">
      <c r="A1395" s="1">
        <v>1417</v>
      </c>
      <c r="B1395" s="28" t="s">
        <v>2881</v>
      </c>
      <c r="C1395" s="2" t="s">
        <v>2933</v>
      </c>
      <c r="D1395" s="28" t="s">
        <v>2934</v>
      </c>
      <c r="E1395" s="28" t="s">
        <v>2882</v>
      </c>
      <c r="F1395" s="28" t="s">
        <v>2700</v>
      </c>
      <c r="I1395" s="28" t="s">
        <v>2935</v>
      </c>
      <c r="J1395" s="28" t="s">
        <v>2702</v>
      </c>
      <c r="K1395" s="28" t="s">
        <v>2936</v>
      </c>
      <c r="N1395" s="28" t="s">
        <v>2566</v>
      </c>
    </row>
    <row r="1396" spans="1:14" x14ac:dyDescent="0.25">
      <c r="A1396" s="1">
        <v>1418</v>
      </c>
      <c r="B1396" s="28" t="s">
        <v>2881</v>
      </c>
      <c r="C1396" s="2" t="s">
        <v>2937</v>
      </c>
      <c r="D1396" s="28" t="s">
        <v>2938</v>
      </c>
      <c r="E1396" s="28" t="s">
        <v>2882</v>
      </c>
      <c r="F1396" s="28" t="s">
        <v>2700</v>
      </c>
      <c r="I1396" s="28" t="s">
        <v>2939</v>
      </c>
      <c r="J1396" s="28" t="s">
        <v>2702</v>
      </c>
      <c r="K1396" s="28" t="s">
        <v>2940</v>
      </c>
      <c r="N1396" s="28" t="s">
        <v>2566</v>
      </c>
    </row>
    <row r="1397" spans="1:14" x14ac:dyDescent="0.25">
      <c r="A1397" s="1">
        <v>1419</v>
      </c>
      <c r="B1397" s="28" t="s">
        <v>2881</v>
      </c>
      <c r="C1397" s="2" t="s">
        <v>2941</v>
      </c>
      <c r="D1397" s="28" t="s">
        <v>2941</v>
      </c>
      <c r="E1397" s="28" t="s">
        <v>2882</v>
      </c>
      <c r="F1397" s="28" t="s">
        <v>2700</v>
      </c>
      <c r="I1397" s="28" t="s">
        <v>2942</v>
      </c>
      <c r="J1397" s="28" t="s">
        <v>2702</v>
      </c>
      <c r="K1397" s="28" t="s">
        <v>2943</v>
      </c>
      <c r="N1397" s="28" t="s">
        <v>2566</v>
      </c>
    </row>
    <row r="1398" spans="1:14" x14ac:dyDescent="0.25">
      <c r="A1398" s="1">
        <v>1420</v>
      </c>
      <c r="B1398" s="28" t="s">
        <v>2881</v>
      </c>
      <c r="C1398" s="2" t="s">
        <v>2567</v>
      </c>
      <c r="D1398" s="28" t="s">
        <v>2567</v>
      </c>
      <c r="E1398" s="28" t="s">
        <v>2882</v>
      </c>
      <c r="F1398" s="28" t="s">
        <v>2700</v>
      </c>
      <c r="I1398" s="28" t="s">
        <v>2944</v>
      </c>
      <c r="J1398" s="28" t="s">
        <v>2702</v>
      </c>
      <c r="K1398" s="28" t="s">
        <v>2945</v>
      </c>
      <c r="N1398" s="28" t="s">
        <v>2566</v>
      </c>
    </row>
    <row r="1399" spans="1:14" x14ac:dyDescent="0.25">
      <c r="A1399" s="1">
        <v>1421</v>
      </c>
      <c r="B1399" s="28" t="s">
        <v>2881</v>
      </c>
      <c r="C1399" s="2" t="s">
        <v>2946</v>
      </c>
      <c r="D1399" s="28" t="s">
        <v>2946</v>
      </c>
      <c r="E1399" s="28" t="s">
        <v>2882</v>
      </c>
      <c r="F1399" s="28" t="s">
        <v>2700</v>
      </c>
      <c r="I1399" s="28" t="s">
        <v>2947</v>
      </c>
      <c r="J1399" s="28" t="s">
        <v>2702</v>
      </c>
      <c r="K1399" s="28" t="s">
        <v>2948</v>
      </c>
      <c r="N1399" s="28" t="s">
        <v>343</v>
      </c>
    </row>
    <row r="1400" spans="1:14" x14ac:dyDescent="0.25">
      <c r="A1400" s="1">
        <v>1422</v>
      </c>
      <c r="B1400" s="28" t="s">
        <v>2881</v>
      </c>
      <c r="C1400" s="2" t="s">
        <v>396</v>
      </c>
      <c r="D1400" s="28" t="s">
        <v>396</v>
      </c>
      <c r="E1400" s="28" t="s">
        <v>2882</v>
      </c>
      <c r="F1400" s="28" t="s">
        <v>2700</v>
      </c>
      <c r="I1400" s="28" t="s">
        <v>2949</v>
      </c>
      <c r="J1400" s="28" t="s">
        <v>2702</v>
      </c>
      <c r="K1400" s="28" t="s">
        <v>2950</v>
      </c>
      <c r="N1400" s="28" t="s">
        <v>343</v>
      </c>
    </row>
    <row r="1401" spans="1:14" x14ac:dyDescent="0.25">
      <c r="A1401" s="1">
        <v>1423</v>
      </c>
      <c r="B1401" s="28" t="s">
        <v>2881</v>
      </c>
      <c r="C1401" s="2" t="s">
        <v>343</v>
      </c>
      <c r="D1401" s="28" t="s">
        <v>343</v>
      </c>
      <c r="E1401" s="28" t="s">
        <v>2882</v>
      </c>
      <c r="F1401" s="28" t="s">
        <v>2700</v>
      </c>
      <c r="I1401" s="28" t="s">
        <v>2951</v>
      </c>
      <c r="J1401" s="28" t="s">
        <v>2702</v>
      </c>
      <c r="K1401" s="28" t="s">
        <v>2952</v>
      </c>
      <c r="N1401" s="28" t="s">
        <v>343</v>
      </c>
    </row>
    <row r="1402" spans="1:14" x14ac:dyDescent="0.25">
      <c r="A1402" s="1">
        <v>1424</v>
      </c>
      <c r="B1402" s="28" t="s">
        <v>2881</v>
      </c>
      <c r="C1402" s="2" t="s">
        <v>2953</v>
      </c>
      <c r="D1402" s="28" t="s">
        <v>2954</v>
      </c>
      <c r="E1402" s="28" t="s">
        <v>2882</v>
      </c>
      <c r="F1402" s="28" t="s">
        <v>2700</v>
      </c>
      <c r="I1402" s="28" t="s">
        <v>2955</v>
      </c>
      <c r="J1402" s="28" t="s">
        <v>2702</v>
      </c>
      <c r="K1402" s="28" t="s">
        <v>2956</v>
      </c>
      <c r="N1402" s="28" t="s">
        <v>343</v>
      </c>
    </row>
    <row r="1403" spans="1:14" x14ac:dyDescent="0.25">
      <c r="A1403" s="1">
        <v>1425</v>
      </c>
      <c r="B1403" s="28" t="s">
        <v>2881</v>
      </c>
      <c r="C1403" s="2" t="s">
        <v>13</v>
      </c>
      <c r="D1403" s="28" t="s">
        <v>2957</v>
      </c>
      <c r="E1403" s="28" t="s">
        <v>2882</v>
      </c>
      <c r="F1403" s="28" t="s">
        <v>2700</v>
      </c>
      <c r="I1403" s="28" t="s">
        <v>2958</v>
      </c>
      <c r="J1403" s="28" t="s">
        <v>2702</v>
      </c>
      <c r="K1403" s="28" t="s">
        <v>2959</v>
      </c>
      <c r="N1403" s="28" t="s">
        <v>343</v>
      </c>
    </row>
    <row r="1404" spans="1:14" x14ac:dyDescent="0.25">
      <c r="A1404" s="1">
        <v>1426</v>
      </c>
      <c r="B1404" s="28" t="s">
        <v>2881</v>
      </c>
      <c r="C1404" s="2" t="s">
        <v>2960</v>
      </c>
      <c r="D1404" s="28" t="s">
        <v>2961</v>
      </c>
      <c r="E1404" s="28" t="s">
        <v>2882</v>
      </c>
      <c r="F1404" s="28" t="s">
        <v>2700</v>
      </c>
      <c r="I1404" s="28" t="s">
        <v>2962</v>
      </c>
      <c r="J1404" s="28" t="s">
        <v>2702</v>
      </c>
      <c r="K1404" s="28" t="s">
        <v>2963</v>
      </c>
      <c r="N1404" s="28" t="s">
        <v>343</v>
      </c>
    </row>
    <row r="1405" spans="1:14" x14ac:dyDescent="0.25">
      <c r="A1405" s="1">
        <v>1427</v>
      </c>
      <c r="B1405" s="28" t="s">
        <v>2881</v>
      </c>
      <c r="C1405" s="2" t="s">
        <v>328</v>
      </c>
      <c r="D1405" s="28" t="s">
        <v>2964</v>
      </c>
      <c r="E1405" s="28" t="s">
        <v>2882</v>
      </c>
      <c r="F1405" s="28" t="s">
        <v>2700</v>
      </c>
      <c r="I1405" s="28" t="s">
        <v>2965</v>
      </c>
      <c r="J1405" s="28" t="s">
        <v>2702</v>
      </c>
      <c r="K1405" s="28" t="s">
        <v>2966</v>
      </c>
      <c r="N1405" s="28" t="s">
        <v>343</v>
      </c>
    </row>
    <row r="1406" spans="1:14" x14ac:dyDescent="0.25">
      <c r="A1406" s="1">
        <v>1428</v>
      </c>
      <c r="B1406" s="28" t="s">
        <v>2881</v>
      </c>
      <c r="C1406" s="2" t="s">
        <v>333</v>
      </c>
      <c r="D1406" s="28" t="s">
        <v>2967</v>
      </c>
      <c r="E1406" s="28" t="s">
        <v>2882</v>
      </c>
      <c r="F1406" s="28" t="s">
        <v>2700</v>
      </c>
      <c r="I1406" s="28" t="s">
        <v>2968</v>
      </c>
      <c r="J1406" s="28" t="s">
        <v>2702</v>
      </c>
      <c r="K1406" s="28" t="s">
        <v>2969</v>
      </c>
      <c r="N1406" s="28" t="s">
        <v>343</v>
      </c>
    </row>
    <row r="1407" spans="1:14" x14ac:dyDescent="0.25">
      <c r="A1407" s="1">
        <v>1429</v>
      </c>
      <c r="B1407" s="28" t="s">
        <v>2881</v>
      </c>
      <c r="C1407" s="2" t="s">
        <v>2970</v>
      </c>
      <c r="D1407" s="28" t="s">
        <v>2970</v>
      </c>
      <c r="E1407" s="28" t="s">
        <v>2882</v>
      </c>
      <c r="F1407" s="28" t="s">
        <v>2700</v>
      </c>
      <c r="I1407" s="28" t="s">
        <v>2971</v>
      </c>
      <c r="J1407" s="28" t="s">
        <v>2702</v>
      </c>
      <c r="K1407" s="28" t="s">
        <v>2972</v>
      </c>
      <c r="N1407" s="28" t="s">
        <v>343</v>
      </c>
    </row>
    <row r="1408" spans="1:14" x14ac:dyDescent="0.25">
      <c r="A1408" s="1">
        <v>1430</v>
      </c>
      <c r="B1408" s="28" t="s">
        <v>2881</v>
      </c>
      <c r="C1408" s="2" t="s">
        <v>2973</v>
      </c>
      <c r="D1408" s="28" t="s">
        <v>2974</v>
      </c>
      <c r="E1408" s="28" t="s">
        <v>2882</v>
      </c>
      <c r="F1408" s="28" t="s">
        <v>2700</v>
      </c>
      <c r="I1408" s="28" t="s">
        <v>2975</v>
      </c>
      <c r="J1408" s="28" t="s">
        <v>2702</v>
      </c>
      <c r="K1408" s="28" t="s">
        <v>2976</v>
      </c>
    </row>
    <row r="1409" spans="1:14" x14ac:dyDescent="0.25">
      <c r="A1409" s="1">
        <v>1431</v>
      </c>
      <c r="B1409" s="28" t="s">
        <v>2881</v>
      </c>
      <c r="C1409" s="2" t="s">
        <v>2977</v>
      </c>
      <c r="D1409" s="28" t="s">
        <v>2978</v>
      </c>
      <c r="E1409" s="28" t="s">
        <v>2882</v>
      </c>
      <c r="F1409" s="28" t="s">
        <v>2700</v>
      </c>
      <c r="I1409" s="28" t="s">
        <v>2979</v>
      </c>
      <c r="J1409" s="28" t="s">
        <v>2702</v>
      </c>
      <c r="K1409" s="28" t="s">
        <v>2980</v>
      </c>
    </row>
    <row r="1410" spans="1:14" x14ac:dyDescent="0.25">
      <c r="A1410" s="1">
        <v>1432</v>
      </c>
      <c r="B1410" s="28" t="s">
        <v>2881</v>
      </c>
      <c r="C1410" s="2" t="s">
        <v>2981</v>
      </c>
      <c r="D1410" s="28" t="s">
        <v>2982</v>
      </c>
      <c r="E1410" s="28" t="s">
        <v>2882</v>
      </c>
      <c r="F1410" s="28" t="s">
        <v>2700</v>
      </c>
      <c r="I1410" s="28" t="s">
        <v>2983</v>
      </c>
      <c r="J1410" s="28" t="s">
        <v>2702</v>
      </c>
      <c r="K1410" s="28" t="s">
        <v>2984</v>
      </c>
      <c r="N1410" s="28" t="s">
        <v>2985</v>
      </c>
    </row>
    <row r="1411" spans="1:14" x14ac:dyDescent="0.25">
      <c r="A1411" s="1">
        <v>1433</v>
      </c>
      <c r="B1411" s="28" t="s">
        <v>2881</v>
      </c>
      <c r="C1411" s="2" t="s">
        <v>2986</v>
      </c>
      <c r="D1411" s="28" t="s">
        <v>11</v>
      </c>
      <c r="E1411" s="28" t="s">
        <v>2882</v>
      </c>
      <c r="F1411" s="28" t="s">
        <v>2700</v>
      </c>
      <c r="I1411" s="28" t="s">
        <v>2987</v>
      </c>
      <c r="J1411" s="28" t="s">
        <v>2702</v>
      </c>
      <c r="K1411" s="28" t="s">
        <v>2988</v>
      </c>
      <c r="N1411" s="28" t="s">
        <v>11</v>
      </c>
    </row>
    <row r="1412" spans="1:14" x14ac:dyDescent="0.25">
      <c r="A1412" s="1">
        <v>1434</v>
      </c>
      <c r="B1412" s="28" t="s">
        <v>2989</v>
      </c>
      <c r="C1412" s="2" t="s">
        <v>2990</v>
      </c>
      <c r="D1412" s="28" t="s">
        <v>2991</v>
      </c>
      <c r="E1412" s="28" t="s">
        <v>2992</v>
      </c>
      <c r="F1412" s="28" t="s">
        <v>2700</v>
      </c>
      <c r="I1412" s="28" t="s">
        <v>2993</v>
      </c>
      <c r="J1412" s="28" t="s">
        <v>2702</v>
      </c>
      <c r="K1412" s="28" t="s">
        <v>2994</v>
      </c>
    </row>
    <row r="1413" spans="1:14" x14ac:dyDescent="0.25">
      <c r="A1413" s="1">
        <v>1435</v>
      </c>
      <c r="B1413" s="28" t="s">
        <v>2989</v>
      </c>
      <c r="C1413" s="2" t="s">
        <v>2995</v>
      </c>
      <c r="D1413" s="28" t="s">
        <v>2996</v>
      </c>
      <c r="E1413" s="28" t="s">
        <v>2992</v>
      </c>
      <c r="F1413" s="28" t="s">
        <v>2700</v>
      </c>
      <c r="I1413" s="28" t="s">
        <v>2997</v>
      </c>
      <c r="J1413" s="28" t="s">
        <v>2702</v>
      </c>
      <c r="K1413" s="28" t="s">
        <v>2998</v>
      </c>
    </row>
    <row r="1414" spans="1:14" x14ac:dyDescent="0.25">
      <c r="A1414" s="1">
        <v>1436</v>
      </c>
      <c r="B1414" s="28" t="s">
        <v>2989</v>
      </c>
      <c r="C1414" s="2" t="s">
        <v>2999</v>
      </c>
      <c r="D1414" s="28" t="s">
        <v>3000</v>
      </c>
      <c r="E1414" s="28" t="s">
        <v>2992</v>
      </c>
      <c r="F1414" s="28" t="s">
        <v>2700</v>
      </c>
      <c r="I1414" s="28" t="s">
        <v>3001</v>
      </c>
      <c r="J1414" s="28" t="s">
        <v>2702</v>
      </c>
      <c r="K1414" s="28" t="s">
        <v>3002</v>
      </c>
    </row>
    <row r="1415" spans="1:14" x14ac:dyDescent="0.25">
      <c r="A1415" s="1">
        <v>1437</v>
      </c>
      <c r="B1415" s="28" t="s">
        <v>2989</v>
      </c>
      <c r="C1415" s="2" t="s">
        <v>3003</v>
      </c>
      <c r="D1415" s="28" t="s">
        <v>3003</v>
      </c>
      <c r="E1415" s="28" t="s">
        <v>2992</v>
      </c>
      <c r="F1415" s="28" t="s">
        <v>2700</v>
      </c>
      <c r="I1415" s="28" t="s">
        <v>3004</v>
      </c>
      <c r="J1415" s="28" t="s">
        <v>2702</v>
      </c>
      <c r="K1415" s="28" t="s">
        <v>3005</v>
      </c>
    </row>
    <row r="1416" spans="1:14" x14ac:dyDescent="0.25">
      <c r="A1416" s="1">
        <v>1438</v>
      </c>
      <c r="B1416" s="28" t="s">
        <v>2989</v>
      </c>
      <c r="C1416" s="2" t="s">
        <v>3006</v>
      </c>
      <c r="D1416" s="28" t="s">
        <v>3007</v>
      </c>
      <c r="E1416" s="28" t="s">
        <v>2992</v>
      </c>
      <c r="F1416" s="28" t="s">
        <v>2700</v>
      </c>
      <c r="I1416" s="28" t="s">
        <v>3008</v>
      </c>
      <c r="J1416" s="28" t="s">
        <v>2702</v>
      </c>
      <c r="K1416" s="28" t="s">
        <v>3009</v>
      </c>
    </row>
    <row r="1417" spans="1:14" x14ac:dyDescent="0.25">
      <c r="A1417" s="1">
        <v>1439</v>
      </c>
      <c r="B1417" s="28" t="s">
        <v>2989</v>
      </c>
      <c r="C1417" s="2" t="s">
        <v>3010</v>
      </c>
      <c r="D1417" s="28" t="s">
        <v>3010</v>
      </c>
      <c r="E1417" s="28" t="s">
        <v>2992</v>
      </c>
      <c r="F1417" s="28" t="s">
        <v>2700</v>
      </c>
      <c r="I1417" s="28" t="s">
        <v>3011</v>
      </c>
      <c r="J1417" s="28" t="s">
        <v>2702</v>
      </c>
      <c r="K1417" s="28" t="s">
        <v>3012</v>
      </c>
    </row>
    <row r="1418" spans="1:14" x14ac:dyDescent="0.25">
      <c r="A1418" s="1">
        <v>1440</v>
      </c>
      <c r="B1418" s="28" t="s">
        <v>2989</v>
      </c>
      <c r="C1418" s="2" t="s">
        <v>3013</v>
      </c>
      <c r="D1418" s="28" t="s">
        <v>3014</v>
      </c>
      <c r="E1418" s="28" t="s">
        <v>2992</v>
      </c>
      <c r="F1418" s="28" t="s">
        <v>2700</v>
      </c>
      <c r="I1418" s="28" t="s">
        <v>3015</v>
      </c>
      <c r="J1418" s="28" t="s">
        <v>2702</v>
      </c>
      <c r="K1418" s="28" t="s">
        <v>3016</v>
      </c>
    </row>
    <row r="1419" spans="1:14" x14ac:dyDescent="0.25">
      <c r="A1419" s="1">
        <v>1441</v>
      </c>
      <c r="B1419" s="28" t="s">
        <v>2989</v>
      </c>
      <c r="C1419" s="2" t="s">
        <v>3017</v>
      </c>
      <c r="D1419" s="28" t="s">
        <v>3018</v>
      </c>
      <c r="E1419" s="28" t="s">
        <v>2992</v>
      </c>
      <c r="F1419" s="28" t="s">
        <v>2700</v>
      </c>
      <c r="I1419" s="28" t="s">
        <v>3019</v>
      </c>
      <c r="J1419" s="28" t="s">
        <v>2702</v>
      </c>
      <c r="K1419" s="28" t="s">
        <v>3020</v>
      </c>
    </row>
    <row r="1420" spans="1:14" x14ac:dyDescent="0.25">
      <c r="A1420" s="1">
        <v>1442</v>
      </c>
      <c r="B1420" s="28" t="s">
        <v>2989</v>
      </c>
      <c r="C1420" s="2" t="s">
        <v>3021</v>
      </c>
      <c r="D1420" s="28" t="s">
        <v>3022</v>
      </c>
      <c r="E1420" s="28" t="s">
        <v>2992</v>
      </c>
      <c r="F1420" s="28" t="s">
        <v>2700</v>
      </c>
      <c r="I1420" s="28" t="s">
        <v>3023</v>
      </c>
      <c r="J1420" s="28" t="s">
        <v>2702</v>
      </c>
      <c r="K1420" s="28" t="s">
        <v>3024</v>
      </c>
    </row>
    <row r="1421" spans="1:14" x14ac:dyDescent="0.25">
      <c r="A1421" s="1">
        <v>1443</v>
      </c>
      <c r="B1421" s="28" t="s">
        <v>2989</v>
      </c>
      <c r="C1421" s="2" t="s">
        <v>3025</v>
      </c>
      <c r="D1421" s="28" t="s">
        <v>3026</v>
      </c>
      <c r="E1421" s="28" t="s">
        <v>2992</v>
      </c>
      <c r="F1421" s="28" t="s">
        <v>2700</v>
      </c>
      <c r="I1421" s="28" t="s">
        <v>3027</v>
      </c>
      <c r="J1421" s="28" t="s">
        <v>2702</v>
      </c>
      <c r="K1421" s="28" t="s">
        <v>3028</v>
      </c>
    </row>
    <row r="1422" spans="1:14" x14ac:dyDescent="0.25">
      <c r="A1422" s="1">
        <v>1444</v>
      </c>
      <c r="B1422" s="28" t="s">
        <v>2989</v>
      </c>
      <c r="C1422" s="2" t="s">
        <v>3029</v>
      </c>
      <c r="D1422" s="28" t="s">
        <v>3030</v>
      </c>
      <c r="E1422" s="28" t="s">
        <v>2992</v>
      </c>
      <c r="F1422" s="28" t="s">
        <v>2700</v>
      </c>
      <c r="I1422" s="28" t="s">
        <v>3031</v>
      </c>
      <c r="J1422" s="28" t="s">
        <v>2702</v>
      </c>
      <c r="K1422" s="28" t="s">
        <v>3032</v>
      </c>
    </row>
    <row r="1423" spans="1:14" x14ac:dyDescent="0.25">
      <c r="A1423" s="1">
        <v>1445</v>
      </c>
      <c r="B1423" s="28" t="s">
        <v>2989</v>
      </c>
      <c r="C1423" s="2" t="s">
        <v>11</v>
      </c>
      <c r="D1423" s="28" t="s">
        <v>11</v>
      </c>
      <c r="E1423" s="28" t="s">
        <v>2992</v>
      </c>
      <c r="F1423" s="28" t="s">
        <v>2700</v>
      </c>
      <c r="I1423" s="28" t="s">
        <v>3033</v>
      </c>
      <c r="J1423" s="28" t="s">
        <v>2702</v>
      </c>
      <c r="K1423" s="28" t="s">
        <v>3034</v>
      </c>
    </row>
    <row r="1424" spans="1:14" x14ac:dyDescent="0.25">
      <c r="A1424" s="1">
        <v>1446</v>
      </c>
      <c r="B1424" s="28" t="s">
        <v>3035</v>
      </c>
      <c r="C1424" s="2" t="s">
        <v>3036</v>
      </c>
      <c r="D1424" s="28" t="s">
        <v>3036</v>
      </c>
      <c r="E1424" s="28" t="s">
        <v>3037</v>
      </c>
      <c r="F1424" s="28" t="s">
        <v>2700</v>
      </c>
      <c r="I1424" s="28" t="s">
        <v>3038</v>
      </c>
      <c r="J1424" s="28" t="s">
        <v>3039</v>
      </c>
      <c r="K1424" s="28" t="s">
        <v>3040</v>
      </c>
    </row>
    <row r="1425" spans="1:11" x14ac:dyDescent="0.25">
      <c r="A1425" s="1">
        <v>1447</v>
      </c>
      <c r="B1425" s="28" t="s">
        <v>3035</v>
      </c>
      <c r="C1425" s="2" t="s">
        <v>3041</v>
      </c>
      <c r="D1425" s="28" t="s">
        <v>3042</v>
      </c>
      <c r="E1425" s="28" t="s">
        <v>3037</v>
      </c>
      <c r="F1425" s="28" t="s">
        <v>2700</v>
      </c>
      <c r="I1425" s="28" t="s">
        <v>3043</v>
      </c>
      <c r="J1425" s="28" t="s">
        <v>3039</v>
      </c>
      <c r="K1425" s="28" t="s">
        <v>3044</v>
      </c>
    </row>
    <row r="1426" spans="1:11" x14ac:dyDescent="0.25">
      <c r="A1426" s="1">
        <v>1448</v>
      </c>
      <c r="B1426" s="28" t="s">
        <v>3035</v>
      </c>
      <c r="C1426" s="2" t="s">
        <v>3045</v>
      </c>
      <c r="D1426" s="28" t="s">
        <v>3046</v>
      </c>
      <c r="E1426" s="28" t="s">
        <v>3037</v>
      </c>
      <c r="F1426" s="28" t="s">
        <v>2700</v>
      </c>
      <c r="I1426" s="28" t="s">
        <v>3047</v>
      </c>
      <c r="J1426" s="28" t="s">
        <v>3039</v>
      </c>
      <c r="K1426" s="28" t="s">
        <v>3048</v>
      </c>
    </row>
    <row r="1427" spans="1:11" x14ac:dyDescent="0.25">
      <c r="A1427" s="1">
        <v>1449</v>
      </c>
      <c r="B1427" s="28" t="s">
        <v>3035</v>
      </c>
      <c r="C1427" s="2" t="s">
        <v>3049</v>
      </c>
      <c r="D1427" s="28" t="s">
        <v>3050</v>
      </c>
      <c r="E1427" s="28" t="s">
        <v>3037</v>
      </c>
      <c r="F1427" s="28" t="s">
        <v>2700</v>
      </c>
      <c r="I1427" s="28" t="s">
        <v>3051</v>
      </c>
      <c r="J1427" s="28" t="s">
        <v>3039</v>
      </c>
      <c r="K1427" s="28" t="s">
        <v>3052</v>
      </c>
    </row>
    <row r="1428" spans="1:11" x14ac:dyDescent="0.25">
      <c r="A1428" s="1">
        <v>1450</v>
      </c>
      <c r="B1428" s="28" t="s">
        <v>3035</v>
      </c>
      <c r="C1428" s="2" t="s">
        <v>3053</v>
      </c>
      <c r="D1428" s="28" t="s">
        <v>3054</v>
      </c>
      <c r="E1428" s="28" t="s">
        <v>3037</v>
      </c>
      <c r="F1428" s="28" t="s">
        <v>2700</v>
      </c>
      <c r="I1428" s="28" t="s">
        <v>3055</v>
      </c>
      <c r="J1428" s="28" t="s">
        <v>3039</v>
      </c>
      <c r="K1428" s="28" t="s">
        <v>3056</v>
      </c>
    </row>
    <row r="1429" spans="1:11" x14ac:dyDescent="0.25">
      <c r="A1429" s="1">
        <v>1451</v>
      </c>
      <c r="B1429" s="28" t="s">
        <v>3035</v>
      </c>
      <c r="C1429" s="2" t="s">
        <v>3057</v>
      </c>
      <c r="D1429" s="28" t="s">
        <v>3058</v>
      </c>
      <c r="E1429" s="28" t="s">
        <v>3037</v>
      </c>
      <c r="F1429" s="28" t="s">
        <v>2700</v>
      </c>
      <c r="I1429" s="28" t="s">
        <v>3059</v>
      </c>
      <c r="J1429" s="28" t="s">
        <v>3039</v>
      </c>
      <c r="K1429" s="28" t="s">
        <v>3060</v>
      </c>
    </row>
    <row r="1430" spans="1:11" x14ac:dyDescent="0.25">
      <c r="A1430" s="1">
        <v>1452</v>
      </c>
      <c r="B1430" s="28" t="s">
        <v>3035</v>
      </c>
      <c r="C1430" s="2" t="s">
        <v>3061</v>
      </c>
      <c r="D1430" s="28" t="s">
        <v>3062</v>
      </c>
      <c r="E1430" s="28" t="s">
        <v>3037</v>
      </c>
      <c r="F1430" s="28" t="s">
        <v>2700</v>
      </c>
      <c r="I1430" s="28" t="s">
        <v>3063</v>
      </c>
      <c r="J1430" s="28" t="s">
        <v>3039</v>
      </c>
      <c r="K1430" s="28" t="s">
        <v>3064</v>
      </c>
    </row>
    <row r="1431" spans="1:11" x14ac:dyDescent="0.25">
      <c r="A1431" s="1">
        <v>1453</v>
      </c>
      <c r="B1431" s="28" t="s">
        <v>3035</v>
      </c>
      <c r="C1431" s="2" t="s">
        <v>3065</v>
      </c>
      <c r="D1431" s="28" t="s">
        <v>3066</v>
      </c>
      <c r="E1431" s="28" t="s">
        <v>3037</v>
      </c>
      <c r="F1431" s="28" t="s">
        <v>2700</v>
      </c>
      <c r="I1431" s="28" t="s">
        <v>3067</v>
      </c>
      <c r="J1431" s="28" t="s">
        <v>3039</v>
      </c>
      <c r="K1431" s="28" t="s">
        <v>3068</v>
      </c>
    </row>
    <row r="1432" spans="1:11" x14ac:dyDescent="0.25">
      <c r="A1432" s="1">
        <v>1454</v>
      </c>
      <c r="B1432" s="28" t="s">
        <v>3035</v>
      </c>
      <c r="C1432" s="2" t="s">
        <v>3069</v>
      </c>
      <c r="D1432" s="28" t="s">
        <v>3070</v>
      </c>
      <c r="E1432" s="28" t="s">
        <v>3037</v>
      </c>
      <c r="F1432" s="28" t="s">
        <v>2700</v>
      </c>
      <c r="I1432" s="28" t="s">
        <v>3071</v>
      </c>
      <c r="J1432" s="28" t="s">
        <v>3039</v>
      </c>
      <c r="K1432" s="28" t="s">
        <v>3072</v>
      </c>
    </row>
    <row r="1433" spans="1:11" x14ac:dyDescent="0.25">
      <c r="A1433" s="1">
        <v>1455</v>
      </c>
      <c r="B1433" s="28" t="s">
        <v>3035</v>
      </c>
      <c r="C1433" s="2" t="s">
        <v>3073</v>
      </c>
      <c r="D1433" s="28" t="s">
        <v>3074</v>
      </c>
      <c r="E1433" s="28" t="s">
        <v>3037</v>
      </c>
      <c r="F1433" s="28" t="s">
        <v>2700</v>
      </c>
      <c r="I1433" s="28" t="s">
        <v>3075</v>
      </c>
      <c r="J1433" s="28" t="s">
        <v>3039</v>
      </c>
      <c r="K1433" s="28" t="s">
        <v>3076</v>
      </c>
    </row>
    <row r="1434" spans="1:11" x14ac:dyDescent="0.25">
      <c r="A1434" s="1">
        <v>1456</v>
      </c>
      <c r="B1434" s="28" t="s">
        <v>3035</v>
      </c>
      <c r="C1434" s="2" t="s">
        <v>3077</v>
      </c>
      <c r="D1434" s="28" t="s">
        <v>3078</v>
      </c>
      <c r="E1434" s="28" t="s">
        <v>3037</v>
      </c>
      <c r="F1434" s="28" t="s">
        <v>2700</v>
      </c>
      <c r="I1434" s="28" t="s">
        <v>3079</v>
      </c>
      <c r="J1434" s="28" t="s">
        <v>3039</v>
      </c>
      <c r="K1434" s="28" t="s">
        <v>3080</v>
      </c>
    </row>
    <row r="1435" spans="1:11" x14ac:dyDescent="0.25">
      <c r="A1435" s="1">
        <v>1457</v>
      </c>
      <c r="B1435" s="28" t="s">
        <v>3035</v>
      </c>
      <c r="C1435" s="2" t="s">
        <v>3081</v>
      </c>
      <c r="D1435" s="28" t="s">
        <v>3082</v>
      </c>
      <c r="E1435" s="28" t="s">
        <v>3037</v>
      </c>
      <c r="F1435" s="28" t="s">
        <v>2700</v>
      </c>
      <c r="I1435" s="28" t="s">
        <v>3083</v>
      </c>
      <c r="J1435" s="28" t="s">
        <v>3039</v>
      </c>
      <c r="K1435" s="28" t="s">
        <v>3084</v>
      </c>
    </row>
    <row r="1436" spans="1:11" x14ac:dyDescent="0.25">
      <c r="A1436" s="1">
        <v>1458</v>
      </c>
      <c r="B1436" s="28" t="s">
        <v>3035</v>
      </c>
      <c r="C1436" s="2" t="s">
        <v>3085</v>
      </c>
      <c r="D1436" s="28" t="s">
        <v>3086</v>
      </c>
      <c r="E1436" s="28" t="s">
        <v>3037</v>
      </c>
      <c r="F1436" s="28" t="s">
        <v>2700</v>
      </c>
      <c r="I1436" s="28" t="s">
        <v>3087</v>
      </c>
      <c r="J1436" s="28" t="s">
        <v>3039</v>
      </c>
      <c r="K1436" s="28" t="s">
        <v>3088</v>
      </c>
    </row>
    <row r="1437" spans="1:11" x14ac:dyDescent="0.25">
      <c r="A1437" s="1">
        <v>1459</v>
      </c>
      <c r="B1437" s="28" t="s">
        <v>3035</v>
      </c>
      <c r="C1437" s="2" t="s">
        <v>3089</v>
      </c>
      <c r="D1437" s="28" t="s">
        <v>3090</v>
      </c>
      <c r="E1437" s="28" t="s">
        <v>3037</v>
      </c>
      <c r="F1437" s="28" t="s">
        <v>2700</v>
      </c>
      <c r="I1437" s="28" t="s">
        <v>3091</v>
      </c>
      <c r="J1437" s="28" t="s">
        <v>3039</v>
      </c>
      <c r="K1437" s="28" t="s">
        <v>3092</v>
      </c>
    </row>
    <row r="1438" spans="1:11" x14ac:dyDescent="0.25">
      <c r="A1438" s="1">
        <v>1460</v>
      </c>
      <c r="B1438" s="28" t="s">
        <v>3035</v>
      </c>
      <c r="C1438" s="2" t="s">
        <v>3093</v>
      </c>
      <c r="D1438" s="28" t="s">
        <v>3094</v>
      </c>
      <c r="E1438" s="28" t="s">
        <v>3037</v>
      </c>
      <c r="F1438" s="28" t="s">
        <v>2700</v>
      </c>
      <c r="I1438" s="28" t="s">
        <v>3095</v>
      </c>
      <c r="J1438" s="28" t="s">
        <v>3039</v>
      </c>
      <c r="K1438" s="28" t="s">
        <v>3096</v>
      </c>
    </row>
    <row r="1439" spans="1:11" x14ac:dyDescent="0.25">
      <c r="A1439" s="1">
        <v>1461</v>
      </c>
      <c r="B1439" s="28" t="s">
        <v>3035</v>
      </c>
      <c r="C1439" s="2" t="s">
        <v>3097</v>
      </c>
      <c r="D1439" s="28" t="s">
        <v>3098</v>
      </c>
      <c r="E1439" s="28" t="s">
        <v>3037</v>
      </c>
      <c r="F1439" s="28" t="s">
        <v>2700</v>
      </c>
      <c r="I1439" s="28" t="s">
        <v>3099</v>
      </c>
      <c r="J1439" s="28" t="s">
        <v>3039</v>
      </c>
      <c r="K1439" s="28" t="s">
        <v>3100</v>
      </c>
    </row>
    <row r="1440" spans="1:11" x14ac:dyDescent="0.25">
      <c r="A1440" s="1">
        <v>1462</v>
      </c>
      <c r="B1440" s="28" t="s">
        <v>3035</v>
      </c>
      <c r="C1440" s="2" t="s">
        <v>3101</v>
      </c>
      <c r="D1440" s="28" t="s">
        <v>3102</v>
      </c>
      <c r="E1440" s="28" t="s">
        <v>3037</v>
      </c>
      <c r="F1440" s="28" t="s">
        <v>2700</v>
      </c>
      <c r="I1440" s="28" t="s">
        <v>3103</v>
      </c>
      <c r="J1440" s="28" t="s">
        <v>3039</v>
      </c>
      <c r="K1440" s="28" t="s">
        <v>3104</v>
      </c>
    </row>
    <row r="1441" spans="1:11" x14ac:dyDescent="0.25">
      <c r="A1441" s="1">
        <v>1463</v>
      </c>
      <c r="B1441" s="28" t="s">
        <v>3035</v>
      </c>
      <c r="C1441" s="2" t="s">
        <v>3105</v>
      </c>
      <c r="D1441" s="28" t="s">
        <v>3106</v>
      </c>
      <c r="E1441" s="28" t="s">
        <v>3037</v>
      </c>
      <c r="F1441" s="28" t="s">
        <v>2700</v>
      </c>
      <c r="I1441" s="28" t="s">
        <v>3107</v>
      </c>
      <c r="J1441" s="28" t="s">
        <v>3039</v>
      </c>
      <c r="K1441" s="28" t="s">
        <v>3108</v>
      </c>
    </row>
    <row r="1442" spans="1:11" x14ac:dyDescent="0.25">
      <c r="A1442" s="1">
        <v>1464</v>
      </c>
      <c r="B1442" s="28" t="s">
        <v>3035</v>
      </c>
      <c r="C1442" s="2" t="s">
        <v>3109</v>
      </c>
      <c r="D1442" s="28" t="s">
        <v>3110</v>
      </c>
      <c r="E1442" s="28" t="s">
        <v>3037</v>
      </c>
      <c r="F1442" s="28" t="s">
        <v>2700</v>
      </c>
      <c r="I1442" s="28" t="s">
        <v>3111</v>
      </c>
      <c r="J1442" s="28" t="s">
        <v>3039</v>
      </c>
      <c r="K1442" s="28" t="s">
        <v>3112</v>
      </c>
    </row>
    <row r="1443" spans="1:11" x14ac:dyDescent="0.25">
      <c r="A1443" s="1">
        <v>1465</v>
      </c>
      <c r="B1443" s="28" t="s">
        <v>3035</v>
      </c>
      <c r="C1443" s="2" t="s">
        <v>3113</v>
      </c>
      <c r="D1443" s="28" t="s">
        <v>3114</v>
      </c>
      <c r="E1443" s="28" t="s">
        <v>3037</v>
      </c>
      <c r="F1443" s="28" t="s">
        <v>2700</v>
      </c>
      <c r="I1443" s="28" t="s">
        <v>3115</v>
      </c>
      <c r="J1443" s="28" t="s">
        <v>3039</v>
      </c>
      <c r="K1443" s="28" t="s">
        <v>3116</v>
      </c>
    </row>
    <row r="1444" spans="1:11" x14ac:dyDescent="0.25">
      <c r="A1444" s="1">
        <v>1466</v>
      </c>
      <c r="B1444" s="28" t="s">
        <v>3035</v>
      </c>
      <c r="C1444" s="2" t="s">
        <v>3117</v>
      </c>
      <c r="D1444" s="28" t="s">
        <v>3118</v>
      </c>
      <c r="E1444" s="28" t="s">
        <v>3037</v>
      </c>
      <c r="F1444" s="28" t="s">
        <v>2700</v>
      </c>
      <c r="I1444" s="28" t="s">
        <v>3119</v>
      </c>
      <c r="J1444" s="28" t="s">
        <v>3039</v>
      </c>
      <c r="K1444" s="28" t="s">
        <v>3120</v>
      </c>
    </row>
    <row r="1445" spans="1:11" x14ac:dyDescent="0.25">
      <c r="A1445" s="1">
        <v>1467</v>
      </c>
      <c r="B1445" s="28" t="s">
        <v>3035</v>
      </c>
      <c r="C1445" s="2" t="s">
        <v>3121</v>
      </c>
      <c r="D1445" s="28" t="s">
        <v>3122</v>
      </c>
      <c r="E1445" s="28" t="s">
        <v>3037</v>
      </c>
      <c r="F1445" s="28" t="s">
        <v>2700</v>
      </c>
      <c r="I1445" s="28" t="s">
        <v>3123</v>
      </c>
      <c r="J1445" s="28" t="s">
        <v>3039</v>
      </c>
      <c r="K1445" s="28" t="s">
        <v>3124</v>
      </c>
    </row>
    <row r="1446" spans="1:11" x14ac:dyDescent="0.25">
      <c r="A1446" s="1">
        <v>1468</v>
      </c>
      <c r="B1446" s="28" t="s">
        <v>3035</v>
      </c>
      <c r="C1446" s="2" t="s">
        <v>3125</v>
      </c>
      <c r="D1446" s="28" t="s">
        <v>3126</v>
      </c>
      <c r="E1446" s="28" t="s">
        <v>3037</v>
      </c>
      <c r="F1446" s="28" t="s">
        <v>2700</v>
      </c>
      <c r="I1446" s="28" t="s">
        <v>3127</v>
      </c>
      <c r="J1446" s="28" t="s">
        <v>3039</v>
      </c>
      <c r="K1446" s="28" t="s">
        <v>3128</v>
      </c>
    </row>
    <row r="1447" spans="1:11" x14ac:dyDescent="0.25">
      <c r="A1447" s="1">
        <v>1469</v>
      </c>
      <c r="B1447" s="28" t="s">
        <v>3035</v>
      </c>
      <c r="C1447" s="2" t="s">
        <v>3129</v>
      </c>
      <c r="D1447" s="28" t="s">
        <v>3130</v>
      </c>
      <c r="E1447" s="28" t="s">
        <v>3037</v>
      </c>
      <c r="F1447" s="28" t="s">
        <v>2700</v>
      </c>
      <c r="I1447" s="28" t="s">
        <v>3131</v>
      </c>
      <c r="J1447" s="28" t="s">
        <v>3039</v>
      </c>
      <c r="K1447" s="28" t="s">
        <v>3132</v>
      </c>
    </row>
    <row r="1448" spans="1:11" x14ac:dyDescent="0.25">
      <c r="A1448" s="1">
        <v>1470</v>
      </c>
      <c r="B1448" s="28" t="s">
        <v>3035</v>
      </c>
      <c r="C1448" s="2" t="s">
        <v>3133</v>
      </c>
      <c r="D1448" s="28" t="s">
        <v>3134</v>
      </c>
      <c r="E1448" s="28" t="s">
        <v>3037</v>
      </c>
      <c r="F1448" s="28" t="s">
        <v>2700</v>
      </c>
      <c r="I1448" s="28" t="s">
        <v>3135</v>
      </c>
      <c r="J1448" s="28" t="s">
        <v>3039</v>
      </c>
      <c r="K1448" s="28" t="s">
        <v>3136</v>
      </c>
    </row>
    <row r="1449" spans="1:11" x14ac:dyDescent="0.25">
      <c r="A1449" s="1">
        <v>1471</v>
      </c>
      <c r="B1449" s="28" t="s">
        <v>3035</v>
      </c>
      <c r="C1449" s="2" t="s">
        <v>3137</v>
      </c>
      <c r="D1449" s="28" t="s">
        <v>3138</v>
      </c>
      <c r="E1449" s="28" t="s">
        <v>3037</v>
      </c>
      <c r="F1449" s="28" t="s">
        <v>2700</v>
      </c>
      <c r="I1449" s="28" t="s">
        <v>3139</v>
      </c>
      <c r="J1449" s="28" t="s">
        <v>3039</v>
      </c>
      <c r="K1449" s="28" t="s">
        <v>3140</v>
      </c>
    </row>
    <row r="1450" spans="1:11" x14ac:dyDescent="0.25">
      <c r="A1450" s="1">
        <v>1472</v>
      </c>
      <c r="B1450" s="28" t="s">
        <v>3035</v>
      </c>
      <c r="C1450" s="2" t="s">
        <v>3141</v>
      </c>
      <c r="D1450" s="28" t="s">
        <v>3142</v>
      </c>
      <c r="E1450" s="28" t="s">
        <v>3037</v>
      </c>
      <c r="F1450" s="28" t="s">
        <v>2700</v>
      </c>
      <c r="I1450" s="28" t="s">
        <v>3143</v>
      </c>
      <c r="J1450" s="28" t="s">
        <v>3039</v>
      </c>
      <c r="K1450" s="28" t="s">
        <v>3144</v>
      </c>
    </row>
    <row r="1451" spans="1:11" x14ac:dyDescent="0.25">
      <c r="A1451" s="1">
        <v>1473</v>
      </c>
      <c r="B1451" s="28" t="s">
        <v>3035</v>
      </c>
      <c r="C1451" s="2" t="s">
        <v>3145</v>
      </c>
      <c r="D1451" s="28" t="s">
        <v>3146</v>
      </c>
      <c r="E1451" s="28" t="s">
        <v>3037</v>
      </c>
      <c r="F1451" s="28" t="s">
        <v>2700</v>
      </c>
      <c r="I1451" s="28" t="s">
        <v>3147</v>
      </c>
      <c r="J1451" s="28" t="s">
        <v>3039</v>
      </c>
      <c r="K1451" s="28" t="s">
        <v>3148</v>
      </c>
    </row>
    <row r="1452" spans="1:11" x14ac:dyDescent="0.25">
      <c r="A1452" s="1">
        <v>1474</v>
      </c>
      <c r="B1452" s="28" t="s">
        <v>3035</v>
      </c>
      <c r="C1452" s="2" t="s">
        <v>3149</v>
      </c>
      <c r="D1452" s="28" t="s">
        <v>3149</v>
      </c>
      <c r="E1452" s="28" t="s">
        <v>3037</v>
      </c>
      <c r="F1452" s="28" t="s">
        <v>2700</v>
      </c>
      <c r="I1452" s="28" t="s">
        <v>3150</v>
      </c>
      <c r="J1452" s="28" t="s">
        <v>3039</v>
      </c>
      <c r="K1452" s="28" t="s">
        <v>3151</v>
      </c>
    </row>
    <row r="1453" spans="1:11" x14ac:dyDescent="0.25">
      <c r="A1453" s="1">
        <v>1475</v>
      </c>
      <c r="B1453" s="28" t="s">
        <v>3035</v>
      </c>
      <c r="C1453" s="2" t="s">
        <v>3152</v>
      </c>
      <c r="D1453" s="28" t="s">
        <v>3153</v>
      </c>
      <c r="E1453" s="28" t="s">
        <v>3037</v>
      </c>
      <c r="F1453" s="28" t="s">
        <v>2700</v>
      </c>
      <c r="I1453" s="28" t="s">
        <v>3154</v>
      </c>
      <c r="J1453" s="28" t="s">
        <v>3039</v>
      </c>
      <c r="K1453" s="28" t="s">
        <v>3155</v>
      </c>
    </row>
    <row r="1454" spans="1:11" x14ac:dyDescent="0.25">
      <c r="A1454" s="1">
        <v>1476</v>
      </c>
      <c r="B1454" s="28" t="s">
        <v>3035</v>
      </c>
      <c r="C1454" s="2" t="s">
        <v>3156</v>
      </c>
      <c r="D1454" s="28" t="s">
        <v>3157</v>
      </c>
      <c r="E1454" s="28" t="s">
        <v>3037</v>
      </c>
      <c r="F1454" s="28" t="s">
        <v>2700</v>
      </c>
      <c r="I1454" s="28" t="s">
        <v>3158</v>
      </c>
      <c r="J1454" s="28" t="s">
        <v>3039</v>
      </c>
      <c r="K1454" s="28" t="s">
        <v>3159</v>
      </c>
    </row>
    <row r="1455" spans="1:11" x14ac:dyDescent="0.25">
      <c r="A1455" s="1">
        <v>1477</v>
      </c>
      <c r="B1455" s="28" t="s">
        <v>3035</v>
      </c>
      <c r="C1455" s="2" t="s">
        <v>3160</v>
      </c>
      <c r="D1455" s="28" t="s">
        <v>3161</v>
      </c>
      <c r="E1455" s="28" t="s">
        <v>3037</v>
      </c>
      <c r="F1455" s="28" t="s">
        <v>2700</v>
      </c>
      <c r="I1455" s="28" t="s">
        <v>3162</v>
      </c>
      <c r="J1455" s="28" t="s">
        <v>3039</v>
      </c>
      <c r="K1455" s="28" t="s">
        <v>3163</v>
      </c>
    </row>
    <row r="1456" spans="1:11" x14ac:dyDescent="0.25">
      <c r="A1456" s="1">
        <v>1478</v>
      </c>
      <c r="B1456" s="28" t="s">
        <v>3035</v>
      </c>
      <c r="C1456" s="2" t="s">
        <v>3164</v>
      </c>
      <c r="D1456" s="28" t="s">
        <v>3165</v>
      </c>
      <c r="E1456" s="28" t="s">
        <v>3037</v>
      </c>
      <c r="F1456" s="28" t="s">
        <v>2700</v>
      </c>
      <c r="I1456" s="28" t="s">
        <v>3166</v>
      </c>
      <c r="J1456" s="28" t="s">
        <v>3039</v>
      </c>
      <c r="K1456" s="28" t="s">
        <v>3167</v>
      </c>
    </row>
    <row r="1457" spans="1:11" x14ac:dyDescent="0.25">
      <c r="A1457" s="1">
        <v>1479</v>
      </c>
      <c r="B1457" s="28" t="s">
        <v>3035</v>
      </c>
      <c r="C1457" s="2" t="s">
        <v>3168</v>
      </c>
      <c r="D1457" s="28" t="s">
        <v>3169</v>
      </c>
      <c r="E1457" s="28" t="s">
        <v>3037</v>
      </c>
      <c r="F1457" s="28" t="s">
        <v>2700</v>
      </c>
      <c r="I1457" s="28" t="s">
        <v>3170</v>
      </c>
      <c r="J1457" s="28" t="s">
        <v>3039</v>
      </c>
      <c r="K1457" s="28" t="s">
        <v>3171</v>
      </c>
    </row>
    <row r="1458" spans="1:11" x14ac:dyDescent="0.25">
      <c r="A1458" s="1">
        <v>1480</v>
      </c>
      <c r="B1458" s="28" t="s">
        <v>3035</v>
      </c>
      <c r="C1458" s="2" t="s">
        <v>3172</v>
      </c>
      <c r="D1458" s="28" t="s">
        <v>3173</v>
      </c>
      <c r="E1458" s="28" t="s">
        <v>3037</v>
      </c>
      <c r="F1458" s="28" t="s">
        <v>2700</v>
      </c>
      <c r="I1458" s="28" t="s">
        <v>3174</v>
      </c>
      <c r="J1458" s="28" t="s">
        <v>3039</v>
      </c>
      <c r="K1458" s="28" t="s">
        <v>3175</v>
      </c>
    </row>
    <row r="1459" spans="1:11" x14ac:dyDescent="0.25">
      <c r="A1459" s="1">
        <v>1481</v>
      </c>
      <c r="B1459" s="28" t="s">
        <v>3035</v>
      </c>
      <c r="C1459" s="2" t="s">
        <v>3176</v>
      </c>
      <c r="D1459" s="28" t="s">
        <v>3177</v>
      </c>
      <c r="E1459" s="28" t="s">
        <v>3037</v>
      </c>
      <c r="F1459" s="28" t="s">
        <v>2700</v>
      </c>
      <c r="I1459" s="28" t="s">
        <v>3178</v>
      </c>
      <c r="J1459" s="28" t="s">
        <v>3039</v>
      </c>
      <c r="K1459" s="28" t="s">
        <v>3179</v>
      </c>
    </row>
    <row r="1460" spans="1:11" x14ac:dyDescent="0.25">
      <c r="A1460" s="1">
        <v>1482</v>
      </c>
      <c r="B1460" s="28" t="s">
        <v>3035</v>
      </c>
      <c r="C1460" s="2" t="s">
        <v>2754</v>
      </c>
      <c r="D1460" s="28" t="s">
        <v>2754</v>
      </c>
      <c r="E1460" s="28" t="s">
        <v>3037</v>
      </c>
      <c r="F1460" s="28" t="s">
        <v>2700</v>
      </c>
      <c r="I1460" s="28" t="s">
        <v>3180</v>
      </c>
      <c r="J1460" s="28" t="s">
        <v>3039</v>
      </c>
      <c r="K1460" s="28" t="s">
        <v>3181</v>
      </c>
    </row>
    <row r="1461" spans="1:11" x14ac:dyDescent="0.25">
      <c r="A1461" s="1">
        <v>1483</v>
      </c>
      <c r="B1461" s="28" t="s">
        <v>3035</v>
      </c>
      <c r="C1461" s="2" t="s">
        <v>3182</v>
      </c>
      <c r="D1461" s="28" t="s">
        <v>3183</v>
      </c>
      <c r="E1461" s="28" t="s">
        <v>3037</v>
      </c>
      <c r="F1461" s="28" t="s">
        <v>2700</v>
      </c>
      <c r="I1461" s="28" t="s">
        <v>3184</v>
      </c>
      <c r="J1461" s="28" t="s">
        <v>3039</v>
      </c>
      <c r="K1461" s="28" t="s">
        <v>3185</v>
      </c>
    </row>
    <row r="1462" spans="1:11" x14ac:dyDescent="0.25">
      <c r="A1462" s="1">
        <v>1484</v>
      </c>
      <c r="B1462" s="28" t="s">
        <v>3035</v>
      </c>
      <c r="C1462" s="2" t="s">
        <v>3186</v>
      </c>
      <c r="D1462" s="28" t="s">
        <v>3187</v>
      </c>
      <c r="E1462" s="28" t="s">
        <v>3037</v>
      </c>
      <c r="F1462" s="28" t="s">
        <v>2700</v>
      </c>
      <c r="I1462" s="28" t="s">
        <v>3188</v>
      </c>
      <c r="J1462" s="28" t="s">
        <v>3039</v>
      </c>
      <c r="K1462" s="28" t="s">
        <v>3189</v>
      </c>
    </row>
    <row r="1463" spans="1:11" x14ac:dyDescent="0.25">
      <c r="A1463" s="1">
        <v>1485</v>
      </c>
      <c r="B1463" s="28" t="s">
        <v>3035</v>
      </c>
      <c r="C1463" s="2" t="s">
        <v>3190</v>
      </c>
      <c r="D1463" s="28" t="s">
        <v>3191</v>
      </c>
      <c r="E1463" s="28" t="s">
        <v>3037</v>
      </c>
      <c r="F1463" s="28" t="s">
        <v>2700</v>
      </c>
      <c r="I1463" s="28" t="s">
        <v>3192</v>
      </c>
      <c r="J1463" s="28" t="s">
        <v>3039</v>
      </c>
      <c r="K1463" s="28" t="s">
        <v>3193</v>
      </c>
    </row>
    <row r="1464" spans="1:11" x14ac:dyDescent="0.25">
      <c r="A1464" s="1">
        <v>1486</v>
      </c>
      <c r="B1464" s="28" t="s">
        <v>3035</v>
      </c>
      <c r="C1464" s="2" t="s">
        <v>3194</v>
      </c>
      <c r="D1464" s="28" t="s">
        <v>3194</v>
      </c>
      <c r="E1464" s="28" t="s">
        <v>3037</v>
      </c>
      <c r="F1464" s="28" t="s">
        <v>2700</v>
      </c>
      <c r="I1464" s="28" t="s">
        <v>3195</v>
      </c>
      <c r="J1464" s="28" t="s">
        <v>3039</v>
      </c>
      <c r="K1464" s="28" t="s">
        <v>3196</v>
      </c>
    </row>
    <row r="1465" spans="1:11" x14ac:dyDescent="0.25">
      <c r="A1465" s="1">
        <v>1487</v>
      </c>
      <c r="B1465" s="28" t="s">
        <v>3035</v>
      </c>
      <c r="C1465" s="2" t="s">
        <v>3197</v>
      </c>
      <c r="D1465" s="28" t="s">
        <v>3198</v>
      </c>
      <c r="E1465" s="28" t="s">
        <v>3037</v>
      </c>
      <c r="F1465" s="28" t="s">
        <v>2700</v>
      </c>
      <c r="I1465" s="28" t="s">
        <v>3199</v>
      </c>
      <c r="J1465" s="28" t="s">
        <v>3039</v>
      </c>
      <c r="K1465" s="28" t="s">
        <v>3200</v>
      </c>
    </row>
    <row r="1466" spans="1:11" x14ac:dyDescent="0.25">
      <c r="A1466" s="1">
        <v>1488</v>
      </c>
      <c r="B1466" s="28" t="s">
        <v>3035</v>
      </c>
      <c r="C1466" s="2" t="s">
        <v>3201</v>
      </c>
      <c r="D1466" s="28" t="s">
        <v>3201</v>
      </c>
      <c r="E1466" s="28" t="s">
        <v>3037</v>
      </c>
      <c r="F1466" s="28" t="s">
        <v>2700</v>
      </c>
      <c r="I1466" s="28" t="s">
        <v>3202</v>
      </c>
      <c r="J1466" s="28" t="s">
        <v>3039</v>
      </c>
      <c r="K1466" s="28" t="s">
        <v>3203</v>
      </c>
    </row>
    <row r="1467" spans="1:11" x14ac:dyDescent="0.25">
      <c r="A1467" s="1">
        <v>1489</v>
      </c>
      <c r="B1467" s="28" t="s">
        <v>3035</v>
      </c>
      <c r="C1467" s="2" t="s">
        <v>3204</v>
      </c>
      <c r="D1467" s="28" t="s">
        <v>3205</v>
      </c>
      <c r="E1467" s="28" t="s">
        <v>3037</v>
      </c>
      <c r="F1467" s="28" t="s">
        <v>2700</v>
      </c>
      <c r="I1467" s="28" t="s">
        <v>3206</v>
      </c>
      <c r="J1467" s="28" t="s">
        <v>3039</v>
      </c>
      <c r="K1467" s="28" t="s">
        <v>3207</v>
      </c>
    </row>
    <row r="1468" spans="1:11" x14ac:dyDescent="0.25">
      <c r="A1468" s="1">
        <v>1490</v>
      </c>
      <c r="B1468" s="28" t="s">
        <v>3035</v>
      </c>
      <c r="C1468" s="2" t="s">
        <v>3208</v>
      </c>
      <c r="D1468" s="28" t="s">
        <v>3208</v>
      </c>
      <c r="E1468" s="28" t="s">
        <v>3037</v>
      </c>
      <c r="F1468" s="28" t="s">
        <v>2700</v>
      </c>
      <c r="I1468" s="28" t="s">
        <v>3209</v>
      </c>
      <c r="J1468" s="28" t="s">
        <v>3039</v>
      </c>
      <c r="K1468" s="28" t="s">
        <v>3210</v>
      </c>
    </row>
    <row r="1469" spans="1:11" x14ac:dyDescent="0.25">
      <c r="A1469" s="1">
        <v>1491</v>
      </c>
      <c r="B1469" s="28" t="s">
        <v>3035</v>
      </c>
      <c r="C1469" s="2" t="s">
        <v>3211</v>
      </c>
      <c r="D1469" s="28" t="s">
        <v>3211</v>
      </c>
      <c r="E1469" s="28" t="s">
        <v>3037</v>
      </c>
      <c r="F1469" s="28" t="s">
        <v>2700</v>
      </c>
      <c r="I1469" s="28" t="s">
        <v>3212</v>
      </c>
      <c r="J1469" s="28" t="s">
        <v>3039</v>
      </c>
      <c r="K1469" s="28" t="s">
        <v>3213</v>
      </c>
    </row>
    <row r="1470" spans="1:11" x14ac:dyDescent="0.25">
      <c r="A1470" s="1">
        <v>1492</v>
      </c>
      <c r="B1470" s="28" t="s">
        <v>3035</v>
      </c>
      <c r="C1470" s="2" t="s">
        <v>3214</v>
      </c>
      <c r="D1470" s="28" t="s">
        <v>3214</v>
      </c>
      <c r="E1470" s="28" t="s">
        <v>3037</v>
      </c>
      <c r="F1470" s="28" t="s">
        <v>2700</v>
      </c>
      <c r="I1470" s="28" t="s">
        <v>3215</v>
      </c>
      <c r="J1470" s="28" t="s">
        <v>3039</v>
      </c>
      <c r="K1470" s="28" t="s">
        <v>3216</v>
      </c>
    </row>
    <row r="1471" spans="1:11" x14ac:dyDescent="0.25">
      <c r="A1471" s="1">
        <v>1493</v>
      </c>
      <c r="B1471" s="28" t="s">
        <v>3035</v>
      </c>
      <c r="C1471" s="2" t="s">
        <v>3217</v>
      </c>
      <c r="D1471" s="28" t="s">
        <v>3218</v>
      </c>
      <c r="E1471" s="28" t="s">
        <v>3037</v>
      </c>
      <c r="F1471" s="28" t="s">
        <v>2700</v>
      </c>
      <c r="I1471" s="28" t="s">
        <v>3219</v>
      </c>
      <c r="J1471" s="28" t="s">
        <v>3039</v>
      </c>
      <c r="K1471" s="28" t="s">
        <v>3220</v>
      </c>
    </row>
    <row r="1472" spans="1:11" x14ac:dyDescent="0.25">
      <c r="A1472" s="1">
        <v>1494</v>
      </c>
      <c r="B1472" s="28" t="s">
        <v>3035</v>
      </c>
      <c r="C1472" s="2" t="s">
        <v>3221</v>
      </c>
      <c r="D1472" s="28" t="s">
        <v>3222</v>
      </c>
      <c r="E1472" s="28" t="s">
        <v>3037</v>
      </c>
      <c r="F1472" s="28" t="s">
        <v>2700</v>
      </c>
      <c r="I1472" s="28" t="s">
        <v>3223</v>
      </c>
      <c r="J1472" s="28" t="s">
        <v>3039</v>
      </c>
      <c r="K1472" s="28" t="s">
        <v>3224</v>
      </c>
    </row>
    <row r="1473" spans="1:11" x14ac:dyDescent="0.25">
      <c r="A1473" s="1">
        <v>1495</v>
      </c>
      <c r="B1473" s="28" t="s">
        <v>3035</v>
      </c>
      <c r="C1473" s="2" t="s">
        <v>2564</v>
      </c>
      <c r="D1473" s="28" t="s">
        <v>3225</v>
      </c>
      <c r="E1473" s="28" t="s">
        <v>3037</v>
      </c>
      <c r="F1473" s="28" t="s">
        <v>2700</v>
      </c>
      <c r="I1473" s="28" t="s">
        <v>3226</v>
      </c>
      <c r="J1473" s="28" t="s">
        <v>3039</v>
      </c>
      <c r="K1473" s="28" t="s">
        <v>3227</v>
      </c>
    </row>
    <row r="1474" spans="1:11" x14ac:dyDescent="0.25">
      <c r="A1474" s="1">
        <v>1496</v>
      </c>
      <c r="B1474" s="28" t="s">
        <v>3035</v>
      </c>
      <c r="C1474" s="2" t="s">
        <v>3228</v>
      </c>
      <c r="D1474" s="28" t="s">
        <v>3229</v>
      </c>
      <c r="E1474" s="28" t="s">
        <v>3037</v>
      </c>
      <c r="F1474" s="28" t="s">
        <v>2700</v>
      </c>
      <c r="I1474" s="28" t="s">
        <v>3230</v>
      </c>
      <c r="J1474" s="28" t="s">
        <v>3039</v>
      </c>
      <c r="K1474" s="28" t="s">
        <v>3231</v>
      </c>
    </row>
    <row r="1475" spans="1:11" x14ac:dyDescent="0.25">
      <c r="A1475" s="1">
        <v>1497</v>
      </c>
      <c r="B1475" s="28" t="s">
        <v>3035</v>
      </c>
      <c r="C1475" s="2" t="s">
        <v>11</v>
      </c>
      <c r="D1475" s="28" t="s">
        <v>11</v>
      </c>
      <c r="E1475" s="28" t="s">
        <v>3037</v>
      </c>
      <c r="F1475" s="28" t="s">
        <v>2700</v>
      </c>
      <c r="I1475" s="28" t="s">
        <v>3232</v>
      </c>
      <c r="J1475" s="28" t="s">
        <v>3039</v>
      </c>
      <c r="K1475" s="28" t="s">
        <v>3233</v>
      </c>
    </row>
    <row r="1476" spans="1:11" x14ac:dyDescent="0.25">
      <c r="A1476" s="1">
        <v>1498</v>
      </c>
      <c r="B1476" s="28" t="s">
        <v>3234</v>
      </c>
      <c r="C1476" s="2" t="s">
        <v>3235</v>
      </c>
      <c r="D1476" s="28" t="s">
        <v>351</v>
      </c>
      <c r="E1476" s="28" t="s">
        <v>3236</v>
      </c>
      <c r="F1476" s="28" t="s">
        <v>2700</v>
      </c>
      <c r="I1476" s="28" t="s">
        <v>3237</v>
      </c>
      <c r="J1476" s="28" t="s">
        <v>2702</v>
      </c>
      <c r="K1476" s="28" t="s">
        <v>3238</v>
      </c>
    </row>
    <row r="1477" spans="1:11" x14ac:dyDescent="0.25">
      <c r="A1477" s="1">
        <v>1499</v>
      </c>
      <c r="B1477" s="28" t="s">
        <v>3234</v>
      </c>
      <c r="C1477" s="2" t="s">
        <v>351</v>
      </c>
      <c r="D1477" s="28" t="s">
        <v>2916</v>
      </c>
      <c r="E1477" s="28" t="s">
        <v>3236</v>
      </c>
      <c r="F1477" s="28" t="s">
        <v>2700</v>
      </c>
      <c r="I1477" s="28" t="s">
        <v>3239</v>
      </c>
      <c r="J1477" s="28" t="s">
        <v>2702</v>
      </c>
      <c r="K1477" s="28" t="s">
        <v>3240</v>
      </c>
    </row>
    <row r="1478" spans="1:11" x14ac:dyDescent="0.25">
      <c r="A1478" s="1">
        <v>1500</v>
      </c>
      <c r="B1478" s="28" t="s">
        <v>3234</v>
      </c>
      <c r="C1478" s="2" t="s">
        <v>2912</v>
      </c>
      <c r="D1478" s="28" t="s">
        <v>2912</v>
      </c>
      <c r="E1478" s="28" t="s">
        <v>3236</v>
      </c>
      <c r="F1478" s="28" t="s">
        <v>2700</v>
      </c>
      <c r="I1478" s="28" t="s">
        <v>3241</v>
      </c>
      <c r="J1478" s="28" t="s">
        <v>2702</v>
      </c>
      <c r="K1478" s="28" t="s">
        <v>3242</v>
      </c>
    </row>
    <row r="1479" spans="1:11" x14ac:dyDescent="0.25">
      <c r="A1479" s="1">
        <v>1501</v>
      </c>
      <c r="B1479" s="28" t="s">
        <v>3234</v>
      </c>
      <c r="C1479" s="2" t="s">
        <v>2919</v>
      </c>
      <c r="D1479" s="28" t="s">
        <v>2919</v>
      </c>
      <c r="E1479" s="28" t="s">
        <v>3236</v>
      </c>
      <c r="F1479" s="28" t="s">
        <v>2700</v>
      </c>
      <c r="I1479" s="28" t="s">
        <v>3243</v>
      </c>
      <c r="J1479" s="28" t="s">
        <v>2702</v>
      </c>
      <c r="K1479" s="28" t="s">
        <v>3244</v>
      </c>
    </row>
    <row r="1480" spans="1:11" x14ac:dyDescent="0.25">
      <c r="A1480" s="1">
        <v>1502</v>
      </c>
      <c r="B1480" s="28" t="s">
        <v>3234</v>
      </c>
      <c r="C1480" s="2" t="s">
        <v>512</v>
      </c>
      <c r="D1480" s="28" t="s">
        <v>512</v>
      </c>
      <c r="E1480" s="28" t="s">
        <v>3236</v>
      </c>
      <c r="F1480" s="28" t="s">
        <v>2700</v>
      </c>
      <c r="I1480" s="28" t="s">
        <v>3245</v>
      </c>
      <c r="J1480" s="28" t="s">
        <v>2702</v>
      </c>
      <c r="K1480" s="28" t="s">
        <v>3246</v>
      </c>
    </row>
    <row r="1481" spans="1:11" x14ac:dyDescent="0.25">
      <c r="A1481" s="1">
        <v>1503</v>
      </c>
      <c r="B1481" s="28" t="s">
        <v>3234</v>
      </c>
      <c r="C1481" s="2" t="s">
        <v>2941</v>
      </c>
      <c r="D1481" s="28" t="s">
        <v>2941</v>
      </c>
      <c r="E1481" s="28" t="s">
        <v>3236</v>
      </c>
      <c r="F1481" s="28" t="s">
        <v>2700</v>
      </c>
      <c r="I1481" s="28" t="s">
        <v>3247</v>
      </c>
      <c r="J1481" s="28" t="s">
        <v>2702</v>
      </c>
      <c r="K1481" s="28" t="s">
        <v>3248</v>
      </c>
    </row>
    <row r="1482" spans="1:11" x14ac:dyDescent="0.25">
      <c r="A1482" s="1">
        <v>1504</v>
      </c>
      <c r="B1482" s="28" t="s">
        <v>3234</v>
      </c>
      <c r="C1482" s="2" t="s">
        <v>2567</v>
      </c>
      <c r="D1482" s="28" t="s">
        <v>2567</v>
      </c>
      <c r="E1482" s="28" t="s">
        <v>3236</v>
      </c>
      <c r="F1482" s="28" t="s">
        <v>2700</v>
      </c>
      <c r="I1482" s="28" t="s">
        <v>3249</v>
      </c>
      <c r="J1482" s="28" t="s">
        <v>2702</v>
      </c>
      <c r="K1482" s="28" t="s">
        <v>3250</v>
      </c>
    </row>
    <row r="1483" spans="1:11" x14ac:dyDescent="0.25">
      <c r="A1483" s="1">
        <v>1505</v>
      </c>
      <c r="B1483" s="28" t="s">
        <v>3234</v>
      </c>
      <c r="C1483" s="2" t="s">
        <v>341</v>
      </c>
      <c r="D1483" s="28" t="s">
        <v>341</v>
      </c>
      <c r="E1483" s="28" t="s">
        <v>3236</v>
      </c>
      <c r="F1483" s="28" t="s">
        <v>2700</v>
      </c>
      <c r="I1483" s="28" t="s">
        <v>3251</v>
      </c>
      <c r="J1483" s="28" t="s">
        <v>2702</v>
      </c>
      <c r="K1483" s="28" t="s">
        <v>3252</v>
      </c>
    </row>
    <row r="1484" spans="1:11" x14ac:dyDescent="0.25">
      <c r="A1484" s="1">
        <v>1506</v>
      </c>
      <c r="B1484" s="28" t="s">
        <v>3234</v>
      </c>
      <c r="C1484" s="2" t="s">
        <v>3253</v>
      </c>
      <c r="D1484" s="28" t="s">
        <v>3253</v>
      </c>
      <c r="E1484" s="28" t="s">
        <v>3236</v>
      </c>
      <c r="F1484" s="28" t="s">
        <v>2700</v>
      </c>
      <c r="I1484" s="28" t="s">
        <v>3254</v>
      </c>
      <c r="J1484" s="28" t="s">
        <v>2702</v>
      </c>
      <c r="K1484" s="28" t="s">
        <v>3255</v>
      </c>
    </row>
    <row r="1485" spans="1:11" x14ac:dyDescent="0.25">
      <c r="A1485" s="1">
        <v>1507</v>
      </c>
      <c r="B1485" s="28" t="s">
        <v>3234</v>
      </c>
      <c r="C1485" s="2" t="s">
        <v>11</v>
      </c>
      <c r="D1485" s="28" t="s">
        <v>11</v>
      </c>
      <c r="E1485" s="28" t="s">
        <v>3236</v>
      </c>
      <c r="F1485" s="28" t="s">
        <v>2700</v>
      </c>
      <c r="I1485" s="28" t="s">
        <v>3256</v>
      </c>
      <c r="J1485" s="28" t="s">
        <v>2702</v>
      </c>
      <c r="K1485" s="28" t="s">
        <v>3257</v>
      </c>
    </row>
    <row r="1486" spans="1:11" x14ac:dyDescent="0.25">
      <c r="A1486" s="1">
        <v>1508</v>
      </c>
      <c r="B1486" s="28" t="s">
        <v>3258</v>
      </c>
      <c r="C1486" s="2" t="s">
        <v>2571</v>
      </c>
      <c r="D1486" s="28" t="s">
        <v>2571</v>
      </c>
      <c r="E1486" s="28" t="s">
        <v>3259</v>
      </c>
      <c r="F1486" s="28" t="s">
        <v>2700</v>
      </c>
      <c r="I1486" s="28" t="s">
        <v>3260</v>
      </c>
      <c r="J1486" s="28" t="s">
        <v>3261</v>
      </c>
      <c r="K1486" s="28" t="s">
        <v>3262</v>
      </c>
    </row>
    <row r="1487" spans="1:11" x14ac:dyDescent="0.25">
      <c r="A1487" s="1">
        <v>1509</v>
      </c>
      <c r="B1487" s="28" t="s">
        <v>3258</v>
      </c>
      <c r="C1487" s="2" t="s">
        <v>3263</v>
      </c>
      <c r="D1487" s="28" t="s">
        <v>3263</v>
      </c>
      <c r="E1487" s="28" t="s">
        <v>3259</v>
      </c>
      <c r="F1487" s="28" t="s">
        <v>2700</v>
      </c>
      <c r="I1487" s="28" t="s">
        <v>3264</v>
      </c>
      <c r="J1487" s="28" t="s">
        <v>3261</v>
      </c>
      <c r="K1487" s="28" t="s">
        <v>3265</v>
      </c>
    </row>
    <row r="1488" spans="1:11" x14ac:dyDescent="0.25">
      <c r="A1488" s="1">
        <v>1510</v>
      </c>
      <c r="B1488" s="28" t="s">
        <v>3258</v>
      </c>
      <c r="C1488" s="2" t="s">
        <v>3266</v>
      </c>
      <c r="D1488" s="28" t="s">
        <v>3266</v>
      </c>
      <c r="E1488" s="28" t="s">
        <v>3259</v>
      </c>
      <c r="F1488" s="28" t="s">
        <v>2700</v>
      </c>
      <c r="I1488" s="28" t="s">
        <v>3267</v>
      </c>
      <c r="J1488" s="28" t="s">
        <v>3261</v>
      </c>
      <c r="K1488" s="28" t="s">
        <v>3268</v>
      </c>
    </row>
    <row r="1489" spans="1:11" x14ac:dyDescent="0.25">
      <c r="A1489" s="1">
        <v>1511</v>
      </c>
      <c r="B1489" s="28" t="s">
        <v>3258</v>
      </c>
      <c r="C1489" s="2" t="s">
        <v>3269</v>
      </c>
      <c r="D1489" s="28" t="s">
        <v>3269</v>
      </c>
      <c r="E1489" s="28" t="s">
        <v>3259</v>
      </c>
      <c r="F1489" s="28" t="s">
        <v>2700</v>
      </c>
      <c r="I1489" s="28" t="s">
        <v>3270</v>
      </c>
      <c r="J1489" s="28" t="s">
        <v>3261</v>
      </c>
      <c r="K1489" s="28" t="s">
        <v>3271</v>
      </c>
    </row>
    <row r="1490" spans="1:11" x14ac:dyDescent="0.25">
      <c r="A1490" s="1">
        <v>1512</v>
      </c>
      <c r="B1490" s="28" t="s">
        <v>3258</v>
      </c>
      <c r="C1490" s="2" t="s">
        <v>11</v>
      </c>
      <c r="D1490" s="28" t="s">
        <v>11</v>
      </c>
      <c r="E1490" s="28" t="s">
        <v>3259</v>
      </c>
      <c r="F1490" s="28" t="s">
        <v>2700</v>
      </c>
      <c r="I1490" s="28" t="s">
        <v>3272</v>
      </c>
      <c r="J1490" s="28" t="s">
        <v>3261</v>
      </c>
      <c r="K1490" s="28" t="s">
        <v>3273</v>
      </c>
    </row>
    <row r="1491" spans="1:11" x14ac:dyDescent="0.25">
      <c r="A1491" s="1">
        <v>1513</v>
      </c>
      <c r="B1491" s="28" t="s">
        <v>3274</v>
      </c>
      <c r="C1491" s="2" t="s">
        <v>3275</v>
      </c>
      <c r="D1491" s="28" t="s">
        <v>3275</v>
      </c>
      <c r="E1491" s="28" t="s">
        <v>3276</v>
      </c>
      <c r="F1491" s="28" t="s">
        <v>2700</v>
      </c>
      <c r="I1491" s="28" t="s">
        <v>3277</v>
      </c>
      <c r="J1491" s="28" t="s">
        <v>2702</v>
      </c>
      <c r="K1491" s="28" t="s">
        <v>2787</v>
      </c>
    </row>
    <row r="1492" spans="1:11" x14ac:dyDescent="0.25">
      <c r="A1492" s="1">
        <v>1514</v>
      </c>
      <c r="B1492" s="28" t="s">
        <v>3274</v>
      </c>
      <c r="C1492" s="2" t="s">
        <v>3278</v>
      </c>
      <c r="D1492" s="28" t="s">
        <v>3278</v>
      </c>
      <c r="E1492" s="28" t="s">
        <v>3276</v>
      </c>
      <c r="F1492" s="28" t="s">
        <v>2700</v>
      </c>
      <c r="I1492" s="28" t="s">
        <v>3279</v>
      </c>
      <c r="J1492" s="28" t="s">
        <v>2702</v>
      </c>
      <c r="K1492" s="28" t="s">
        <v>2787</v>
      </c>
    </row>
    <row r="1493" spans="1:11" x14ac:dyDescent="0.25">
      <c r="A1493" s="1">
        <v>1515</v>
      </c>
      <c r="B1493" s="28" t="s">
        <v>3274</v>
      </c>
      <c r="C1493" s="2" t="s">
        <v>3280</v>
      </c>
      <c r="D1493" s="28" t="s">
        <v>3281</v>
      </c>
      <c r="E1493" s="28" t="s">
        <v>3276</v>
      </c>
      <c r="F1493" s="28" t="s">
        <v>2700</v>
      </c>
      <c r="I1493" s="28" t="s">
        <v>3282</v>
      </c>
      <c r="J1493" s="28" t="s">
        <v>2702</v>
      </c>
      <c r="K1493" s="28" t="s">
        <v>2787</v>
      </c>
    </row>
    <row r="1494" spans="1:11" x14ac:dyDescent="0.25">
      <c r="A1494" s="1">
        <v>1516</v>
      </c>
      <c r="B1494" s="28" t="s">
        <v>3274</v>
      </c>
      <c r="C1494" s="2" t="s">
        <v>3283</v>
      </c>
      <c r="D1494" s="28" t="s">
        <v>3283</v>
      </c>
      <c r="E1494" s="28" t="s">
        <v>3276</v>
      </c>
      <c r="F1494" s="28" t="s">
        <v>2700</v>
      </c>
      <c r="I1494" s="28" t="s">
        <v>3284</v>
      </c>
      <c r="J1494" s="28" t="s">
        <v>2702</v>
      </c>
      <c r="K1494" s="28" t="s">
        <v>2787</v>
      </c>
    </row>
    <row r="1495" spans="1:11" x14ac:dyDescent="0.25">
      <c r="A1495" s="1">
        <v>1517</v>
      </c>
      <c r="B1495" s="28" t="s">
        <v>3274</v>
      </c>
      <c r="C1495" s="2" t="s">
        <v>3285</v>
      </c>
      <c r="D1495" s="28" t="s">
        <v>3285</v>
      </c>
      <c r="E1495" s="28" t="s">
        <v>3276</v>
      </c>
      <c r="F1495" s="28" t="s">
        <v>2700</v>
      </c>
      <c r="I1495" s="28" t="s">
        <v>3286</v>
      </c>
      <c r="J1495" s="28" t="s">
        <v>2702</v>
      </c>
      <c r="K1495" s="28" t="s">
        <v>2787</v>
      </c>
    </row>
    <row r="1496" spans="1:11" x14ac:dyDescent="0.25">
      <c r="A1496" s="1">
        <v>1518</v>
      </c>
      <c r="B1496" s="28" t="s">
        <v>3274</v>
      </c>
      <c r="C1496" s="2" t="s">
        <v>3287</v>
      </c>
      <c r="D1496" s="28" t="s">
        <v>3287</v>
      </c>
      <c r="E1496" s="28" t="s">
        <v>3276</v>
      </c>
      <c r="F1496" s="28" t="s">
        <v>2700</v>
      </c>
      <c r="I1496" s="28" t="s">
        <v>3288</v>
      </c>
      <c r="J1496" s="28" t="s">
        <v>2702</v>
      </c>
      <c r="K1496" s="28" t="s">
        <v>2787</v>
      </c>
    </row>
    <row r="1497" spans="1:11" x14ac:dyDescent="0.25">
      <c r="A1497" s="1">
        <v>1519</v>
      </c>
      <c r="B1497" s="28" t="s">
        <v>3274</v>
      </c>
      <c r="C1497" s="2" t="s">
        <v>3289</v>
      </c>
      <c r="D1497" s="28" t="s">
        <v>3289</v>
      </c>
      <c r="E1497" s="28" t="s">
        <v>3276</v>
      </c>
      <c r="F1497" s="28" t="s">
        <v>2700</v>
      </c>
      <c r="I1497" s="28" t="s">
        <v>3290</v>
      </c>
      <c r="J1497" s="28" t="s">
        <v>2702</v>
      </c>
      <c r="K1497" s="28" t="s">
        <v>2787</v>
      </c>
    </row>
    <row r="1498" spans="1:11" x14ac:dyDescent="0.25">
      <c r="A1498" s="1">
        <v>1520</v>
      </c>
      <c r="B1498" s="28" t="s">
        <v>3274</v>
      </c>
      <c r="C1498" s="2" t="s">
        <v>3291</v>
      </c>
      <c r="D1498" s="28" t="s">
        <v>3291</v>
      </c>
      <c r="E1498" s="28" t="s">
        <v>3276</v>
      </c>
      <c r="F1498" s="28" t="s">
        <v>2700</v>
      </c>
      <c r="I1498" s="28" t="s">
        <v>3292</v>
      </c>
      <c r="J1498" s="28" t="s">
        <v>2702</v>
      </c>
      <c r="K1498" s="28" t="s">
        <v>2787</v>
      </c>
    </row>
    <row r="1499" spans="1:11" x14ac:dyDescent="0.25">
      <c r="A1499" s="1">
        <v>1521</v>
      </c>
      <c r="B1499" s="28" t="s">
        <v>3274</v>
      </c>
      <c r="C1499" s="2" t="s">
        <v>3293</v>
      </c>
      <c r="D1499" s="28" t="s">
        <v>3293</v>
      </c>
      <c r="E1499" s="28" t="s">
        <v>3276</v>
      </c>
      <c r="F1499" s="28" t="s">
        <v>2700</v>
      </c>
      <c r="I1499" s="28" t="s">
        <v>3294</v>
      </c>
      <c r="J1499" s="28" t="s">
        <v>2702</v>
      </c>
      <c r="K1499" s="28" t="s">
        <v>2787</v>
      </c>
    </row>
    <row r="1500" spans="1:11" x14ac:dyDescent="0.25">
      <c r="A1500" s="1">
        <v>1522</v>
      </c>
      <c r="B1500" s="28" t="s">
        <v>3274</v>
      </c>
      <c r="C1500" s="2" t="s">
        <v>3295</v>
      </c>
      <c r="D1500" s="28" t="s">
        <v>3295</v>
      </c>
      <c r="E1500" s="28" t="s">
        <v>3276</v>
      </c>
      <c r="F1500" s="28" t="s">
        <v>2700</v>
      </c>
      <c r="I1500" s="28" t="s">
        <v>3296</v>
      </c>
      <c r="J1500" s="28" t="s">
        <v>2702</v>
      </c>
      <c r="K1500" s="28" t="s">
        <v>3297</v>
      </c>
    </row>
    <row r="1501" spans="1:11" x14ac:dyDescent="0.25">
      <c r="A1501" s="1">
        <v>1523</v>
      </c>
      <c r="B1501" s="28" t="s">
        <v>3274</v>
      </c>
      <c r="C1501" s="2" t="s">
        <v>3298</v>
      </c>
      <c r="D1501" s="28" t="s">
        <v>3298</v>
      </c>
      <c r="E1501" s="28" t="s">
        <v>3276</v>
      </c>
      <c r="F1501" s="28" t="s">
        <v>2700</v>
      </c>
      <c r="I1501" s="28" t="s">
        <v>3299</v>
      </c>
      <c r="J1501" s="28" t="s">
        <v>2702</v>
      </c>
      <c r="K1501" s="28" t="s">
        <v>2787</v>
      </c>
    </row>
    <row r="1502" spans="1:11" x14ac:dyDescent="0.25">
      <c r="A1502" s="1">
        <v>1524</v>
      </c>
      <c r="B1502" s="28" t="s">
        <v>3274</v>
      </c>
      <c r="C1502" s="2" t="s">
        <v>3300</v>
      </c>
      <c r="D1502" s="28" t="s">
        <v>3301</v>
      </c>
      <c r="E1502" s="28" t="s">
        <v>3276</v>
      </c>
      <c r="F1502" s="28" t="s">
        <v>2700</v>
      </c>
      <c r="I1502" s="28" t="s">
        <v>3302</v>
      </c>
      <c r="J1502" s="28" t="s">
        <v>2702</v>
      </c>
      <c r="K1502" s="28" t="s">
        <v>2787</v>
      </c>
    </row>
    <row r="1503" spans="1:11" x14ac:dyDescent="0.25">
      <c r="A1503" s="1">
        <v>1525</v>
      </c>
      <c r="B1503" s="28" t="s">
        <v>3274</v>
      </c>
      <c r="C1503" s="2" t="s">
        <v>3303</v>
      </c>
      <c r="D1503" s="28" t="s">
        <v>3303</v>
      </c>
      <c r="E1503" s="28" t="s">
        <v>3276</v>
      </c>
      <c r="F1503" s="28" t="s">
        <v>2700</v>
      </c>
      <c r="I1503" s="28" t="s">
        <v>3304</v>
      </c>
      <c r="J1503" s="28" t="s">
        <v>2702</v>
      </c>
      <c r="K1503" s="28" t="s">
        <v>2787</v>
      </c>
    </row>
    <row r="1504" spans="1:11" x14ac:dyDescent="0.25">
      <c r="A1504" s="1">
        <v>1526</v>
      </c>
      <c r="B1504" s="28" t="s">
        <v>3274</v>
      </c>
      <c r="C1504" s="2" t="s">
        <v>3305</v>
      </c>
      <c r="D1504" s="28" t="s">
        <v>3305</v>
      </c>
      <c r="E1504" s="28" t="s">
        <v>3276</v>
      </c>
      <c r="F1504" s="28" t="s">
        <v>2700</v>
      </c>
      <c r="I1504" s="28" t="s">
        <v>3306</v>
      </c>
      <c r="J1504" s="28" t="s">
        <v>2702</v>
      </c>
      <c r="K1504" s="28" t="s">
        <v>2787</v>
      </c>
    </row>
    <row r="1505" spans="1:11" x14ac:dyDescent="0.25">
      <c r="A1505" s="1">
        <v>1527</v>
      </c>
      <c r="B1505" s="28" t="s">
        <v>3274</v>
      </c>
      <c r="C1505" s="2" t="s">
        <v>3307</v>
      </c>
      <c r="D1505" s="28" t="s">
        <v>3308</v>
      </c>
      <c r="E1505" s="28" t="s">
        <v>3276</v>
      </c>
      <c r="F1505" s="28" t="s">
        <v>2700</v>
      </c>
      <c r="I1505" s="28" t="s">
        <v>3309</v>
      </c>
      <c r="J1505" s="28" t="s">
        <v>2702</v>
      </c>
      <c r="K1505" s="28" t="s">
        <v>2787</v>
      </c>
    </row>
    <row r="1506" spans="1:11" x14ac:dyDescent="0.25">
      <c r="A1506" s="1">
        <v>1528</v>
      </c>
      <c r="B1506" s="28" t="s">
        <v>3274</v>
      </c>
      <c r="C1506" s="2" t="s">
        <v>3310</v>
      </c>
      <c r="D1506" s="28" t="s">
        <v>3311</v>
      </c>
      <c r="E1506" s="28" t="s">
        <v>3276</v>
      </c>
      <c r="F1506" s="28" t="s">
        <v>2700</v>
      </c>
      <c r="I1506" s="28" t="s">
        <v>3312</v>
      </c>
      <c r="J1506" s="28" t="s">
        <v>2702</v>
      </c>
      <c r="K1506" s="28" t="s">
        <v>2787</v>
      </c>
    </row>
    <row r="1507" spans="1:11" x14ac:dyDescent="0.25">
      <c r="A1507" s="1">
        <v>1529</v>
      </c>
      <c r="B1507" s="28" t="s">
        <v>3274</v>
      </c>
      <c r="C1507" s="2" t="s">
        <v>3313</v>
      </c>
      <c r="D1507" s="28" t="s">
        <v>3314</v>
      </c>
      <c r="E1507" s="28" t="s">
        <v>3276</v>
      </c>
      <c r="F1507" s="28" t="s">
        <v>2700</v>
      </c>
      <c r="I1507" s="28" t="s">
        <v>3315</v>
      </c>
      <c r="J1507" s="28" t="s">
        <v>2702</v>
      </c>
      <c r="K1507" s="28" t="s">
        <v>2787</v>
      </c>
    </row>
    <row r="1508" spans="1:11" x14ac:dyDescent="0.25">
      <c r="A1508" s="1">
        <v>1530</v>
      </c>
      <c r="B1508" s="28" t="s">
        <v>3274</v>
      </c>
      <c r="C1508" s="2" t="s">
        <v>3316</v>
      </c>
      <c r="D1508" s="28" t="s">
        <v>3316</v>
      </c>
      <c r="E1508" s="28" t="s">
        <v>3276</v>
      </c>
      <c r="F1508" s="28" t="s">
        <v>2700</v>
      </c>
      <c r="I1508" s="28" t="s">
        <v>3317</v>
      </c>
      <c r="J1508" s="28" t="s">
        <v>2702</v>
      </c>
      <c r="K1508" s="28" t="s">
        <v>2787</v>
      </c>
    </row>
    <row r="1509" spans="1:11" x14ac:dyDescent="0.25">
      <c r="A1509" s="1">
        <v>1531</v>
      </c>
      <c r="B1509" s="28" t="s">
        <v>3274</v>
      </c>
      <c r="C1509" s="2" t="s">
        <v>3318</v>
      </c>
      <c r="D1509" s="28" t="s">
        <v>3318</v>
      </c>
      <c r="E1509" s="28" t="s">
        <v>3276</v>
      </c>
      <c r="F1509" s="28" t="s">
        <v>2700</v>
      </c>
      <c r="I1509" s="28" t="s">
        <v>3319</v>
      </c>
      <c r="J1509" s="28" t="s">
        <v>2702</v>
      </c>
      <c r="K1509" s="28" t="s">
        <v>2787</v>
      </c>
    </row>
    <row r="1510" spans="1:11" x14ac:dyDescent="0.25">
      <c r="A1510" s="1">
        <v>1532</v>
      </c>
      <c r="B1510" s="28" t="s">
        <v>3274</v>
      </c>
      <c r="C1510" s="2" t="s">
        <v>3320</v>
      </c>
      <c r="D1510" s="28" t="s">
        <v>3320</v>
      </c>
      <c r="E1510" s="28" t="s">
        <v>3276</v>
      </c>
      <c r="F1510" s="28" t="s">
        <v>2700</v>
      </c>
      <c r="I1510" s="28" t="s">
        <v>3321</v>
      </c>
      <c r="J1510" s="28" t="s">
        <v>2702</v>
      </c>
      <c r="K1510" s="28" t="s">
        <v>2787</v>
      </c>
    </row>
    <row r="1511" spans="1:11" x14ac:dyDescent="0.25">
      <c r="A1511" s="1">
        <v>1533</v>
      </c>
      <c r="B1511" s="28" t="s">
        <v>3274</v>
      </c>
      <c r="C1511" s="2" t="s">
        <v>3322</v>
      </c>
      <c r="D1511" s="28" t="s">
        <v>3322</v>
      </c>
      <c r="E1511" s="28" t="s">
        <v>3276</v>
      </c>
      <c r="F1511" s="28" t="s">
        <v>2700</v>
      </c>
      <c r="I1511" s="28" t="s">
        <v>3323</v>
      </c>
      <c r="J1511" s="28" t="s">
        <v>2702</v>
      </c>
      <c r="K1511" s="28" t="s">
        <v>2787</v>
      </c>
    </row>
    <row r="1512" spans="1:11" x14ac:dyDescent="0.25">
      <c r="A1512" s="1">
        <v>1534</v>
      </c>
      <c r="B1512" s="28" t="s">
        <v>3274</v>
      </c>
      <c r="C1512" s="2" t="s">
        <v>3324</v>
      </c>
      <c r="D1512" s="28" t="s">
        <v>3324</v>
      </c>
      <c r="E1512" s="28" t="s">
        <v>3276</v>
      </c>
      <c r="F1512" s="28" t="s">
        <v>2700</v>
      </c>
      <c r="I1512" s="28" t="s">
        <v>3325</v>
      </c>
      <c r="J1512" s="28" t="s">
        <v>2702</v>
      </c>
      <c r="K1512" s="28" t="s">
        <v>2787</v>
      </c>
    </row>
    <row r="1513" spans="1:11" x14ac:dyDescent="0.25">
      <c r="A1513" s="1">
        <v>1535</v>
      </c>
      <c r="B1513" s="28" t="s">
        <v>3274</v>
      </c>
      <c r="C1513" s="2" t="s">
        <v>3326</v>
      </c>
      <c r="D1513" s="28" t="s">
        <v>3326</v>
      </c>
      <c r="E1513" s="28" t="s">
        <v>3276</v>
      </c>
      <c r="F1513" s="28" t="s">
        <v>2700</v>
      </c>
      <c r="I1513" s="28" t="s">
        <v>3327</v>
      </c>
      <c r="J1513" s="28" t="s">
        <v>2702</v>
      </c>
      <c r="K1513" s="28" t="s">
        <v>2787</v>
      </c>
    </row>
    <row r="1514" spans="1:11" x14ac:dyDescent="0.25">
      <c r="A1514" s="1">
        <v>1536</v>
      </c>
      <c r="B1514" s="28" t="s">
        <v>3274</v>
      </c>
      <c r="C1514" s="2" t="s">
        <v>3328</v>
      </c>
      <c r="D1514" s="28" t="s">
        <v>3328</v>
      </c>
      <c r="E1514" s="28" t="s">
        <v>3276</v>
      </c>
      <c r="F1514" s="28" t="s">
        <v>2700</v>
      </c>
      <c r="I1514" s="28" t="s">
        <v>3329</v>
      </c>
      <c r="J1514" s="28" t="s">
        <v>2702</v>
      </c>
      <c r="K1514" s="28" t="s">
        <v>2787</v>
      </c>
    </row>
    <row r="1515" spans="1:11" x14ac:dyDescent="0.25">
      <c r="A1515" s="1">
        <v>1537</v>
      </c>
      <c r="B1515" s="28" t="s">
        <v>3274</v>
      </c>
      <c r="C1515" s="2" t="s">
        <v>3330</v>
      </c>
      <c r="D1515" s="28" t="s">
        <v>3330</v>
      </c>
      <c r="E1515" s="28" t="s">
        <v>3276</v>
      </c>
      <c r="F1515" s="28" t="s">
        <v>2700</v>
      </c>
      <c r="I1515" s="28" t="s">
        <v>3331</v>
      </c>
      <c r="J1515" s="28" t="s">
        <v>2702</v>
      </c>
      <c r="K1515" s="28" t="s">
        <v>2787</v>
      </c>
    </row>
    <row r="1516" spans="1:11" x14ac:dyDescent="0.25">
      <c r="A1516" s="1">
        <v>1538</v>
      </c>
      <c r="B1516" s="28" t="s">
        <v>3274</v>
      </c>
      <c r="C1516" s="2" t="s">
        <v>3332</v>
      </c>
      <c r="D1516" s="28" t="s">
        <v>3333</v>
      </c>
      <c r="E1516" s="28" t="s">
        <v>3276</v>
      </c>
      <c r="F1516" s="28" t="s">
        <v>2700</v>
      </c>
      <c r="I1516" s="28" t="s">
        <v>3334</v>
      </c>
      <c r="J1516" s="28" t="s">
        <v>2702</v>
      </c>
      <c r="K1516" s="28" t="s">
        <v>2787</v>
      </c>
    </row>
    <row r="1517" spans="1:11" x14ac:dyDescent="0.25">
      <c r="A1517" s="1">
        <v>1539</v>
      </c>
      <c r="B1517" s="28" t="s">
        <v>3274</v>
      </c>
      <c r="C1517" s="2" t="s">
        <v>3335</v>
      </c>
      <c r="D1517" s="28" t="s">
        <v>3335</v>
      </c>
      <c r="E1517" s="28" t="s">
        <v>3276</v>
      </c>
      <c r="F1517" s="28" t="s">
        <v>2700</v>
      </c>
      <c r="I1517" s="28" t="s">
        <v>3336</v>
      </c>
      <c r="J1517" s="28" t="s">
        <v>2702</v>
      </c>
      <c r="K1517" s="28" t="s">
        <v>2787</v>
      </c>
    </row>
    <row r="1518" spans="1:11" x14ac:dyDescent="0.25">
      <c r="A1518" s="1">
        <v>1540</v>
      </c>
      <c r="B1518" s="28" t="s">
        <v>3274</v>
      </c>
      <c r="C1518" s="2" t="s">
        <v>3337</v>
      </c>
      <c r="D1518" s="28" t="s">
        <v>3337</v>
      </c>
      <c r="E1518" s="28" t="s">
        <v>3276</v>
      </c>
      <c r="F1518" s="28" t="s">
        <v>2700</v>
      </c>
      <c r="I1518" s="28" t="s">
        <v>3338</v>
      </c>
      <c r="J1518" s="28" t="s">
        <v>2702</v>
      </c>
      <c r="K1518" s="28" t="s">
        <v>2787</v>
      </c>
    </row>
    <row r="1519" spans="1:11" x14ac:dyDescent="0.25">
      <c r="A1519" s="1">
        <v>1541</v>
      </c>
      <c r="B1519" s="28" t="s">
        <v>3274</v>
      </c>
      <c r="C1519" s="2" t="s">
        <v>3339</v>
      </c>
      <c r="D1519" s="28" t="s">
        <v>3339</v>
      </c>
      <c r="E1519" s="28" t="s">
        <v>3276</v>
      </c>
      <c r="F1519" s="28" t="s">
        <v>2700</v>
      </c>
      <c r="I1519" s="28" t="s">
        <v>3340</v>
      </c>
      <c r="J1519" s="28" t="s">
        <v>2702</v>
      </c>
      <c r="K1519" s="28" t="s">
        <v>2787</v>
      </c>
    </row>
    <row r="1520" spans="1:11" x14ac:dyDescent="0.25">
      <c r="A1520" s="1">
        <v>1542</v>
      </c>
      <c r="B1520" s="28" t="s">
        <v>3274</v>
      </c>
      <c r="C1520" s="2" t="s">
        <v>3341</v>
      </c>
      <c r="D1520" s="28" t="s">
        <v>3341</v>
      </c>
      <c r="E1520" s="28" t="s">
        <v>3276</v>
      </c>
      <c r="F1520" s="28" t="s">
        <v>2700</v>
      </c>
      <c r="I1520" s="28" t="s">
        <v>3342</v>
      </c>
      <c r="J1520" s="28" t="s">
        <v>2702</v>
      </c>
      <c r="K1520" s="28" t="s">
        <v>2787</v>
      </c>
    </row>
    <row r="1521" spans="1:11" x14ac:dyDescent="0.25">
      <c r="A1521" s="1">
        <v>1543</v>
      </c>
      <c r="B1521" s="28" t="s">
        <v>3274</v>
      </c>
      <c r="C1521" s="2" t="s">
        <v>3343</v>
      </c>
      <c r="D1521" s="28" t="s">
        <v>3343</v>
      </c>
      <c r="E1521" s="28" t="s">
        <v>3276</v>
      </c>
      <c r="F1521" s="28" t="s">
        <v>2700</v>
      </c>
      <c r="I1521" s="28" t="s">
        <v>3344</v>
      </c>
      <c r="J1521" s="28" t="s">
        <v>2702</v>
      </c>
      <c r="K1521" s="28" t="s">
        <v>2787</v>
      </c>
    </row>
    <row r="1522" spans="1:11" x14ac:dyDescent="0.25">
      <c r="A1522" s="1">
        <v>1544</v>
      </c>
      <c r="B1522" s="28" t="s">
        <v>3274</v>
      </c>
      <c r="C1522" s="2" t="s">
        <v>3345</v>
      </c>
      <c r="D1522" s="28" t="s">
        <v>3345</v>
      </c>
      <c r="E1522" s="28" t="s">
        <v>3276</v>
      </c>
      <c r="F1522" s="28" t="s">
        <v>2700</v>
      </c>
      <c r="I1522" s="28" t="s">
        <v>3346</v>
      </c>
      <c r="J1522" s="28" t="s">
        <v>2702</v>
      </c>
      <c r="K1522" s="28" t="s">
        <v>2787</v>
      </c>
    </row>
    <row r="1523" spans="1:11" x14ac:dyDescent="0.25">
      <c r="A1523" s="1">
        <v>1545</v>
      </c>
      <c r="B1523" s="28" t="s">
        <v>3274</v>
      </c>
      <c r="C1523" s="2" t="s">
        <v>3347</v>
      </c>
      <c r="D1523" s="28" t="s">
        <v>3347</v>
      </c>
      <c r="E1523" s="28" t="s">
        <v>3276</v>
      </c>
      <c r="F1523" s="28" t="s">
        <v>2700</v>
      </c>
      <c r="I1523" s="28" t="s">
        <v>3348</v>
      </c>
      <c r="J1523" s="28" t="s">
        <v>2702</v>
      </c>
      <c r="K1523" s="28" t="s">
        <v>2787</v>
      </c>
    </row>
    <row r="1524" spans="1:11" x14ac:dyDescent="0.25">
      <c r="A1524" s="1">
        <v>1546</v>
      </c>
      <c r="B1524" s="28" t="s">
        <v>3274</v>
      </c>
      <c r="C1524" s="2" t="s">
        <v>3349</v>
      </c>
      <c r="D1524" s="28" t="s">
        <v>3350</v>
      </c>
      <c r="E1524" s="28" t="s">
        <v>3276</v>
      </c>
      <c r="F1524" s="28" t="s">
        <v>2700</v>
      </c>
      <c r="I1524" s="28" t="s">
        <v>3351</v>
      </c>
      <c r="J1524" s="28" t="s">
        <v>2702</v>
      </c>
      <c r="K1524" s="28" t="s">
        <v>2787</v>
      </c>
    </row>
    <row r="1525" spans="1:11" x14ac:dyDescent="0.25">
      <c r="A1525" s="1">
        <v>1547</v>
      </c>
      <c r="B1525" s="28" t="s">
        <v>3274</v>
      </c>
      <c r="C1525" s="2" t="s">
        <v>884</v>
      </c>
      <c r="D1525" s="28" t="s">
        <v>884</v>
      </c>
      <c r="E1525" s="28" t="s">
        <v>3276</v>
      </c>
      <c r="F1525" s="28" t="s">
        <v>2700</v>
      </c>
      <c r="I1525" s="28" t="s">
        <v>3352</v>
      </c>
      <c r="J1525" s="28" t="s">
        <v>2702</v>
      </c>
      <c r="K1525" s="28" t="s">
        <v>2787</v>
      </c>
    </row>
    <row r="1526" spans="1:11" x14ac:dyDescent="0.25">
      <c r="A1526" s="1">
        <v>1548</v>
      </c>
      <c r="B1526" s="28" t="s">
        <v>3274</v>
      </c>
      <c r="C1526" s="2" t="s">
        <v>3353</v>
      </c>
      <c r="D1526" s="28" t="s">
        <v>3353</v>
      </c>
      <c r="E1526" s="28" t="s">
        <v>3276</v>
      </c>
      <c r="F1526" s="28" t="s">
        <v>2700</v>
      </c>
      <c r="I1526" s="28" t="s">
        <v>3354</v>
      </c>
      <c r="J1526" s="28" t="s">
        <v>2702</v>
      </c>
      <c r="K1526" s="28" t="s">
        <v>2787</v>
      </c>
    </row>
    <row r="1527" spans="1:11" x14ac:dyDescent="0.25">
      <c r="A1527" s="1">
        <v>1549</v>
      </c>
      <c r="B1527" s="28" t="s">
        <v>3274</v>
      </c>
      <c r="C1527" s="2" t="s">
        <v>3355</v>
      </c>
      <c r="D1527" s="28" t="s">
        <v>3355</v>
      </c>
      <c r="E1527" s="28" t="s">
        <v>3276</v>
      </c>
      <c r="F1527" s="28" t="s">
        <v>2700</v>
      </c>
      <c r="I1527" s="28" t="s">
        <v>3356</v>
      </c>
      <c r="J1527" s="28" t="s">
        <v>2702</v>
      </c>
      <c r="K1527" s="28" t="s">
        <v>2787</v>
      </c>
    </row>
    <row r="1528" spans="1:11" x14ac:dyDescent="0.25">
      <c r="A1528" s="1">
        <v>1550</v>
      </c>
      <c r="B1528" s="28" t="s">
        <v>3274</v>
      </c>
      <c r="C1528" s="2" t="s">
        <v>3357</v>
      </c>
      <c r="D1528" s="28" t="s">
        <v>3357</v>
      </c>
      <c r="E1528" s="28" t="s">
        <v>3276</v>
      </c>
      <c r="F1528" s="28" t="s">
        <v>2700</v>
      </c>
      <c r="I1528" s="28" t="s">
        <v>3358</v>
      </c>
      <c r="J1528" s="28" t="s">
        <v>2702</v>
      </c>
      <c r="K1528" s="28" t="s">
        <v>2787</v>
      </c>
    </row>
    <row r="1529" spans="1:11" x14ac:dyDescent="0.25">
      <c r="A1529" s="1">
        <v>1551</v>
      </c>
      <c r="B1529" s="28" t="s">
        <v>3274</v>
      </c>
      <c r="C1529" s="2" t="s">
        <v>3359</v>
      </c>
      <c r="D1529" s="28" t="s">
        <v>3359</v>
      </c>
      <c r="E1529" s="28" t="s">
        <v>3276</v>
      </c>
      <c r="F1529" s="28" t="s">
        <v>2700</v>
      </c>
      <c r="I1529" s="28" t="s">
        <v>3360</v>
      </c>
      <c r="J1529" s="28" t="s">
        <v>2702</v>
      </c>
      <c r="K1529" s="28" t="s">
        <v>2787</v>
      </c>
    </row>
    <row r="1530" spans="1:11" x14ac:dyDescent="0.25">
      <c r="A1530" s="1">
        <v>1552</v>
      </c>
      <c r="B1530" s="28" t="s">
        <v>3274</v>
      </c>
      <c r="C1530" s="2" t="s">
        <v>3361</v>
      </c>
      <c r="D1530" s="28" t="s">
        <v>3361</v>
      </c>
      <c r="E1530" s="28" t="s">
        <v>3276</v>
      </c>
      <c r="F1530" s="28" t="s">
        <v>2700</v>
      </c>
      <c r="I1530" s="28" t="s">
        <v>3362</v>
      </c>
      <c r="J1530" s="28" t="s">
        <v>2702</v>
      </c>
      <c r="K1530" s="28" t="s">
        <v>2787</v>
      </c>
    </row>
    <row r="1531" spans="1:11" x14ac:dyDescent="0.25">
      <c r="A1531" s="1">
        <v>1553</v>
      </c>
      <c r="B1531" s="28" t="s">
        <v>3274</v>
      </c>
      <c r="C1531" s="2" t="s">
        <v>3363</v>
      </c>
      <c r="D1531" s="28" t="s">
        <v>3363</v>
      </c>
      <c r="E1531" s="28" t="s">
        <v>3276</v>
      </c>
      <c r="F1531" s="28" t="s">
        <v>2700</v>
      </c>
      <c r="I1531" s="28" t="s">
        <v>3364</v>
      </c>
      <c r="J1531" s="28" t="s">
        <v>2702</v>
      </c>
      <c r="K1531" s="28" t="s">
        <v>2787</v>
      </c>
    </row>
    <row r="1532" spans="1:11" x14ac:dyDescent="0.25">
      <c r="A1532" s="1">
        <v>1554</v>
      </c>
      <c r="B1532" s="28" t="s">
        <v>3274</v>
      </c>
      <c r="C1532" s="2" t="s">
        <v>3365</v>
      </c>
      <c r="D1532" s="28" t="s">
        <v>3365</v>
      </c>
      <c r="E1532" s="28" t="s">
        <v>3276</v>
      </c>
      <c r="F1532" s="28" t="s">
        <v>2700</v>
      </c>
      <c r="I1532" s="28" t="s">
        <v>3366</v>
      </c>
      <c r="J1532" s="28" t="s">
        <v>2702</v>
      </c>
      <c r="K1532" s="28" t="s">
        <v>2787</v>
      </c>
    </row>
    <row r="1533" spans="1:11" x14ac:dyDescent="0.25">
      <c r="A1533" s="1">
        <v>1555</v>
      </c>
      <c r="B1533" s="28" t="s">
        <v>3274</v>
      </c>
      <c r="C1533" s="2" t="s">
        <v>3367</v>
      </c>
      <c r="D1533" s="28" t="s">
        <v>3367</v>
      </c>
      <c r="E1533" s="28" t="s">
        <v>3276</v>
      </c>
      <c r="F1533" s="28" t="s">
        <v>2700</v>
      </c>
      <c r="I1533" s="28" t="s">
        <v>3368</v>
      </c>
      <c r="J1533" s="28" t="s">
        <v>2702</v>
      </c>
      <c r="K1533" s="28" t="s">
        <v>2787</v>
      </c>
    </row>
    <row r="1534" spans="1:11" x14ac:dyDescent="0.25">
      <c r="A1534" s="1">
        <v>1556</v>
      </c>
      <c r="B1534" s="28" t="s">
        <v>3274</v>
      </c>
      <c r="C1534" s="2" t="s">
        <v>3369</v>
      </c>
      <c r="D1534" s="28" t="s">
        <v>3369</v>
      </c>
      <c r="E1534" s="28" t="s">
        <v>3276</v>
      </c>
      <c r="F1534" s="28" t="s">
        <v>2700</v>
      </c>
      <c r="I1534" s="28" t="s">
        <v>3370</v>
      </c>
      <c r="J1534" s="28" t="s">
        <v>2702</v>
      </c>
      <c r="K1534" s="28" t="s">
        <v>2787</v>
      </c>
    </row>
    <row r="1535" spans="1:11" x14ac:dyDescent="0.25">
      <c r="A1535" s="1">
        <v>1557</v>
      </c>
      <c r="B1535" s="28" t="s">
        <v>3274</v>
      </c>
      <c r="C1535" s="2" t="s">
        <v>3371</v>
      </c>
      <c r="D1535" s="28" t="s">
        <v>3371</v>
      </c>
      <c r="E1535" s="28" t="s">
        <v>3276</v>
      </c>
      <c r="F1535" s="28" t="s">
        <v>2700</v>
      </c>
      <c r="I1535" s="28" t="s">
        <v>3372</v>
      </c>
      <c r="J1535" s="28" t="s">
        <v>2702</v>
      </c>
      <c r="K1535" s="28" t="s">
        <v>2787</v>
      </c>
    </row>
    <row r="1536" spans="1:11" x14ac:dyDescent="0.25">
      <c r="A1536" s="1">
        <v>1558</v>
      </c>
      <c r="B1536" s="28" t="s">
        <v>3274</v>
      </c>
      <c r="C1536" s="2" t="s">
        <v>3373</v>
      </c>
      <c r="D1536" s="28" t="s">
        <v>3373</v>
      </c>
      <c r="E1536" s="28" t="s">
        <v>3276</v>
      </c>
      <c r="F1536" s="28" t="s">
        <v>2700</v>
      </c>
      <c r="I1536" s="28" t="s">
        <v>3374</v>
      </c>
      <c r="J1536" s="28" t="s">
        <v>2702</v>
      </c>
    </row>
    <row r="1537" spans="1:11" x14ac:dyDescent="0.25">
      <c r="A1537" s="1">
        <v>1559</v>
      </c>
      <c r="B1537" s="28" t="s">
        <v>3274</v>
      </c>
      <c r="C1537" s="2" t="s">
        <v>3375</v>
      </c>
      <c r="D1537" s="28" t="s">
        <v>3375</v>
      </c>
      <c r="E1537" s="28" t="s">
        <v>3276</v>
      </c>
      <c r="F1537" s="28" t="s">
        <v>2700</v>
      </c>
      <c r="I1537" s="28" t="s">
        <v>3376</v>
      </c>
      <c r="J1537" s="28" t="s">
        <v>2702</v>
      </c>
      <c r="K1537" s="28" t="s">
        <v>2787</v>
      </c>
    </row>
    <row r="1538" spans="1:11" x14ac:dyDescent="0.25">
      <c r="A1538" s="1">
        <v>1560</v>
      </c>
      <c r="B1538" s="28" t="s">
        <v>3274</v>
      </c>
      <c r="C1538" s="2" t="s">
        <v>11</v>
      </c>
      <c r="D1538" s="28" t="s">
        <v>11</v>
      </c>
      <c r="E1538" s="28" t="s">
        <v>3276</v>
      </c>
      <c r="F1538" s="28" t="s">
        <v>2700</v>
      </c>
      <c r="I1538" s="28" t="s">
        <v>3377</v>
      </c>
      <c r="J1538" s="28" t="s">
        <v>2702</v>
      </c>
      <c r="K1538" s="28" t="s">
        <v>3378</v>
      </c>
    </row>
    <row r="1539" spans="1:11" x14ac:dyDescent="0.25">
      <c r="A1539" s="1">
        <v>1561</v>
      </c>
      <c r="B1539" s="28" t="s">
        <v>3379</v>
      </c>
      <c r="C1539" s="2" t="s">
        <v>3380</v>
      </c>
      <c r="D1539" s="28" t="s">
        <v>3381</v>
      </c>
      <c r="E1539" s="28" t="s">
        <v>3382</v>
      </c>
      <c r="F1539" s="28" t="s">
        <v>2700</v>
      </c>
      <c r="I1539" s="28" t="s">
        <v>3383</v>
      </c>
      <c r="J1539" s="28" t="s">
        <v>3384</v>
      </c>
      <c r="K1539" s="28" t="s">
        <v>3385</v>
      </c>
    </row>
    <row r="1540" spans="1:11" x14ac:dyDescent="0.25">
      <c r="A1540" s="1">
        <v>1562</v>
      </c>
      <c r="B1540" s="28" t="s">
        <v>3379</v>
      </c>
      <c r="C1540" s="2" t="s">
        <v>3386</v>
      </c>
      <c r="D1540" s="28" t="s">
        <v>3387</v>
      </c>
      <c r="E1540" s="28" t="s">
        <v>3382</v>
      </c>
      <c r="F1540" s="28" t="s">
        <v>2700</v>
      </c>
      <c r="I1540" s="28" t="s">
        <v>3388</v>
      </c>
      <c r="J1540" s="28" t="s">
        <v>3384</v>
      </c>
      <c r="K1540" s="28" t="s">
        <v>3389</v>
      </c>
    </row>
    <row r="1541" spans="1:11" x14ac:dyDescent="0.25">
      <c r="A1541" s="1">
        <v>1563</v>
      </c>
      <c r="B1541" s="28" t="s">
        <v>3379</v>
      </c>
      <c r="C1541" s="2" t="s">
        <v>3390</v>
      </c>
      <c r="D1541" s="28" t="s">
        <v>3391</v>
      </c>
      <c r="E1541" s="28" t="s">
        <v>3382</v>
      </c>
      <c r="F1541" s="28" t="s">
        <v>2700</v>
      </c>
      <c r="I1541" s="28" t="s">
        <v>3392</v>
      </c>
      <c r="J1541" s="28" t="s">
        <v>3384</v>
      </c>
      <c r="K1541" s="28" t="s">
        <v>3393</v>
      </c>
    </row>
    <row r="1542" spans="1:11" x14ac:dyDescent="0.25">
      <c r="A1542" s="1">
        <v>1564</v>
      </c>
      <c r="B1542" s="28" t="s">
        <v>3379</v>
      </c>
      <c r="C1542" s="2" t="s">
        <v>3394</v>
      </c>
      <c r="D1542" s="28" t="s">
        <v>3395</v>
      </c>
      <c r="E1542" s="28" t="s">
        <v>3382</v>
      </c>
      <c r="F1542" s="28" t="s">
        <v>2700</v>
      </c>
      <c r="I1542" s="28" t="s">
        <v>3396</v>
      </c>
      <c r="J1542" s="28" t="s">
        <v>3384</v>
      </c>
      <c r="K1542" s="28" t="s">
        <v>3397</v>
      </c>
    </row>
    <row r="1543" spans="1:11" x14ac:dyDescent="0.25">
      <c r="A1543" s="1">
        <v>1565</v>
      </c>
      <c r="B1543" s="28" t="s">
        <v>3379</v>
      </c>
      <c r="C1543" s="2" t="s">
        <v>3398</v>
      </c>
      <c r="D1543" s="28" t="s">
        <v>3399</v>
      </c>
      <c r="E1543" s="28" t="s">
        <v>3382</v>
      </c>
      <c r="F1543" s="28" t="s">
        <v>2700</v>
      </c>
      <c r="I1543" s="28" t="s">
        <v>3400</v>
      </c>
      <c r="J1543" s="28" t="s">
        <v>3384</v>
      </c>
      <c r="K1543" s="28" t="s">
        <v>3401</v>
      </c>
    </row>
    <row r="1544" spans="1:11" x14ac:dyDescent="0.25">
      <c r="A1544" s="1">
        <v>1566</v>
      </c>
      <c r="B1544" s="28" t="s">
        <v>3379</v>
      </c>
      <c r="C1544" s="2" t="s">
        <v>3402</v>
      </c>
      <c r="D1544" s="28" t="s">
        <v>2698</v>
      </c>
      <c r="E1544" s="28" t="s">
        <v>3382</v>
      </c>
      <c r="F1544" s="28" t="s">
        <v>2700</v>
      </c>
      <c r="I1544" s="28" t="s">
        <v>3403</v>
      </c>
      <c r="J1544" s="28" t="s">
        <v>3384</v>
      </c>
      <c r="K1544" s="28" t="s">
        <v>3404</v>
      </c>
    </row>
    <row r="1545" spans="1:11" x14ac:dyDescent="0.25">
      <c r="A1545" s="1">
        <v>1567</v>
      </c>
      <c r="B1545" s="28" t="s">
        <v>3379</v>
      </c>
      <c r="C1545" s="2" t="s">
        <v>3405</v>
      </c>
      <c r="D1545" s="28" t="s">
        <v>2704</v>
      </c>
      <c r="E1545" s="28" t="s">
        <v>3382</v>
      </c>
      <c r="F1545" s="28" t="s">
        <v>2700</v>
      </c>
      <c r="I1545" s="28" t="s">
        <v>3406</v>
      </c>
      <c r="J1545" s="28" t="s">
        <v>3384</v>
      </c>
      <c r="K1545" s="28" t="s">
        <v>3407</v>
      </c>
    </row>
    <row r="1546" spans="1:11" x14ac:dyDescent="0.25">
      <c r="A1546" s="1">
        <v>1568</v>
      </c>
      <c r="B1546" s="28" t="s">
        <v>3379</v>
      </c>
      <c r="C1546" s="2" t="s">
        <v>3408</v>
      </c>
      <c r="D1546" s="28" t="s">
        <v>3409</v>
      </c>
      <c r="E1546" s="28" t="s">
        <v>3382</v>
      </c>
      <c r="F1546" s="28" t="s">
        <v>2700</v>
      </c>
      <c r="I1546" s="28" t="s">
        <v>3410</v>
      </c>
      <c r="J1546" s="28" t="s">
        <v>3384</v>
      </c>
      <c r="K1546" s="28" t="s">
        <v>3411</v>
      </c>
    </row>
    <row r="1547" spans="1:11" x14ac:dyDescent="0.25">
      <c r="A1547" s="1">
        <v>1569</v>
      </c>
      <c r="B1547" s="28" t="s">
        <v>3379</v>
      </c>
      <c r="C1547" s="2" t="s">
        <v>3412</v>
      </c>
      <c r="D1547" s="28" t="s">
        <v>3413</v>
      </c>
      <c r="E1547" s="28" t="s">
        <v>3382</v>
      </c>
      <c r="F1547" s="28" t="s">
        <v>2700</v>
      </c>
      <c r="I1547" s="28" t="s">
        <v>3414</v>
      </c>
      <c r="J1547" s="28" t="s">
        <v>3384</v>
      </c>
      <c r="K1547" s="28" t="s">
        <v>3415</v>
      </c>
    </row>
    <row r="1548" spans="1:11" x14ac:dyDescent="0.25">
      <c r="A1548" s="1">
        <v>1570</v>
      </c>
      <c r="B1548" s="28" t="s">
        <v>3379</v>
      </c>
      <c r="C1548" s="2" t="s">
        <v>2710</v>
      </c>
      <c r="D1548" s="28" t="s">
        <v>2710</v>
      </c>
      <c r="E1548" s="28" t="s">
        <v>3382</v>
      </c>
      <c r="F1548" s="28" t="s">
        <v>2700</v>
      </c>
      <c r="I1548" s="28" t="s">
        <v>3416</v>
      </c>
      <c r="J1548" s="28" t="s">
        <v>3384</v>
      </c>
      <c r="K1548" s="28" t="s">
        <v>3417</v>
      </c>
    </row>
    <row r="1549" spans="1:11" x14ac:dyDescent="0.25">
      <c r="A1549" s="1">
        <v>1571</v>
      </c>
      <c r="B1549" s="28" t="s">
        <v>3379</v>
      </c>
      <c r="C1549" s="2" t="s">
        <v>2707</v>
      </c>
      <c r="D1549" s="28" t="s">
        <v>2707</v>
      </c>
      <c r="E1549" s="28" t="s">
        <v>3382</v>
      </c>
      <c r="F1549" s="28" t="s">
        <v>2700</v>
      </c>
      <c r="I1549" s="28" t="s">
        <v>3418</v>
      </c>
      <c r="J1549" s="28" t="s">
        <v>3384</v>
      </c>
      <c r="K1549" s="28" t="s">
        <v>3419</v>
      </c>
    </row>
    <row r="1550" spans="1:11" x14ac:dyDescent="0.25">
      <c r="A1550" s="1">
        <v>1572</v>
      </c>
      <c r="B1550" s="28" t="s">
        <v>3379</v>
      </c>
      <c r="C1550" s="2" t="s">
        <v>3420</v>
      </c>
      <c r="D1550" s="28" t="s">
        <v>3420</v>
      </c>
      <c r="E1550" s="28" t="s">
        <v>3382</v>
      </c>
      <c r="F1550" s="28" t="s">
        <v>2700</v>
      </c>
      <c r="I1550" s="28" t="s">
        <v>3421</v>
      </c>
      <c r="J1550" s="28" t="s">
        <v>3384</v>
      </c>
      <c r="K1550" s="28" t="s">
        <v>3422</v>
      </c>
    </row>
    <row r="1551" spans="1:11" x14ac:dyDescent="0.25">
      <c r="A1551" s="1">
        <v>1573</v>
      </c>
      <c r="B1551" s="28" t="s">
        <v>3379</v>
      </c>
      <c r="C1551" s="2" t="s">
        <v>3423</v>
      </c>
      <c r="D1551" s="28" t="s">
        <v>3423</v>
      </c>
      <c r="E1551" s="28" t="s">
        <v>3382</v>
      </c>
      <c r="F1551" s="28" t="s">
        <v>2700</v>
      </c>
      <c r="I1551" s="28" t="s">
        <v>3424</v>
      </c>
      <c r="J1551" s="28" t="s">
        <v>3384</v>
      </c>
      <c r="K1551" s="28" t="s">
        <v>3425</v>
      </c>
    </row>
    <row r="1552" spans="1:11" x14ac:dyDescent="0.25">
      <c r="A1552" s="1">
        <v>1574</v>
      </c>
      <c r="B1552" s="28" t="s">
        <v>3379</v>
      </c>
      <c r="C1552" s="2" t="s">
        <v>3426</v>
      </c>
      <c r="D1552" s="28" t="s">
        <v>3427</v>
      </c>
      <c r="E1552" s="28" t="s">
        <v>3382</v>
      </c>
      <c r="F1552" s="28" t="s">
        <v>2700</v>
      </c>
      <c r="I1552" s="28" t="s">
        <v>3428</v>
      </c>
      <c r="J1552" s="28" t="s">
        <v>3384</v>
      </c>
      <c r="K1552" s="28" t="s">
        <v>3429</v>
      </c>
    </row>
    <row r="1553" spans="1:11" x14ac:dyDescent="0.25">
      <c r="A1553" s="1">
        <v>1575</v>
      </c>
      <c r="B1553" s="28" t="s">
        <v>3379</v>
      </c>
      <c r="C1553" s="2" t="s">
        <v>3430</v>
      </c>
      <c r="D1553" s="28" t="s">
        <v>3431</v>
      </c>
      <c r="E1553" s="28" t="s">
        <v>3382</v>
      </c>
      <c r="F1553" s="28" t="s">
        <v>2700</v>
      </c>
      <c r="I1553" s="28" t="s">
        <v>3432</v>
      </c>
      <c r="J1553" s="28" t="s">
        <v>3384</v>
      </c>
      <c r="K1553" s="28" t="s">
        <v>3433</v>
      </c>
    </row>
    <row r="1554" spans="1:11" x14ac:dyDescent="0.25">
      <c r="A1554" s="1">
        <v>1576</v>
      </c>
      <c r="B1554" s="28" t="s">
        <v>3379</v>
      </c>
      <c r="C1554" s="2" t="s">
        <v>3434</v>
      </c>
      <c r="D1554" s="28" t="s">
        <v>3435</v>
      </c>
      <c r="E1554" s="28" t="s">
        <v>3382</v>
      </c>
      <c r="F1554" s="28" t="s">
        <v>2700</v>
      </c>
      <c r="I1554" s="28" t="s">
        <v>3436</v>
      </c>
      <c r="J1554" s="28" t="s">
        <v>3384</v>
      </c>
      <c r="K1554" s="28" t="s">
        <v>3437</v>
      </c>
    </row>
    <row r="1555" spans="1:11" x14ac:dyDescent="0.25">
      <c r="A1555" s="1">
        <v>1577</v>
      </c>
      <c r="B1555" s="28" t="s">
        <v>3379</v>
      </c>
      <c r="C1555" s="2" t="s">
        <v>3438</v>
      </c>
      <c r="D1555" s="28" t="s">
        <v>3439</v>
      </c>
      <c r="E1555" s="28" t="s">
        <v>3382</v>
      </c>
      <c r="F1555" s="28" t="s">
        <v>2700</v>
      </c>
      <c r="I1555" s="28" t="s">
        <v>3440</v>
      </c>
      <c r="J1555" s="28" t="s">
        <v>3384</v>
      </c>
      <c r="K1555" s="28" t="s">
        <v>3441</v>
      </c>
    </row>
    <row r="1556" spans="1:11" x14ac:dyDescent="0.25">
      <c r="A1556" s="1">
        <v>1578</v>
      </c>
      <c r="B1556" s="28" t="s">
        <v>3379</v>
      </c>
      <c r="C1556" s="2" t="s">
        <v>3442</v>
      </c>
      <c r="D1556" s="28" t="s">
        <v>3443</v>
      </c>
      <c r="E1556" s="28" t="s">
        <v>3382</v>
      </c>
      <c r="F1556" s="28" t="s">
        <v>2700</v>
      </c>
      <c r="I1556" s="28" t="s">
        <v>3444</v>
      </c>
      <c r="J1556" s="28" t="s">
        <v>3384</v>
      </c>
      <c r="K1556" s="28" t="s">
        <v>3445</v>
      </c>
    </row>
    <row r="1557" spans="1:11" x14ac:dyDescent="0.25">
      <c r="A1557" s="1">
        <v>1579</v>
      </c>
      <c r="B1557" s="28" t="s">
        <v>3379</v>
      </c>
      <c r="C1557" s="2" t="s">
        <v>3446</v>
      </c>
      <c r="D1557" s="28" t="s">
        <v>3447</v>
      </c>
      <c r="E1557" s="28" t="s">
        <v>3382</v>
      </c>
      <c r="F1557" s="28" t="s">
        <v>2700</v>
      </c>
      <c r="I1557" s="28" t="s">
        <v>3448</v>
      </c>
      <c r="J1557" s="28" t="s">
        <v>3384</v>
      </c>
      <c r="K1557" s="28" t="s">
        <v>3449</v>
      </c>
    </row>
    <row r="1558" spans="1:11" x14ac:dyDescent="0.25">
      <c r="A1558" s="1">
        <v>1580</v>
      </c>
      <c r="B1558" s="28" t="s">
        <v>3379</v>
      </c>
      <c r="C1558" s="2" t="s">
        <v>3450</v>
      </c>
      <c r="D1558" s="28" t="s">
        <v>3451</v>
      </c>
      <c r="E1558" s="28" t="s">
        <v>3382</v>
      </c>
      <c r="F1558" s="28" t="s">
        <v>2700</v>
      </c>
      <c r="I1558" s="28" t="s">
        <v>3452</v>
      </c>
      <c r="J1558" s="28" t="s">
        <v>3384</v>
      </c>
      <c r="K1558" s="28" t="s">
        <v>3453</v>
      </c>
    </row>
    <row r="1559" spans="1:11" x14ac:dyDescent="0.25">
      <c r="A1559" s="1">
        <v>1581</v>
      </c>
      <c r="B1559" s="28" t="s">
        <v>3379</v>
      </c>
      <c r="C1559" s="2" t="s">
        <v>3454</v>
      </c>
      <c r="D1559" s="28" t="s">
        <v>3455</v>
      </c>
      <c r="E1559" s="28" t="s">
        <v>3382</v>
      </c>
      <c r="F1559" s="28" t="s">
        <v>2700</v>
      </c>
      <c r="I1559" s="28" t="s">
        <v>3456</v>
      </c>
      <c r="J1559" s="28" t="s">
        <v>3384</v>
      </c>
      <c r="K1559" s="28" t="s">
        <v>3457</v>
      </c>
    </row>
    <row r="1560" spans="1:11" x14ac:dyDescent="0.25">
      <c r="A1560" s="1">
        <v>1582</v>
      </c>
      <c r="B1560" s="28" t="s">
        <v>3379</v>
      </c>
      <c r="C1560" s="2" t="s">
        <v>3458</v>
      </c>
      <c r="D1560" s="28" t="s">
        <v>3459</v>
      </c>
      <c r="E1560" s="28" t="s">
        <v>3382</v>
      </c>
      <c r="F1560" s="28" t="s">
        <v>2700</v>
      </c>
      <c r="I1560" s="28" t="s">
        <v>3460</v>
      </c>
      <c r="J1560" s="28" t="s">
        <v>3384</v>
      </c>
      <c r="K1560" s="28" t="s">
        <v>3461</v>
      </c>
    </row>
    <row r="1561" spans="1:11" x14ac:dyDescent="0.25">
      <c r="A1561" s="1">
        <v>1583</v>
      </c>
      <c r="B1561" s="28" t="s">
        <v>3379</v>
      </c>
      <c r="C1561" s="2" t="s">
        <v>3462</v>
      </c>
      <c r="D1561" s="28" t="s">
        <v>3463</v>
      </c>
      <c r="E1561" s="28" t="s">
        <v>3382</v>
      </c>
      <c r="F1561" s="28" t="s">
        <v>2700</v>
      </c>
      <c r="I1561" s="28" t="s">
        <v>3464</v>
      </c>
      <c r="J1561" s="28" t="s">
        <v>3384</v>
      </c>
      <c r="K1561" s="28" t="s">
        <v>3465</v>
      </c>
    </row>
    <row r="1562" spans="1:11" x14ac:dyDescent="0.25">
      <c r="A1562" s="1">
        <v>1584</v>
      </c>
      <c r="B1562" s="28" t="s">
        <v>3379</v>
      </c>
      <c r="C1562" s="2" t="s">
        <v>3466</v>
      </c>
      <c r="D1562" s="28" t="s">
        <v>3467</v>
      </c>
      <c r="E1562" s="28" t="s">
        <v>3382</v>
      </c>
      <c r="F1562" s="28" t="s">
        <v>2700</v>
      </c>
      <c r="I1562" s="28" t="s">
        <v>3468</v>
      </c>
      <c r="J1562" s="28" t="s">
        <v>3384</v>
      </c>
      <c r="K1562" s="28" t="s">
        <v>3469</v>
      </c>
    </row>
    <row r="1563" spans="1:11" x14ac:dyDescent="0.25">
      <c r="A1563" s="1">
        <v>1585</v>
      </c>
      <c r="B1563" s="28" t="s">
        <v>3379</v>
      </c>
      <c r="C1563" s="2" t="s">
        <v>3470</v>
      </c>
      <c r="D1563" s="28" t="s">
        <v>3471</v>
      </c>
      <c r="E1563" s="28" t="s">
        <v>3382</v>
      </c>
      <c r="F1563" s="28" t="s">
        <v>2700</v>
      </c>
      <c r="I1563" s="28" t="s">
        <v>3472</v>
      </c>
      <c r="J1563" s="28" t="s">
        <v>3384</v>
      </c>
      <c r="K1563" s="28" t="s">
        <v>3473</v>
      </c>
    </row>
    <row r="1564" spans="1:11" x14ac:dyDescent="0.25">
      <c r="A1564" s="1">
        <v>1586</v>
      </c>
      <c r="B1564" s="28" t="s">
        <v>3379</v>
      </c>
      <c r="C1564" s="2" t="s">
        <v>3474</v>
      </c>
      <c r="D1564" s="28" t="s">
        <v>3475</v>
      </c>
      <c r="E1564" s="28" t="s">
        <v>3382</v>
      </c>
      <c r="F1564" s="28" t="s">
        <v>2700</v>
      </c>
      <c r="I1564" s="28" t="s">
        <v>3476</v>
      </c>
      <c r="J1564" s="28" t="s">
        <v>3384</v>
      </c>
      <c r="K1564" s="28" t="s">
        <v>3477</v>
      </c>
    </row>
    <row r="1565" spans="1:11" x14ac:dyDescent="0.25">
      <c r="A1565" s="1">
        <v>1587</v>
      </c>
      <c r="B1565" s="28" t="s">
        <v>3379</v>
      </c>
      <c r="C1565" s="2" t="s">
        <v>3478</v>
      </c>
      <c r="D1565" s="28" t="s">
        <v>3479</v>
      </c>
      <c r="E1565" s="28" t="s">
        <v>3382</v>
      </c>
      <c r="F1565" s="28" t="s">
        <v>2700</v>
      </c>
      <c r="I1565" s="28" t="s">
        <v>3480</v>
      </c>
      <c r="J1565" s="28" t="s">
        <v>3384</v>
      </c>
      <c r="K1565" s="28" t="s">
        <v>3481</v>
      </c>
    </row>
    <row r="1566" spans="1:11" x14ac:dyDescent="0.25">
      <c r="A1566" s="1">
        <v>1588</v>
      </c>
      <c r="B1566" s="28" t="s">
        <v>3379</v>
      </c>
      <c r="C1566" s="2" t="s">
        <v>3482</v>
      </c>
      <c r="D1566" s="28" t="s">
        <v>3483</v>
      </c>
      <c r="E1566" s="28" t="s">
        <v>3382</v>
      </c>
      <c r="F1566" s="28" t="s">
        <v>2700</v>
      </c>
      <c r="I1566" s="28" t="s">
        <v>3484</v>
      </c>
      <c r="J1566" s="28" t="s">
        <v>3384</v>
      </c>
      <c r="K1566" s="28" t="s">
        <v>3485</v>
      </c>
    </row>
    <row r="1567" spans="1:11" x14ac:dyDescent="0.25">
      <c r="A1567" s="1">
        <v>1589</v>
      </c>
      <c r="B1567" s="28" t="s">
        <v>3379</v>
      </c>
      <c r="C1567" s="2" t="s">
        <v>3486</v>
      </c>
      <c r="D1567" s="28" t="s">
        <v>3487</v>
      </c>
      <c r="E1567" s="28" t="s">
        <v>3382</v>
      </c>
      <c r="F1567" s="28" t="s">
        <v>2700</v>
      </c>
      <c r="I1567" s="28" t="s">
        <v>3488</v>
      </c>
      <c r="J1567" s="28" t="s">
        <v>3384</v>
      </c>
      <c r="K1567" s="28" t="s">
        <v>3489</v>
      </c>
    </row>
    <row r="1568" spans="1:11" x14ac:dyDescent="0.25">
      <c r="A1568" s="1">
        <v>1590</v>
      </c>
      <c r="B1568" s="28" t="s">
        <v>3379</v>
      </c>
      <c r="C1568" s="2" t="s">
        <v>3490</v>
      </c>
      <c r="D1568" s="28" t="s">
        <v>3491</v>
      </c>
      <c r="E1568" s="28" t="s">
        <v>3382</v>
      </c>
      <c r="F1568" s="28" t="s">
        <v>2700</v>
      </c>
      <c r="I1568" s="28" t="s">
        <v>3492</v>
      </c>
      <c r="J1568" s="28" t="s">
        <v>3384</v>
      </c>
      <c r="K1568" s="28" t="s">
        <v>3493</v>
      </c>
    </row>
    <row r="1569" spans="1:11" x14ac:dyDescent="0.25">
      <c r="A1569" s="1">
        <v>1591</v>
      </c>
      <c r="B1569" s="28" t="s">
        <v>3379</v>
      </c>
      <c r="C1569" s="2" t="s">
        <v>3494</v>
      </c>
      <c r="D1569" s="28" t="s">
        <v>3495</v>
      </c>
      <c r="E1569" s="28" t="s">
        <v>3382</v>
      </c>
      <c r="F1569" s="28" t="s">
        <v>2700</v>
      </c>
      <c r="I1569" s="28" t="s">
        <v>3496</v>
      </c>
      <c r="J1569" s="28" t="s">
        <v>3384</v>
      </c>
      <c r="K1569" s="28" t="s">
        <v>3497</v>
      </c>
    </row>
    <row r="1570" spans="1:11" x14ac:dyDescent="0.25">
      <c r="A1570" s="1">
        <v>1592</v>
      </c>
      <c r="B1570" s="28" t="s">
        <v>3379</v>
      </c>
      <c r="C1570" s="2" t="s">
        <v>3498</v>
      </c>
      <c r="D1570" s="28" t="s">
        <v>3499</v>
      </c>
      <c r="E1570" s="28" t="s">
        <v>3382</v>
      </c>
      <c r="F1570" s="28" t="s">
        <v>2700</v>
      </c>
      <c r="I1570" s="28" t="s">
        <v>3500</v>
      </c>
      <c r="J1570" s="28" t="s">
        <v>3384</v>
      </c>
      <c r="K1570" s="28" t="s">
        <v>3501</v>
      </c>
    </row>
    <row r="1571" spans="1:11" x14ac:dyDescent="0.25">
      <c r="A1571" s="1">
        <v>1593</v>
      </c>
      <c r="B1571" s="28" t="s">
        <v>3379</v>
      </c>
      <c r="C1571" s="2" t="s">
        <v>3502</v>
      </c>
      <c r="D1571" s="28" t="s">
        <v>3503</v>
      </c>
      <c r="E1571" s="28" t="s">
        <v>3382</v>
      </c>
      <c r="F1571" s="28" t="s">
        <v>2700</v>
      </c>
      <c r="I1571" s="28" t="s">
        <v>3504</v>
      </c>
      <c r="J1571" s="28" t="s">
        <v>3384</v>
      </c>
      <c r="K1571" s="28" t="s">
        <v>3505</v>
      </c>
    </row>
    <row r="1572" spans="1:11" x14ac:dyDescent="0.25">
      <c r="A1572" s="1">
        <v>1594</v>
      </c>
      <c r="B1572" s="28" t="s">
        <v>3379</v>
      </c>
      <c r="C1572" s="2" t="s">
        <v>3506</v>
      </c>
      <c r="D1572" s="28" t="s">
        <v>3507</v>
      </c>
      <c r="E1572" s="28" t="s">
        <v>3382</v>
      </c>
      <c r="F1572" s="28" t="s">
        <v>2700</v>
      </c>
      <c r="I1572" s="28" t="s">
        <v>3508</v>
      </c>
      <c r="J1572" s="28" t="s">
        <v>3384</v>
      </c>
      <c r="K1572" s="28" t="s">
        <v>3509</v>
      </c>
    </row>
    <row r="1573" spans="1:11" x14ac:dyDescent="0.25">
      <c r="A1573" s="1">
        <v>1595</v>
      </c>
      <c r="B1573" s="28" t="s">
        <v>3379</v>
      </c>
      <c r="C1573" s="2" t="s">
        <v>3510</v>
      </c>
      <c r="D1573" s="28" t="s">
        <v>3511</v>
      </c>
      <c r="E1573" s="28" t="s">
        <v>3382</v>
      </c>
      <c r="F1573" s="28" t="s">
        <v>2700</v>
      </c>
      <c r="I1573" s="28" t="s">
        <v>3512</v>
      </c>
      <c r="J1573" s="28" t="s">
        <v>3384</v>
      </c>
      <c r="K1573" s="28" t="s">
        <v>3513</v>
      </c>
    </row>
    <row r="1574" spans="1:11" x14ac:dyDescent="0.25">
      <c r="A1574" s="1">
        <v>1596</v>
      </c>
      <c r="B1574" s="28" t="s">
        <v>3379</v>
      </c>
      <c r="C1574" s="2" t="s">
        <v>3514</v>
      </c>
      <c r="D1574" s="28" t="s">
        <v>3515</v>
      </c>
      <c r="E1574" s="28" t="s">
        <v>3382</v>
      </c>
      <c r="F1574" s="28" t="s">
        <v>2700</v>
      </c>
      <c r="I1574" s="28" t="s">
        <v>3516</v>
      </c>
      <c r="J1574" s="28" t="s">
        <v>3384</v>
      </c>
      <c r="K1574" s="28" t="s">
        <v>3517</v>
      </c>
    </row>
    <row r="1575" spans="1:11" x14ac:dyDescent="0.25">
      <c r="A1575" s="1">
        <v>1597</v>
      </c>
      <c r="B1575" s="28" t="s">
        <v>3379</v>
      </c>
      <c r="C1575" s="2" t="s">
        <v>3518</v>
      </c>
      <c r="D1575" s="28" t="s">
        <v>3519</v>
      </c>
      <c r="E1575" s="28" t="s">
        <v>3382</v>
      </c>
      <c r="F1575" s="28" t="s">
        <v>2700</v>
      </c>
      <c r="I1575" s="28" t="s">
        <v>3520</v>
      </c>
      <c r="J1575" s="28" t="s">
        <v>3384</v>
      </c>
      <c r="K1575" s="28" t="s">
        <v>3521</v>
      </c>
    </row>
    <row r="1576" spans="1:11" x14ac:dyDescent="0.25">
      <c r="A1576" s="1">
        <v>1598</v>
      </c>
      <c r="B1576" s="28" t="s">
        <v>3379</v>
      </c>
      <c r="C1576" s="2" t="s">
        <v>3522</v>
      </c>
      <c r="D1576" s="28" t="s">
        <v>3523</v>
      </c>
      <c r="E1576" s="28" t="s">
        <v>3382</v>
      </c>
      <c r="F1576" s="28" t="s">
        <v>2700</v>
      </c>
      <c r="I1576" s="28" t="s">
        <v>3524</v>
      </c>
      <c r="J1576" s="28" t="s">
        <v>3384</v>
      </c>
      <c r="K1576" s="28" t="s">
        <v>3525</v>
      </c>
    </row>
    <row r="1577" spans="1:11" x14ac:dyDescent="0.25">
      <c r="A1577" s="1">
        <v>1599</v>
      </c>
      <c r="B1577" s="28" t="s">
        <v>3379</v>
      </c>
      <c r="C1577" s="2" t="s">
        <v>3526</v>
      </c>
      <c r="D1577" s="28" t="s">
        <v>3527</v>
      </c>
      <c r="E1577" s="28" t="s">
        <v>3382</v>
      </c>
      <c r="F1577" s="28" t="s">
        <v>2700</v>
      </c>
      <c r="I1577" s="28" t="s">
        <v>3528</v>
      </c>
      <c r="J1577" s="28" t="s">
        <v>3384</v>
      </c>
      <c r="K1577" s="28" t="s">
        <v>3529</v>
      </c>
    </row>
    <row r="1578" spans="1:11" x14ac:dyDescent="0.25">
      <c r="A1578" s="1">
        <v>1600</v>
      </c>
      <c r="B1578" s="28" t="s">
        <v>3379</v>
      </c>
      <c r="C1578" s="2" t="s">
        <v>3530</v>
      </c>
      <c r="D1578" s="28" t="s">
        <v>3531</v>
      </c>
      <c r="E1578" s="28" t="s">
        <v>3382</v>
      </c>
      <c r="F1578" s="28" t="s">
        <v>2700</v>
      </c>
      <c r="I1578" s="28" t="s">
        <v>3532</v>
      </c>
      <c r="J1578" s="28" t="s">
        <v>3384</v>
      </c>
      <c r="K1578" s="28" t="s">
        <v>3533</v>
      </c>
    </row>
    <row r="1579" spans="1:11" x14ac:dyDescent="0.25">
      <c r="A1579" s="1">
        <v>1601</v>
      </c>
      <c r="B1579" s="28" t="s">
        <v>3379</v>
      </c>
      <c r="C1579" s="2" t="s">
        <v>3534</v>
      </c>
      <c r="D1579" s="28" t="s">
        <v>3535</v>
      </c>
      <c r="E1579" s="28" t="s">
        <v>3382</v>
      </c>
      <c r="F1579" s="28" t="s">
        <v>2700</v>
      </c>
      <c r="I1579" s="28" t="s">
        <v>3536</v>
      </c>
      <c r="J1579" s="28" t="s">
        <v>3384</v>
      </c>
      <c r="K1579" s="28" t="s">
        <v>3537</v>
      </c>
    </row>
    <row r="1580" spans="1:11" x14ac:dyDescent="0.25">
      <c r="A1580" s="1">
        <v>1602</v>
      </c>
      <c r="B1580" s="28" t="s">
        <v>3379</v>
      </c>
      <c r="C1580" s="2" t="s">
        <v>3538</v>
      </c>
      <c r="D1580" s="28" t="s">
        <v>3539</v>
      </c>
      <c r="E1580" s="28" t="s">
        <v>3382</v>
      </c>
      <c r="F1580" s="28" t="s">
        <v>2700</v>
      </c>
      <c r="I1580" s="28" t="s">
        <v>3540</v>
      </c>
      <c r="J1580" s="28" t="s">
        <v>3384</v>
      </c>
      <c r="K1580" s="28" t="s">
        <v>3541</v>
      </c>
    </row>
    <row r="1581" spans="1:11" x14ac:dyDescent="0.25">
      <c r="A1581" s="1">
        <v>1603</v>
      </c>
      <c r="B1581" s="28" t="s">
        <v>3379</v>
      </c>
      <c r="C1581" s="2" t="s">
        <v>3542</v>
      </c>
      <c r="D1581" s="28" t="s">
        <v>3543</v>
      </c>
      <c r="E1581" s="28" t="s">
        <v>3382</v>
      </c>
      <c r="F1581" s="28" t="s">
        <v>2700</v>
      </c>
      <c r="I1581" s="28" t="s">
        <v>3544</v>
      </c>
      <c r="J1581" s="28" t="s">
        <v>3384</v>
      </c>
      <c r="K1581" s="28" t="s">
        <v>3545</v>
      </c>
    </row>
    <row r="1582" spans="1:11" x14ac:dyDescent="0.25">
      <c r="A1582" s="1">
        <v>1604</v>
      </c>
      <c r="B1582" s="28" t="s">
        <v>3379</v>
      </c>
      <c r="C1582" s="2" t="s">
        <v>11</v>
      </c>
      <c r="D1582" s="28" t="s">
        <v>11</v>
      </c>
      <c r="E1582" s="28" t="s">
        <v>3382</v>
      </c>
      <c r="F1582" s="28" t="s">
        <v>2700</v>
      </c>
      <c r="I1582" s="28" t="s">
        <v>3546</v>
      </c>
      <c r="J1582" s="28" t="s">
        <v>3384</v>
      </c>
      <c r="K1582" s="28" t="s">
        <v>3547</v>
      </c>
    </row>
    <row r="1583" spans="1:11" x14ac:dyDescent="0.25">
      <c r="A1583" s="1">
        <v>1605</v>
      </c>
      <c r="B1583" s="28" t="s">
        <v>3548</v>
      </c>
      <c r="C1583" s="2" t="s">
        <v>3549</v>
      </c>
      <c r="D1583" s="28" t="s">
        <v>3549</v>
      </c>
      <c r="E1583" s="28" t="s">
        <v>3550</v>
      </c>
      <c r="F1583" s="28" t="s">
        <v>2700</v>
      </c>
      <c r="I1583" s="28" t="s">
        <v>3551</v>
      </c>
      <c r="J1583" s="28" t="s">
        <v>3039</v>
      </c>
      <c r="K1583" s="28" t="s">
        <v>3552</v>
      </c>
    </row>
    <row r="1584" spans="1:11" x14ac:dyDescent="0.25">
      <c r="A1584" s="1">
        <v>1606</v>
      </c>
      <c r="B1584" s="28" t="s">
        <v>3548</v>
      </c>
      <c r="C1584" s="2" t="s">
        <v>3553</v>
      </c>
      <c r="D1584" s="28" t="s">
        <v>3554</v>
      </c>
      <c r="E1584" s="28" t="s">
        <v>3550</v>
      </c>
      <c r="F1584" s="28" t="s">
        <v>2700</v>
      </c>
      <c r="I1584" s="28" t="s">
        <v>3555</v>
      </c>
      <c r="J1584" s="28" t="s">
        <v>3039</v>
      </c>
      <c r="K1584" s="28" t="s">
        <v>3556</v>
      </c>
    </row>
    <row r="1585" spans="1:11" x14ac:dyDescent="0.25">
      <c r="A1585" s="1">
        <v>1607</v>
      </c>
      <c r="B1585" s="28" t="s">
        <v>3548</v>
      </c>
      <c r="C1585" s="2" t="s">
        <v>3557</v>
      </c>
      <c r="D1585" s="28" t="s">
        <v>3558</v>
      </c>
      <c r="E1585" s="28" t="s">
        <v>3550</v>
      </c>
      <c r="F1585" s="28" t="s">
        <v>2700</v>
      </c>
      <c r="I1585" s="28" t="s">
        <v>3559</v>
      </c>
      <c r="J1585" s="28" t="s">
        <v>3039</v>
      </c>
      <c r="K1585" s="28" t="s">
        <v>3560</v>
      </c>
    </row>
    <row r="1586" spans="1:11" x14ac:dyDescent="0.25">
      <c r="A1586" s="1">
        <v>1608</v>
      </c>
      <c r="B1586" s="28" t="s">
        <v>3548</v>
      </c>
      <c r="C1586" s="2" t="s">
        <v>3561</v>
      </c>
      <c r="D1586" s="28" t="s">
        <v>3562</v>
      </c>
      <c r="E1586" s="28" t="s">
        <v>3550</v>
      </c>
      <c r="F1586" s="28" t="s">
        <v>2700</v>
      </c>
      <c r="I1586" s="28" t="s">
        <v>3563</v>
      </c>
      <c r="J1586" s="28" t="s">
        <v>3039</v>
      </c>
      <c r="K1586" s="28" t="s">
        <v>3564</v>
      </c>
    </row>
    <row r="1587" spans="1:11" x14ac:dyDescent="0.25">
      <c r="A1587" s="1">
        <v>1609</v>
      </c>
      <c r="B1587" s="28" t="s">
        <v>3548</v>
      </c>
      <c r="C1587" s="2" t="s">
        <v>3565</v>
      </c>
      <c r="D1587" s="28" t="s">
        <v>3566</v>
      </c>
      <c r="E1587" s="28" t="s">
        <v>3550</v>
      </c>
      <c r="F1587" s="28" t="s">
        <v>2700</v>
      </c>
      <c r="I1587" s="28" t="s">
        <v>3567</v>
      </c>
      <c r="J1587" s="28" t="s">
        <v>3039</v>
      </c>
      <c r="K1587" s="28" t="s">
        <v>3568</v>
      </c>
    </row>
    <row r="1588" spans="1:11" x14ac:dyDescent="0.25">
      <c r="A1588" s="1">
        <v>1610</v>
      </c>
      <c r="B1588" s="28" t="s">
        <v>3548</v>
      </c>
      <c r="C1588" s="2" t="s">
        <v>3569</v>
      </c>
      <c r="D1588" s="28" t="s">
        <v>3570</v>
      </c>
      <c r="E1588" s="28" t="s">
        <v>3550</v>
      </c>
      <c r="F1588" s="28" t="s">
        <v>2700</v>
      </c>
      <c r="I1588" s="28" t="s">
        <v>3571</v>
      </c>
      <c r="J1588" s="28" t="s">
        <v>3039</v>
      </c>
      <c r="K1588" s="28" t="s">
        <v>3572</v>
      </c>
    </row>
    <row r="1589" spans="1:11" x14ac:dyDescent="0.25">
      <c r="A1589" s="1">
        <v>1611</v>
      </c>
      <c r="B1589" s="28" t="s">
        <v>3548</v>
      </c>
      <c r="C1589" s="2" t="s">
        <v>3573</v>
      </c>
      <c r="D1589" s="28" t="s">
        <v>3574</v>
      </c>
      <c r="E1589" s="28" t="s">
        <v>3550</v>
      </c>
      <c r="F1589" s="28" t="s">
        <v>2700</v>
      </c>
      <c r="I1589" s="28" t="s">
        <v>3575</v>
      </c>
      <c r="J1589" s="28" t="s">
        <v>3039</v>
      </c>
      <c r="K1589" s="28" t="s">
        <v>3576</v>
      </c>
    </row>
    <row r="1590" spans="1:11" x14ac:dyDescent="0.25">
      <c r="A1590" s="1">
        <v>1612</v>
      </c>
      <c r="B1590" s="28" t="s">
        <v>3548</v>
      </c>
      <c r="C1590" s="2" t="s">
        <v>3577</v>
      </c>
      <c r="D1590" s="28" t="s">
        <v>3578</v>
      </c>
      <c r="E1590" s="28" t="s">
        <v>3550</v>
      </c>
      <c r="F1590" s="28" t="s">
        <v>2700</v>
      </c>
      <c r="I1590" s="28" t="s">
        <v>3579</v>
      </c>
      <c r="J1590" s="28" t="s">
        <v>3039</v>
      </c>
      <c r="K1590" s="28" t="s">
        <v>3580</v>
      </c>
    </row>
    <row r="1591" spans="1:11" x14ac:dyDescent="0.25">
      <c r="A1591" s="1">
        <v>1613</v>
      </c>
      <c r="B1591" s="28" t="s">
        <v>3548</v>
      </c>
      <c r="C1591" s="2" t="s">
        <v>3581</v>
      </c>
      <c r="D1591" s="28" t="s">
        <v>3582</v>
      </c>
      <c r="E1591" s="28" t="s">
        <v>3550</v>
      </c>
      <c r="F1591" s="28" t="s">
        <v>2700</v>
      </c>
      <c r="I1591" s="28" t="s">
        <v>3583</v>
      </c>
      <c r="J1591" s="28" t="s">
        <v>3039</v>
      </c>
      <c r="K1591" s="28" t="s">
        <v>3584</v>
      </c>
    </row>
    <row r="1592" spans="1:11" x14ac:dyDescent="0.25">
      <c r="A1592" s="1">
        <v>1614</v>
      </c>
      <c r="B1592" s="28" t="s">
        <v>3548</v>
      </c>
      <c r="C1592" s="2" t="s">
        <v>3585</v>
      </c>
      <c r="D1592" s="28" t="s">
        <v>3586</v>
      </c>
      <c r="E1592" s="28" t="s">
        <v>3550</v>
      </c>
      <c r="F1592" s="28" t="s">
        <v>2700</v>
      </c>
      <c r="I1592" s="28" t="s">
        <v>3587</v>
      </c>
      <c r="J1592" s="28" t="s">
        <v>3039</v>
      </c>
      <c r="K1592" s="28" t="s">
        <v>3588</v>
      </c>
    </row>
    <row r="1593" spans="1:11" x14ac:dyDescent="0.25">
      <c r="A1593" s="1">
        <v>1615</v>
      </c>
      <c r="B1593" s="28" t="s">
        <v>3548</v>
      </c>
      <c r="C1593" s="2" t="s">
        <v>3589</v>
      </c>
      <c r="D1593" s="28" t="s">
        <v>3590</v>
      </c>
      <c r="E1593" s="28" t="s">
        <v>3550</v>
      </c>
      <c r="F1593" s="28" t="s">
        <v>2700</v>
      </c>
      <c r="I1593" s="28" t="s">
        <v>3591</v>
      </c>
      <c r="J1593" s="28" t="s">
        <v>3039</v>
      </c>
      <c r="K1593" s="28" t="s">
        <v>3592</v>
      </c>
    </row>
    <row r="1594" spans="1:11" x14ac:dyDescent="0.25">
      <c r="A1594" s="1">
        <v>1616</v>
      </c>
      <c r="B1594" s="28" t="s">
        <v>3548</v>
      </c>
      <c r="C1594" s="2" t="s">
        <v>11</v>
      </c>
      <c r="D1594" s="28" t="s">
        <v>11</v>
      </c>
      <c r="E1594" s="28" t="s">
        <v>3550</v>
      </c>
      <c r="F1594" s="28" t="s">
        <v>2700</v>
      </c>
      <c r="I1594" s="28" t="s">
        <v>3593</v>
      </c>
      <c r="J1594" s="28" t="s">
        <v>3039</v>
      </c>
      <c r="K1594" s="28" t="s">
        <v>3594</v>
      </c>
    </row>
    <row r="1595" spans="1:11" x14ac:dyDescent="0.25">
      <c r="A1595" s="1">
        <v>1617</v>
      </c>
      <c r="B1595" s="28" t="s">
        <v>3595</v>
      </c>
      <c r="C1595" s="2" t="s">
        <v>3596</v>
      </c>
      <c r="D1595" s="28" t="s">
        <v>3597</v>
      </c>
      <c r="E1595" s="28" t="s">
        <v>3598</v>
      </c>
      <c r="F1595" s="28" t="s">
        <v>2700</v>
      </c>
      <c r="I1595" s="28" t="s">
        <v>3599</v>
      </c>
      <c r="J1595" s="28" t="s">
        <v>2702</v>
      </c>
      <c r="K1595" s="28" t="s">
        <v>3600</v>
      </c>
    </row>
    <row r="1596" spans="1:11" x14ac:dyDescent="0.25">
      <c r="A1596" s="1">
        <v>1618</v>
      </c>
      <c r="B1596" s="28" t="s">
        <v>3595</v>
      </c>
      <c r="C1596" s="2" t="s">
        <v>3601</v>
      </c>
      <c r="D1596" s="28" t="s">
        <v>3602</v>
      </c>
      <c r="E1596" s="28" t="s">
        <v>3598</v>
      </c>
      <c r="F1596" s="28" t="s">
        <v>2700</v>
      </c>
      <c r="I1596" s="28" t="s">
        <v>3603</v>
      </c>
      <c r="J1596" s="28" t="s">
        <v>2702</v>
      </c>
      <c r="K1596" s="28" t="s">
        <v>3604</v>
      </c>
    </row>
    <row r="1597" spans="1:11" x14ac:dyDescent="0.25">
      <c r="A1597" s="1">
        <v>1619</v>
      </c>
      <c r="B1597" s="28" t="s">
        <v>3595</v>
      </c>
      <c r="C1597" s="2" t="s">
        <v>3605</v>
      </c>
      <c r="D1597" s="28" t="s">
        <v>3606</v>
      </c>
      <c r="E1597" s="28" t="s">
        <v>3598</v>
      </c>
      <c r="F1597" s="28" t="s">
        <v>2700</v>
      </c>
      <c r="I1597" s="28" t="s">
        <v>3607</v>
      </c>
      <c r="J1597" s="28" t="s">
        <v>2702</v>
      </c>
      <c r="K1597" s="28" t="s">
        <v>3608</v>
      </c>
    </row>
    <row r="1598" spans="1:11" x14ac:dyDescent="0.25">
      <c r="A1598" s="1">
        <v>1620</v>
      </c>
      <c r="B1598" s="28" t="s">
        <v>3595</v>
      </c>
      <c r="C1598" s="2" t="s">
        <v>3609</v>
      </c>
      <c r="D1598" s="28" t="s">
        <v>3610</v>
      </c>
      <c r="E1598" s="28" t="s">
        <v>3598</v>
      </c>
      <c r="F1598" s="28" t="s">
        <v>2700</v>
      </c>
      <c r="I1598" s="28" t="s">
        <v>3611</v>
      </c>
      <c r="J1598" s="28" t="s">
        <v>2702</v>
      </c>
      <c r="K1598" s="28" t="s">
        <v>3612</v>
      </c>
    </row>
    <row r="1599" spans="1:11" x14ac:dyDescent="0.25">
      <c r="A1599" s="1">
        <v>1621</v>
      </c>
      <c r="B1599" s="28" t="s">
        <v>3595</v>
      </c>
      <c r="C1599" s="2" t="s">
        <v>3613</v>
      </c>
      <c r="D1599" s="28" t="s">
        <v>3614</v>
      </c>
      <c r="E1599" s="28" t="s">
        <v>3598</v>
      </c>
      <c r="F1599" s="28" t="s">
        <v>2700</v>
      </c>
      <c r="I1599" s="28" t="s">
        <v>3615</v>
      </c>
      <c r="J1599" s="28" t="s">
        <v>2702</v>
      </c>
      <c r="K1599" s="28" t="s">
        <v>3616</v>
      </c>
    </row>
    <row r="1600" spans="1:11" x14ac:dyDescent="0.25">
      <c r="A1600" s="1">
        <v>1622</v>
      </c>
      <c r="B1600" s="28" t="s">
        <v>3595</v>
      </c>
      <c r="C1600" s="2" t="s">
        <v>3617</v>
      </c>
      <c r="D1600" s="28" t="s">
        <v>3618</v>
      </c>
      <c r="E1600" s="28" t="s">
        <v>3598</v>
      </c>
      <c r="F1600" s="28" t="s">
        <v>2700</v>
      </c>
      <c r="I1600" s="28" t="s">
        <v>3619</v>
      </c>
      <c r="J1600" s="28" t="s">
        <v>2702</v>
      </c>
      <c r="K1600" s="28" t="s">
        <v>3620</v>
      </c>
    </row>
    <row r="1601" spans="1:11" x14ac:dyDescent="0.25">
      <c r="A1601" s="1">
        <v>1623</v>
      </c>
      <c r="B1601" s="28" t="s">
        <v>3595</v>
      </c>
      <c r="C1601" s="2" t="s">
        <v>3621</v>
      </c>
      <c r="D1601" s="28" t="s">
        <v>3622</v>
      </c>
      <c r="E1601" s="28" t="s">
        <v>3598</v>
      </c>
      <c r="F1601" s="28" t="s">
        <v>2700</v>
      </c>
      <c r="I1601" s="28" t="s">
        <v>3623</v>
      </c>
      <c r="J1601" s="28" t="s">
        <v>2702</v>
      </c>
      <c r="K1601" s="28" t="s">
        <v>3624</v>
      </c>
    </row>
    <row r="1602" spans="1:11" x14ac:dyDescent="0.25">
      <c r="A1602" s="1">
        <v>1624</v>
      </c>
      <c r="B1602" s="28" t="s">
        <v>3595</v>
      </c>
      <c r="C1602" s="2" t="s">
        <v>3625</v>
      </c>
      <c r="D1602" s="28" t="s">
        <v>3626</v>
      </c>
      <c r="E1602" s="28" t="s">
        <v>3598</v>
      </c>
      <c r="F1602" s="28" t="s">
        <v>2700</v>
      </c>
      <c r="I1602" s="28" t="s">
        <v>3627</v>
      </c>
      <c r="J1602" s="28" t="s">
        <v>2702</v>
      </c>
      <c r="K1602" s="28" t="s">
        <v>3628</v>
      </c>
    </row>
    <row r="1603" spans="1:11" x14ac:dyDescent="0.25">
      <c r="A1603" s="1">
        <v>1625</v>
      </c>
      <c r="B1603" s="28" t="s">
        <v>3595</v>
      </c>
      <c r="C1603" s="2" t="s">
        <v>3629</v>
      </c>
      <c r="D1603" s="28" t="s">
        <v>3630</v>
      </c>
      <c r="E1603" s="28" t="s">
        <v>3598</v>
      </c>
      <c r="F1603" s="28" t="s">
        <v>2700</v>
      </c>
      <c r="I1603" s="28" t="s">
        <v>3631</v>
      </c>
      <c r="J1603" s="28" t="s">
        <v>2702</v>
      </c>
      <c r="K1603" s="28" t="s">
        <v>3632</v>
      </c>
    </row>
    <row r="1604" spans="1:11" x14ac:dyDescent="0.25">
      <c r="A1604" s="1">
        <v>1626</v>
      </c>
      <c r="B1604" s="28" t="s">
        <v>3595</v>
      </c>
      <c r="C1604" s="2" t="s">
        <v>3633</v>
      </c>
      <c r="D1604" s="28" t="s">
        <v>3634</v>
      </c>
      <c r="E1604" s="28" t="s">
        <v>3598</v>
      </c>
      <c r="F1604" s="28" t="s">
        <v>2700</v>
      </c>
      <c r="I1604" s="28" t="s">
        <v>3635</v>
      </c>
      <c r="J1604" s="28" t="s">
        <v>2702</v>
      </c>
      <c r="K1604" s="28" t="s">
        <v>3636</v>
      </c>
    </row>
    <row r="1605" spans="1:11" x14ac:dyDescent="0.25">
      <c r="A1605" s="1">
        <v>1627</v>
      </c>
      <c r="B1605" s="28" t="s">
        <v>3595</v>
      </c>
      <c r="C1605" s="2" t="s">
        <v>3637</v>
      </c>
      <c r="D1605" s="28" t="s">
        <v>3638</v>
      </c>
      <c r="E1605" s="28" t="s">
        <v>3598</v>
      </c>
      <c r="F1605" s="28" t="s">
        <v>2700</v>
      </c>
      <c r="I1605" s="28" t="s">
        <v>3639</v>
      </c>
      <c r="J1605" s="28" t="s">
        <v>2702</v>
      </c>
      <c r="K1605" s="28" t="s">
        <v>3640</v>
      </c>
    </row>
    <row r="1606" spans="1:11" x14ac:dyDescent="0.25">
      <c r="A1606" s="1">
        <v>1628</v>
      </c>
      <c r="B1606" s="28" t="s">
        <v>3595</v>
      </c>
      <c r="C1606" s="2" t="s">
        <v>3641</v>
      </c>
      <c r="D1606" s="28" t="s">
        <v>3642</v>
      </c>
      <c r="E1606" s="28" t="s">
        <v>3598</v>
      </c>
      <c r="F1606" s="28" t="s">
        <v>2700</v>
      </c>
      <c r="I1606" s="28" t="s">
        <v>3643</v>
      </c>
      <c r="J1606" s="28" t="s">
        <v>2702</v>
      </c>
      <c r="K1606" s="28" t="s">
        <v>3644</v>
      </c>
    </row>
    <row r="1607" spans="1:11" x14ac:dyDescent="0.25">
      <c r="A1607" s="1">
        <v>1629</v>
      </c>
      <c r="B1607" s="28" t="s">
        <v>3595</v>
      </c>
      <c r="C1607" s="2" t="s">
        <v>3645</v>
      </c>
      <c r="D1607" s="28" t="s">
        <v>3646</v>
      </c>
      <c r="E1607" s="28" t="s">
        <v>3598</v>
      </c>
      <c r="F1607" s="28" t="s">
        <v>2700</v>
      </c>
      <c r="I1607" s="28" t="s">
        <v>3647</v>
      </c>
      <c r="J1607" s="28" t="s">
        <v>2702</v>
      </c>
      <c r="K1607" s="28" t="s">
        <v>3648</v>
      </c>
    </row>
    <row r="1608" spans="1:11" x14ac:dyDescent="0.25">
      <c r="A1608" s="1">
        <v>1630</v>
      </c>
      <c r="B1608" s="28" t="s">
        <v>3595</v>
      </c>
      <c r="C1608" s="2" t="s">
        <v>3649</v>
      </c>
      <c r="D1608" s="28" t="s">
        <v>3650</v>
      </c>
      <c r="E1608" s="28" t="s">
        <v>3598</v>
      </c>
      <c r="F1608" s="28" t="s">
        <v>2700</v>
      </c>
      <c r="I1608" s="28" t="s">
        <v>3651</v>
      </c>
      <c r="J1608" s="28" t="s">
        <v>2702</v>
      </c>
      <c r="K1608" s="28" t="s">
        <v>3652</v>
      </c>
    </row>
    <row r="1609" spans="1:11" x14ac:dyDescent="0.25">
      <c r="A1609" s="1">
        <v>1631</v>
      </c>
      <c r="B1609" s="28" t="s">
        <v>3595</v>
      </c>
      <c r="C1609" s="2" t="s">
        <v>3653</v>
      </c>
      <c r="D1609" s="28" t="s">
        <v>3654</v>
      </c>
      <c r="E1609" s="28" t="s">
        <v>3598</v>
      </c>
      <c r="F1609" s="28" t="s">
        <v>2700</v>
      </c>
      <c r="I1609" s="28" t="s">
        <v>3655</v>
      </c>
      <c r="J1609" s="28" t="s">
        <v>2702</v>
      </c>
      <c r="K1609" s="28" t="s">
        <v>3656</v>
      </c>
    </row>
    <row r="1610" spans="1:11" x14ac:dyDescent="0.25">
      <c r="A1610" s="1">
        <v>1632</v>
      </c>
      <c r="B1610" s="28" t="s">
        <v>3595</v>
      </c>
      <c r="C1610" s="2" t="s">
        <v>3657</v>
      </c>
      <c r="D1610" s="28" t="s">
        <v>3658</v>
      </c>
      <c r="E1610" s="28" t="s">
        <v>3598</v>
      </c>
      <c r="F1610" s="28" t="s">
        <v>2700</v>
      </c>
      <c r="I1610" s="28" t="s">
        <v>3659</v>
      </c>
      <c r="J1610" s="28" t="s">
        <v>2702</v>
      </c>
      <c r="K1610" s="28" t="s">
        <v>3660</v>
      </c>
    </row>
    <row r="1611" spans="1:11" x14ac:dyDescent="0.25">
      <c r="A1611" s="1">
        <v>1633</v>
      </c>
      <c r="B1611" s="28" t="s">
        <v>3595</v>
      </c>
      <c r="C1611" s="2" t="s">
        <v>3661</v>
      </c>
      <c r="D1611" s="28" t="s">
        <v>3662</v>
      </c>
      <c r="E1611" s="28" t="s">
        <v>3598</v>
      </c>
      <c r="F1611" s="28" t="s">
        <v>2700</v>
      </c>
      <c r="I1611" s="28" t="s">
        <v>3663</v>
      </c>
      <c r="J1611" s="28" t="s">
        <v>2702</v>
      </c>
      <c r="K1611" s="28" t="s">
        <v>3664</v>
      </c>
    </row>
    <row r="1612" spans="1:11" x14ac:dyDescent="0.25">
      <c r="A1612" s="1">
        <v>1634</v>
      </c>
      <c r="B1612" s="28" t="s">
        <v>3595</v>
      </c>
      <c r="C1612" s="2" t="s">
        <v>3665</v>
      </c>
      <c r="D1612" s="28" t="s">
        <v>3666</v>
      </c>
      <c r="E1612" s="28" t="s">
        <v>3598</v>
      </c>
      <c r="F1612" s="28" t="s">
        <v>2700</v>
      </c>
      <c r="I1612" s="28" t="s">
        <v>3667</v>
      </c>
      <c r="J1612" s="28" t="s">
        <v>2702</v>
      </c>
      <c r="K1612" s="28" t="s">
        <v>3668</v>
      </c>
    </row>
    <row r="1613" spans="1:11" x14ac:dyDescent="0.25">
      <c r="A1613" s="1">
        <v>1635</v>
      </c>
      <c r="B1613" s="28" t="s">
        <v>3595</v>
      </c>
      <c r="C1613" s="2" t="s">
        <v>3669</v>
      </c>
      <c r="D1613" s="28" t="s">
        <v>3670</v>
      </c>
      <c r="E1613" s="28" t="s">
        <v>3598</v>
      </c>
      <c r="F1613" s="28" t="s">
        <v>2700</v>
      </c>
      <c r="I1613" s="28" t="s">
        <v>3671</v>
      </c>
      <c r="J1613" s="28" t="s">
        <v>2702</v>
      </c>
      <c r="K1613" s="28" t="s">
        <v>3672</v>
      </c>
    </row>
    <row r="1614" spans="1:11" x14ac:dyDescent="0.25">
      <c r="A1614" s="1">
        <v>1636</v>
      </c>
      <c r="B1614" s="28" t="s">
        <v>3595</v>
      </c>
      <c r="C1614" s="2" t="s">
        <v>3673</v>
      </c>
      <c r="D1614" s="28" t="s">
        <v>3674</v>
      </c>
      <c r="E1614" s="28" t="s">
        <v>3598</v>
      </c>
      <c r="F1614" s="28" t="s">
        <v>2700</v>
      </c>
      <c r="I1614" s="28" t="s">
        <v>3675</v>
      </c>
      <c r="J1614" s="28" t="s">
        <v>2702</v>
      </c>
      <c r="K1614" s="28" t="s">
        <v>3676</v>
      </c>
    </row>
    <row r="1615" spans="1:11" x14ac:dyDescent="0.25">
      <c r="A1615" s="1">
        <v>1637</v>
      </c>
      <c r="B1615" s="28" t="s">
        <v>3595</v>
      </c>
      <c r="C1615" s="2" t="s">
        <v>3677</v>
      </c>
      <c r="D1615" s="28" t="s">
        <v>3678</v>
      </c>
      <c r="E1615" s="28" t="s">
        <v>3598</v>
      </c>
      <c r="F1615" s="28" t="s">
        <v>2700</v>
      </c>
      <c r="I1615" s="28" t="s">
        <v>3679</v>
      </c>
      <c r="J1615" s="28" t="s">
        <v>2702</v>
      </c>
      <c r="K1615" s="28" t="s">
        <v>3680</v>
      </c>
    </row>
    <row r="1616" spans="1:11" x14ac:dyDescent="0.25">
      <c r="A1616" s="1">
        <v>1638</v>
      </c>
      <c r="B1616" s="28" t="s">
        <v>3595</v>
      </c>
      <c r="C1616" s="2" t="s">
        <v>3681</v>
      </c>
      <c r="D1616" s="28" t="s">
        <v>3682</v>
      </c>
      <c r="E1616" s="28" t="s">
        <v>3598</v>
      </c>
      <c r="F1616" s="28" t="s">
        <v>2700</v>
      </c>
      <c r="I1616" s="28" t="s">
        <v>3683</v>
      </c>
      <c r="J1616" s="28" t="s">
        <v>2702</v>
      </c>
      <c r="K1616" s="28" t="s">
        <v>3684</v>
      </c>
    </row>
    <row r="1617" spans="1:11" x14ac:dyDescent="0.25">
      <c r="A1617" s="1">
        <v>1639</v>
      </c>
      <c r="B1617" s="28" t="s">
        <v>3595</v>
      </c>
      <c r="C1617" s="2" t="s">
        <v>3685</v>
      </c>
      <c r="D1617" s="28" t="s">
        <v>3686</v>
      </c>
      <c r="E1617" s="28" t="s">
        <v>3598</v>
      </c>
      <c r="F1617" s="28" t="s">
        <v>2700</v>
      </c>
      <c r="I1617" s="28" t="s">
        <v>3687</v>
      </c>
      <c r="J1617" s="28" t="s">
        <v>2702</v>
      </c>
      <c r="K1617" s="28" t="s">
        <v>3688</v>
      </c>
    </row>
    <row r="1618" spans="1:11" x14ac:dyDescent="0.25">
      <c r="A1618" s="1">
        <v>1640</v>
      </c>
      <c r="B1618" s="28" t="s">
        <v>3595</v>
      </c>
      <c r="C1618" s="2" t="s">
        <v>3689</v>
      </c>
      <c r="D1618" s="28" t="s">
        <v>3690</v>
      </c>
      <c r="E1618" s="28" t="s">
        <v>3598</v>
      </c>
      <c r="F1618" s="28" t="s">
        <v>2700</v>
      </c>
      <c r="I1618" s="28" t="s">
        <v>3691</v>
      </c>
      <c r="J1618" s="28" t="s">
        <v>2702</v>
      </c>
      <c r="K1618" s="28" t="s">
        <v>3692</v>
      </c>
    </row>
    <row r="1619" spans="1:11" x14ac:dyDescent="0.25">
      <c r="A1619" s="1">
        <v>1641</v>
      </c>
      <c r="B1619" s="28" t="s">
        <v>3595</v>
      </c>
      <c r="C1619" s="2" t="s">
        <v>3693</v>
      </c>
      <c r="D1619" s="28" t="s">
        <v>3694</v>
      </c>
      <c r="E1619" s="28" t="s">
        <v>3598</v>
      </c>
      <c r="F1619" s="28" t="s">
        <v>2700</v>
      </c>
      <c r="I1619" s="28" t="s">
        <v>3695</v>
      </c>
      <c r="J1619" s="28" t="s">
        <v>2702</v>
      </c>
      <c r="K1619" s="28" t="s">
        <v>3696</v>
      </c>
    </row>
    <row r="1620" spans="1:11" x14ac:dyDescent="0.25">
      <c r="A1620" s="1">
        <v>1642</v>
      </c>
      <c r="B1620" s="28" t="s">
        <v>3595</v>
      </c>
      <c r="C1620" s="2" t="s">
        <v>3697</v>
      </c>
      <c r="D1620" s="28" t="s">
        <v>3698</v>
      </c>
      <c r="E1620" s="28" t="s">
        <v>3598</v>
      </c>
      <c r="F1620" s="28" t="s">
        <v>2700</v>
      </c>
      <c r="I1620" s="28" t="s">
        <v>3699</v>
      </c>
      <c r="J1620" s="28" t="s">
        <v>2702</v>
      </c>
      <c r="K1620" s="28" t="s">
        <v>3700</v>
      </c>
    </row>
    <row r="1621" spans="1:11" x14ac:dyDescent="0.25">
      <c r="A1621" s="1">
        <v>1643</v>
      </c>
      <c r="B1621" s="28" t="s">
        <v>3595</v>
      </c>
      <c r="C1621" s="2" t="s">
        <v>3701</v>
      </c>
      <c r="D1621" s="28" t="s">
        <v>3702</v>
      </c>
      <c r="E1621" s="28" t="s">
        <v>3598</v>
      </c>
      <c r="F1621" s="28" t="s">
        <v>2700</v>
      </c>
      <c r="I1621" s="28" t="s">
        <v>3703</v>
      </c>
      <c r="J1621" s="28" t="s">
        <v>2702</v>
      </c>
      <c r="K1621" s="28" t="s">
        <v>3704</v>
      </c>
    </row>
    <row r="1622" spans="1:11" x14ac:dyDescent="0.25">
      <c r="A1622" s="1">
        <v>1644</v>
      </c>
      <c r="B1622" s="28" t="s">
        <v>3595</v>
      </c>
      <c r="C1622" s="2" t="s">
        <v>3705</v>
      </c>
      <c r="D1622" s="28" t="s">
        <v>3706</v>
      </c>
      <c r="E1622" s="28" t="s">
        <v>3598</v>
      </c>
      <c r="F1622" s="28" t="s">
        <v>2700</v>
      </c>
      <c r="I1622" s="28" t="s">
        <v>3707</v>
      </c>
      <c r="J1622" s="28" t="s">
        <v>2702</v>
      </c>
      <c r="K1622" s="28" t="s">
        <v>3708</v>
      </c>
    </row>
    <row r="1623" spans="1:11" x14ac:dyDescent="0.25">
      <c r="A1623" s="1">
        <v>1645</v>
      </c>
      <c r="B1623" s="28" t="s">
        <v>3595</v>
      </c>
      <c r="C1623" s="2" t="s">
        <v>3709</v>
      </c>
      <c r="D1623" s="28" t="s">
        <v>3710</v>
      </c>
      <c r="E1623" s="28" t="s">
        <v>3598</v>
      </c>
      <c r="F1623" s="28" t="s">
        <v>2700</v>
      </c>
      <c r="I1623" s="28" t="s">
        <v>3711</v>
      </c>
      <c r="J1623" s="28" t="s">
        <v>2702</v>
      </c>
      <c r="K1623" s="28" t="s">
        <v>3712</v>
      </c>
    </row>
    <row r="1624" spans="1:11" x14ac:dyDescent="0.25">
      <c r="A1624" s="1">
        <v>1646</v>
      </c>
      <c r="B1624" s="28" t="s">
        <v>3595</v>
      </c>
      <c r="C1624" s="2" t="s">
        <v>3713</v>
      </c>
      <c r="D1624" s="28" t="s">
        <v>3714</v>
      </c>
      <c r="E1624" s="28" t="s">
        <v>3598</v>
      </c>
      <c r="F1624" s="28" t="s">
        <v>2700</v>
      </c>
      <c r="I1624" s="28" t="s">
        <v>3715</v>
      </c>
      <c r="J1624" s="28" t="s">
        <v>2702</v>
      </c>
      <c r="K1624" s="28" t="s">
        <v>3716</v>
      </c>
    </row>
    <row r="1625" spans="1:11" x14ac:dyDescent="0.25">
      <c r="A1625" s="1">
        <v>1647</v>
      </c>
      <c r="B1625" s="28" t="s">
        <v>3595</v>
      </c>
      <c r="C1625" s="2" t="s">
        <v>3717</v>
      </c>
      <c r="D1625" s="28" t="s">
        <v>3718</v>
      </c>
      <c r="E1625" s="28" t="s">
        <v>3598</v>
      </c>
      <c r="F1625" s="28" t="s">
        <v>2700</v>
      </c>
      <c r="I1625" s="28" t="s">
        <v>3719</v>
      </c>
      <c r="J1625" s="28" t="s">
        <v>2702</v>
      </c>
      <c r="K1625" s="28" t="s">
        <v>3720</v>
      </c>
    </row>
    <row r="1626" spans="1:11" x14ac:dyDescent="0.25">
      <c r="A1626" s="1">
        <v>1648</v>
      </c>
      <c r="B1626" s="28" t="s">
        <v>3595</v>
      </c>
      <c r="C1626" s="2" t="s">
        <v>3721</v>
      </c>
      <c r="D1626" s="28" t="s">
        <v>3722</v>
      </c>
      <c r="E1626" s="28" t="s">
        <v>3598</v>
      </c>
      <c r="F1626" s="28" t="s">
        <v>2700</v>
      </c>
      <c r="I1626" s="28" t="s">
        <v>3723</v>
      </c>
      <c r="J1626" s="28" t="s">
        <v>2702</v>
      </c>
      <c r="K1626" s="28" t="s">
        <v>3724</v>
      </c>
    </row>
    <row r="1627" spans="1:11" x14ac:dyDescent="0.25">
      <c r="A1627" s="1">
        <v>1649</v>
      </c>
      <c r="B1627" s="28" t="s">
        <v>3595</v>
      </c>
      <c r="C1627" s="2" t="s">
        <v>3725</v>
      </c>
      <c r="D1627" s="28" t="s">
        <v>3726</v>
      </c>
      <c r="E1627" s="28" t="s">
        <v>3598</v>
      </c>
      <c r="F1627" s="28" t="s">
        <v>2700</v>
      </c>
      <c r="I1627" s="28" t="s">
        <v>3727</v>
      </c>
      <c r="J1627" s="28" t="s">
        <v>2702</v>
      </c>
      <c r="K1627" s="28" t="s">
        <v>3728</v>
      </c>
    </row>
    <row r="1628" spans="1:11" x14ac:dyDescent="0.25">
      <c r="A1628" s="1">
        <v>1650</v>
      </c>
      <c r="B1628" s="28" t="s">
        <v>3595</v>
      </c>
      <c r="C1628" s="2" t="s">
        <v>3729</v>
      </c>
      <c r="D1628" s="28" t="s">
        <v>3730</v>
      </c>
      <c r="E1628" s="28" t="s">
        <v>3598</v>
      </c>
      <c r="F1628" s="28" t="s">
        <v>2700</v>
      </c>
      <c r="I1628" s="28" t="s">
        <v>3731</v>
      </c>
      <c r="J1628" s="28" t="s">
        <v>2702</v>
      </c>
      <c r="K1628" s="28" t="s">
        <v>3732</v>
      </c>
    </row>
    <row r="1629" spans="1:11" x14ac:dyDescent="0.25">
      <c r="A1629" s="1">
        <v>1651</v>
      </c>
      <c r="B1629" s="28" t="s">
        <v>3595</v>
      </c>
      <c r="C1629" s="2" t="s">
        <v>3733</v>
      </c>
      <c r="D1629" s="28" t="s">
        <v>3734</v>
      </c>
      <c r="E1629" s="28" t="s">
        <v>3598</v>
      </c>
      <c r="F1629" s="28" t="s">
        <v>2700</v>
      </c>
      <c r="I1629" s="28" t="s">
        <v>3735</v>
      </c>
      <c r="J1629" s="28" t="s">
        <v>2702</v>
      </c>
      <c r="K1629" s="28" t="s">
        <v>3736</v>
      </c>
    </row>
    <row r="1630" spans="1:11" x14ac:dyDescent="0.25">
      <c r="A1630" s="1">
        <v>1652</v>
      </c>
      <c r="B1630" s="28" t="s">
        <v>3595</v>
      </c>
      <c r="C1630" s="2" t="s">
        <v>3737</v>
      </c>
      <c r="D1630" s="28" t="s">
        <v>3738</v>
      </c>
      <c r="E1630" s="28" t="s">
        <v>3598</v>
      </c>
      <c r="F1630" s="28" t="s">
        <v>2700</v>
      </c>
      <c r="I1630" s="28" t="s">
        <v>3739</v>
      </c>
      <c r="J1630" s="28" t="s">
        <v>2702</v>
      </c>
      <c r="K1630" s="28" t="s">
        <v>3740</v>
      </c>
    </row>
    <row r="1631" spans="1:11" x14ac:dyDescent="0.25">
      <c r="A1631" s="1">
        <v>1653</v>
      </c>
      <c r="B1631" s="28" t="s">
        <v>3595</v>
      </c>
      <c r="C1631" s="2" t="s">
        <v>3741</v>
      </c>
      <c r="D1631" s="28" t="s">
        <v>3742</v>
      </c>
      <c r="E1631" s="28" t="s">
        <v>3598</v>
      </c>
      <c r="F1631" s="28" t="s">
        <v>2700</v>
      </c>
      <c r="I1631" s="28" t="s">
        <v>3743</v>
      </c>
      <c r="J1631" s="28" t="s">
        <v>2702</v>
      </c>
      <c r="K1631" s="28" t="s">
        <v>3744</v>
      </c>
    </row>
    <row r="1632" spans="1:11" x14ac:dyDescent="0.25">
      <c r="A1632" s="1">
        <v>1654</v>
      </c>
      <c r="B1632" s="28" t="s">
        <v>3595</v>
      </c>
      <c r="C1632" s="2" t="s">
        <v>3745</v>
      </c>
      <c r="D1632" s="28" t="s">
        <v>3746</v>
      </c>
      <c r="E1632" s="28" t="s">
        <v>3598</v>
      </c>
      <c r="F1632" s="28" t="s">
        <v>2700</v>
      </c>
      <c r="I1632" s="28" t="s">
        <v>3747</v>
      </c>
      <c r="J1632" s="28" t="s">
        <v>2702</v>
      </c>
      <c r="K1632" s="28" t="s">
        <v>3748</v>
      </c>
    </row>
    <row r="1633" spans="1:11" x14ac:dyDescent="0.25">
      <c r="A1633" s="1">
        <v>1655</v>
      </c>
      <c r="B1633" s="28" t="s">
        <v>3595</v>
      </c>
      <c r="C1633" s="2" t="s">
        <v>3749</v>
      </c>
      <c r="D1633" s="28" t="s">
        <v>3750</v>
      </c>
      <c r="E1633" s="28" t="s">
        <v>3598</v>
      </c>
      <c r="F1633" s="28" t="s">
        <v>2700</v>
      </c>
      <c r="I1633" s="28" t="s">
        <v>3751</v>
      </c>
      <c r="J1633" s="28" t="s">
        <v>2702</v>
      </c>
      <c r="K1633" s="28" t="s">
        <v>3752</v>
      </c>
    </row>
    <row r="1634" spans="1:11" x14ac:dyDescent="0.25">
      <c r="A1634" s="1">
        <v>1656</v>
      </c>
      <c r="B1634" s="28" t="s">
        <v>3595</v>
      </c>
      <c r="C1634" s="2" t="s">
        <v>11</v>
      </c>
      <c r="D1634" s="28" t="s">
        <v>11</v>
      </c>
      <c r="E1634" s="28" t="s">
        <v>3598</v>
      </c>
      <c r="F1634" s="28" t="s">
        <v>2700</v>
      </c>
      <c r="I1634" s="28" t="s">
        <v>3753</v>
      </c>
      <c r="J1634" s="28" t="s">
        <v>2702</v>
      </c>
      <c r="K1634" s="28" t="s">
        <v>3754</v>
      </c>
    </row>
    <row r="1635" spans="1:11" x14ac:dyDescent="0.25">
      <c r="A1635" s="1">
        <v>1657</v>
      </c>
      <c r="B1635" s="28" t="s">
        <v>3755</v>
      </c>
      <c r="C1635" s="2" t="s">
        <v>367</v>
      </c>
      <c r="F1635" s="28" t="s">
        <v>3756</v>
      </c>
    </row>
    <row r="1636" spans="1:11" x14ac:dyDescent="0.25">
      <c r="A1636" s="1">
        <v>1658</v>
      </c>
      <c r="B1636" s="28" t="s">
        <v>3755</v>
      </c>
      <c r="C1636" s="2" t="s">
        <v>343</v>
      </c>
      <c r="F1636" s="28" t="s">
        <v>3756</v>
      </c>
    </row>
    <row r="1637" spans="1:11" x14ac:dyDescent="0.25">
      <c r="A1637" s="1">
        <v>1659</v>
      </c>
      <c r="B1637" s="28" t="s">
        <v>3755</v>
      </c>
      <c r="C1637" s="2" t="s">
        <v>2566</v>
      </c>
      <c r="F1637" s="28" t="s">
        <v>3756</v>
      </c>
    </row>
    <row r="1638" spans="1:11" x14ac:dyDescent="0.25">
      <c r="A1638" s="1">
        <v>1660</v>
      </c>
      <c r="B1638" s="28" t="s">
        <v>3755</v>
      </c>
      <c r="C1638" s="2" t="s">
        <v>3757</v>
      </c>
      <c r="F1638" s="28" t="s">
        <v>3756</v>
      </c>
    </row>
    <row r="1639" spans="1:11" x14ac:dyDescent="0.25">
      <c r="A1639" s="1">
        <v>1661</v>
      </c>
      <c r="B1639" s="28" t="s">
        <v>3758</v>
      </c>
      <c r="C1639" s="2">
        <v>106895</v>
      </c>
      <c r="D1639" s="2">
        <v>1</v>
      </c>
      <c r="E1639" s="28" t="s">
        <v>3759</v>
      </c>
      <c r="F1639" s="28" t="s">
        <v>3760</v>
      </c>
      <c r="K1639" s="28" t="s">
        <v>3761</v>
      </c>
    </row>
    <row r="1640" spans="1:11" x14ac:dyDescent="0.25">
      <c r="A1640" s="1">
        <v>1662</v>
      </c>
      <c r="B1640" s="28" t="s">
        <v>3758</v>
      </c>
      <c r="C1640" s="2">
        <v>10689.5</v>
      </c>
      <c r="D1640" s="2">
        <v>0.1</v>
      </c>
      <c r="E1640" s="28" t="s">
        <v>3762</v>
      </c>
      <c r="F1640" s="28" t="s">
        <v>3760</v>
      </c>
      <c r="K1640" s="28" t="s">
        <v>3763</v>
      </c>
    </row>
    <row r="1641" spans="1:11" x14ac:dyDescent="0.25">
      <c r="A1641" s="1">
        <v>1663</v>
      </c>
      <c r="B1641" s="28" t="s">
        <v>3758</v>
      </c>
      <c r="C1641" s="2">
        <v>1068.95</v>
      </c>
      <c r="D1641" s="2">
        <v>0.01</v>
      </c>
      <c r="E1641" s="28" t="s">
        <v>3764</v>
      </c>
      <c r="F1641" s="28" t="s">
        <v>3760</v>
      </c>
      <c r="H1641" s="207"/>
      <c r="K1641" s="28" t="s">
        <v>3765</v>
      </c>
    </row>
    <row r="1642" spans="1:11" x14ac:dyDescent="0.25">
      <c r="A1642" s="1">
        <v>1664</v>
      </c>
      <c r="B1642" s="28" t="s">
        <v>3758</v>
      </c>
      <c r="C1642" s="2">
        <v>106.895</v>
      </c>
      <c r="D1642" s="2">
        <v>1E-3</v>
      </c>
      <c r="E1642" s="28" t="s">
        <v>3766</v>
      </c>
      <c r="F1642" s="28" t="s">
        <v>3760</v>
      </c>
      <c r="K1642" s="28" t="s">
        <v>3767</v>
      </c>
    </row>
    <row r="1643" spans="1:11" x14ac:dyDescent="0.25">
      <c r="A1643" s="1">
        <v>1665</v>
      </c>
      <c r="B1643" s="28" t="s">
        <v>3758</v>
      </c>
      <c r="C1643" s="2">
        <v>10.689499999999999</v>
      </c>
      <c r="D1643" s="2">
        <v>1E-4</v>
      </c>
      <c r="E1643" s="28" t="s">
        <v>2561</v>
      </c>
      <c r="F1643" s="28" t="s">
        <v>3760</v>
      </c>
      <c r="K1643" s="28" t="s">
        <v>3768</v>
      </c>
    </row>
    <row r="1644" spans="1:11" x14ac:dyDescent="0.25">
      <c r="A1644" s="1">
        <v>1666</v>
      </c>
      <c r="B1644" s="28" t="s">
        <v>3758</v>
      </c>
      <c r="C1644" s="2">
        <v>1.0689500000000001</v>
      </c>
      <c r="D1644" s="2">
        <v>1.0000000000000001E-5</v>
      </c>
      <c r="E1644" s="28" t="s">
        <v>3769</v>
      </c>
      <c r="F1644" s="28" t="s">
        <v>3760</v>
      </c>
      <c r="K1644" s="28" t="s">
        <v>3770</v>
      </c>
    </row>
    <row r="1645" spans="1:11" x14ac:dyDescent="0.25">
      <c r="A1645" s="1">
        <v>1667</v>
      </c>
      <c r="B1645" s="28" t="s">
        <v>3758</v>
      </c>
      <c r="C1645" s="2">
        <v>0.106895</v>
      </c>
      <c r="D1645" s="2">
        <v>9.9999999999999995E-7</v>
      </c>
      <c r="E1645" s="28" t="s">
        <v>3771</v>
      </c>
      <c r="F1645" s="28" t="s">
        <v>3760</v>
      </c>
      <c r="K1645" s="28" t="s">
        <v>3772</v>
      </c>
    </row>
    <row r="1646" spans="1:11" x14ac:dyDescent="0.25">
      <c r="A1646" s="1">
        <v>1668</v>
      </c>
      <c r="B1646" s="28" t="s">
        <v>3758</v>
      </c>
      <c r="C1646" s="2">
        <v>1.0689499999999999E-2</v>
      </c>
      <c r="D1646" s="2">
        <v>9.9999999999999995E-8</v>
      </c>
      <c r="E1646" s="28" t="s">
        <v>3773</v>
      </c>
      <c r="F1646" s="28" t="s">
        <v>3760</v>
      </c>
      <c r="K1646" s="28" t="s">
        <v>3774</v>
      </c>
    </row>
    <row r="1647" spans="1:11" x14ac:dyDescent="0.25">
      <c r="A1647" s="1">
        <v>1669</v>
      </c>
      <c r="B1647" s="28" t="s">
        <v>8157</v>
      </c>
      <c r="C1647" s="2" t="s">
        <v>600</v>
      </c>
    </row>
    <row r="1648" spans="1:11" x14ac:dyDescent="0.25">
      <c r="A1648" s="1">
        <v>1670</v>
      </c>
      <c r="B1648" s="28" t="s">
        <v>8157</v>
      </c>
      <c r="C1648" s="2" t="s">
        <v>601</v>
      </c>
    </row>
    <row r="1649" spans="1:10" x14ac:dyDescent="0.25">
      <c r="A1649" s="1">
        <v>1671</v>
      </c>
    </row>
    <row r="1651" spans="1:10" x14ac:dyDescent="0.25">
      <c r="J1651" s="208"/>
    </row>
    <row r="1652" spans="1:10" x14ac:dyDescent="0.25">
      <c r="J1652" s="208"/>
    </row>
    <row r="1653" spans="1:10" x14ac:dyDescent="0.25">
      <c r="J1653" s="208"/>
    </row>
    <row r="1654" spans="1:10" x14ac:dyDescent="0.25">
      <c r="J1654" s="208"/>
    </row>
    <row r="1655" spans="1:10" x14ac:dyDescent="0.25">
      <c r="J1655" s="208"/>
    </row>
    <row r="1656" spans="1:10" x14ac:dyDescent="0.25">
      <c r="J1656" s="208"/>
    </row>
    <row r="1657" spans="1:10" x14ac:dyDescent="0.25">
      <c r="J1657" s="208"/>
    </row>
    <row r="1658" spans="1:10" x14ac:dyDescent="0.25">
      <c r="J1658" s="208"/>
    </row>
  </sheetData>
  <autoFilter ref="A1:J1649"/>
  <conditionalFormatting sqref="H1023:H1295 H1297:H1320">
    <cfRule type="dataBar" priority="2">
      <dataBar>
        <cfvo type="min"/>
        <cfvo type="max"/>
        <color theme="9" tint="-0.249977111117893"/>
      </dataBar>
      <extLst>
        <ext xmlns:x14="http://schemas.microsoft.com/office/spreadsheetml/2009/9/main" uri="{B025F937-C7B1-47D3-B67F-A62EFF666E3E}">
          <x14:id>{40E31A5C-BB3F-46F6-80C6-F4135BCEC2BB}</x14:id>
        </ext>
      </extLst>
    </cfRule>
  </conditionalFormatting>
  <conditionalFormatting sqref="H1296">
    <cfRule type="dataBar" priority="1">
      <dataBar>
        <cfvo type="min"/>
        <cfvo type="max"/>
        <color theme="9" tint="-0.249977111117893"/>
      </dataBar>
      <extLst>
        <ext xmlns:x14="http://schemas.microsoft.com/office/spreadsheetml/2009/9/main" uri="{B025F937-C7B1-47D3-B67F-A62EFF666E3E}">
          <x14:id>{AFD4D5D9-6955-4DA0-B959-45F06927F7E8}</x14:id>
        </ext>
      </extLst>
    </cfRule>
  </conditionalFormatting>
  <hyperlinks>
    <hyperlink ref="F629" r:id="rId1"/>
    <hyperlink ref="F630:F642" r:id="rId2" display="www.fao.org/nr/gaez/en/"/>
  </hyperlinks>
  <pageMargins left="0.7" right="0.7" top="0.75" bottom="0.75" header="0.3" footer="0.3"/>
  <pageSetup paperSize="9" orientation="portrait" horizontalDpi="4294967293" verticalDpi="4294967293" r:id="rId3"/>
  <extLst>
    <ext xmlns:x14="http://schemas.microsoft.com/office/spreadsheetml/2009/9/main" uri="{78C0D931-6437-407d-A8EE-F0AAD7539E65}">
      <x14:conditionalFormattings>
        <x14:conditionalFormatting xmlns:xm="http://schemas.microsoft.com/office/excel/2006/main">
          <x14:cfRule type="dataBar" id="{40E31A5C-BB3F-46F6-80C6-F4135BCEC2BB}">
            <x14:dataBar minLength="0" maxLength="100">
              <x14:cfvo type="autoMin"/>
              <x14:cfvo type="autoMax"/>
              <x14:negativeFillColor rgb="FFFF0000"/>
              <x14:axisColor rgb="FF000000"/>
            </x14:dataBar>
          </x14:cfRule>
          <xm:sqref>H1023:H1295 H1297:H1320</xm:sqref>
        </x14:conditionalFormatting>
        <x14:conditionalFormatting xmlns:xm="http://schemas.microsoft.com/office/excel/2006/main">
          <x14:cfRule type="dataBar" id="{AFD4D5D9-6955-4DA0-B959-45F06927F7E8}">
            <x14:dataBar minLength="0" maxLength="100">
              <x14:cfvo type="autoMin"/>
              <x14:cfvo type="autoMax"/>
              <x14:negativeFillColor rgb="FFFF0000"/>
              <x14:axisColor rgb="FF000000"/>
            </x14:dataBar>
          </x14:cfRule>
          <xm:sqref>H1296</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499984740745262"/>
  </sheetPr>
  <dimension ref="A1:J42"/>
  <sheetViews>
    <sheetView workbookViewId="0">
      <pane xSplit="4" ySplit="1" topLeftCell="E2" activePane="bottomRight" state="frozen"/>
      <selection pane="topRight" activeCell="E1" sqref="E1"/>
      <selection pane="bottomLeft" activeCell="A2" sqref="A2"/>
      <selection pane="bottomRight" activeCell="E28" sqref="E28"/>
    </sheetView>
  </sheetViews>
  <sheetFormatPr defaultRowHeight="15" x14ac:dyDescent="0.25"/>
  <cols>
    <col min="1" max="1" width="7.85546875" style="28" bestFit="1" customWidth="1"/>
    <col min="2" max="2" width="18.85546875" style="28" bestFit="1" customWidth="1"/>
    <col min="3" max="3" width="29.7109375" style="28" bestFit="1" customWidth="1"/>
    <col min="4" max="4" width="34" style="28" bestFit="1" customWidth="1"/>
    <col min="5" max="5" width="20.28515625" style="28" bestFit="1" customWidth="1"/>
    <col min="6" max="6" width="26" style="28" bestFit="1" customWidth="1"/>
    <col min="7" max="7" width="9.28515625" style="28" bestFit="1" customWidth="1"/>
    <col min="8" max="8" width="9.28515625" style="28" customWidth="1"/>
    <col min="9" max="9" width="93.85546875" style="28" customWidth="1"/>
    <col min="10" max="16384" width="9.140625" style="28"/>
  </cols>
  <sheetData>
    <row r="1" spans="1:10" x14ac:dyDescent="0.25">
      <c r="A1" s="28" t="s">
        <v>7837</v>
      </c>
      <c r="B1" s="28" t="s">
        <v>7838</v>
      </c>
      <c r="C1" s="28" t="s">
        <v>7839</v>
      </c>
      <c r="D1" s="28" t="s">
        <v>7840</v>
      </c>
      <c r="E1" s="28" t="s">
        <v>7841</v>
      </c>
      <c r="F1" s="28" t="s">
        <v>7842</v>
      </c>
      <c r="G1" s="28" t="s">
        <v>7843</v>
      </c>
      <c r="H1" s="28" t="s">
        <v>7844</v>
      </c>
      <c r="I1" s="28" t="s">
        <v>1912</v>
      </c>
      <c r="J1" s="28" t="s">
        <v>16</v>
      </c>
    </row>
    <row r="2" spans="1:10" x14ac:dyDescent="0.25">
      <c r="A2" s="28" t="s">
        <v>1281</v>
      </c>
      <c r="B2" s="28" t="s">
        <v>1959</v>
      </c>
      <c r="D2" s="28" t="s">
        <v>1958</v>
      </c>
      <c r="E2" s="28" t="s">
        <v>7845</v>
      </c>
      <c r="G2" s="28" t="s">
        <v>1194</v>
      </c>
      <c r="I2" s="28" t="s">
        <v>7846</v>
      </c>
    </row>
    <row r="3" spans="1:10" x14ac:dyDescent="0.25">
      <c r="A3" s="28" t="s">
        <v>1281</v>
      </c>
      <c r="B3" s="28" t="s">
        <v>7847</v>
      </c>
      <c r="D3" s="28" t="s">
        <v>7848</v>
      </c>
      <c r="E3" s="28" t="s">
        <v>7845</v>
      </c>
      <c r="G3" s="28" t="s">
        <v>1194</v>
      </c>
      <c r="I3" s="28" t="s">
        <v>7849</v>
      </c>
    </row>
    <row r="4" spans="1:10" x14ac:dyDescent="0.25">
      <c r="A4" s="28" t="s">
        <v>7850</v>
      </c>
      <c r="B4" s="28" t="s">
        <v>7847</v>
      </c>
      <c r="C4" s="28" t="s">
        <v>1914</v>
      </c>
      <c r="D4" s="28" t="s">
        <v>7851</v>
      </c>
      <c r="E4" s="28" t="s">
        <v>7852</v>
      </c>
      <c r="G4" s="28" t="s">
        <v>1194</v>
      </c>
      <c r="I4" s="28" t="s">
        <v>7853</v>
      </c>
    </row>
    <row r="5" spans="1:10" x14ac:dyDescent="0.25">
      <c r="A5" s="28" t="s">
        <v>7850</v>
      </c>
      <c r="B5" s="28" t="s">
        <v>7847</v>
      </c>
      <c r="C5" s="28" t="s">
        <v>7854</v>
      </c>
      <c r="D5" s="28" t="s">
        <v>7855</v>
      </c>
      <c r="E5" s="28" t="s">
        <v>7852</v>
      </c>
      <c r="G5" s="28" t="s">
        <v>1194</v>
      </c>
      <c r="I5" s="28" t="s">
        <v>7856</v>
      </c>
    </row>
    <row r="6" spans="1:10" x14ac:dyDescent="0.25">
      <c r="A6" s="28" t="s">
        <v>1281</v>
      </c>
      <c r="B6" s="28" t="s">
        <v>2219</v>
      </c>
      <c r="D6" s="28" t="s">
        <v>2226</v>
      </c>
      <c r="E6" s="28" t="s">
        <v>7845</v>
      </c>
      <c r="G6" s="28" t="s">
        <v>1194</v>
      </c>
      <c r="I6" s="28" t="s">
        <v>7857</v>
      </c>
    </row>
    <row r="7" spans="1:10" x14ac:dyDescent="0.25">
      <c r="A7" s="28" t="s">
        <v>7850</v>
      </c>
      <c r="B7" s="28" t="s">
        <v>2219</v>
      </c>
      <c r="C7" s="28" t="s">
        <v>1618</v>
      </c>
      <c r="D7" s="28" t="s">
        <v>2225</v>
      </c>
      <c r="E7" s="28" t="s">
        <v>7858</v>
      </c>
      <c r="F7" s="28" t="s">
        <v>1618</v>
      </c>
      <c r="G7" s="28" t="s">
        <v>1194</v>
      </c>
      <c r="I7" s="28" t="s">
        <v>7859</v>
      </c>
    </row>
    <row r="8" spans="1:10" x14ac:dyDescent="0.25">
      <c r="A8" s="28" t="s">
        <v>7850</v>
      </c>
      <c r="B8" s="28" t="s">
        <v>2219</v>
      </c>
      <c r="C8" s="28" t="s">
        <v>7860</v>
      </c>
      <c r="D8" s="28" t="s">
        <v>2167</v>
      </c>
      <c r="E8" s="28" t="s">
        <v>7858</v>
      </c>
      <c r="F8" s="28" t="s">
        <v>7861</v>
      </c>
      <c r="G8" s="28" t="s">
        <v>1194</v>
      </c>
      <c r="I8" s="28" t="s">
        <v>7862</v>
      </c>
    </row>
    <row r="9" spans="1:10" x14ac:dyDescent="0.25">
      <c r="A9" s="28" t="s">
        <v>1281</v>
      </c>
      <c r="B9" s="28" t="s">
        <v>2150</v>
      </c>
      <c r="D9" s="28" t="s">
        <v>7863</v>
      </c>
      <c r="E9" s="28" t="s">
        <v>7858</v>
      </c>
      <c r="G9" s="28" t="s">
        <v>1194</v>
      </c>
      <c r="I9" s="28" t="s">
        <v>7864</v>
      </c>
    </row>
    <row r="10" spans="1:10" x14ac:dyDescent="0.25">
      <c r="A10" s="28" t="s">
        <v>1281</v>
      </c>
      <c r="B10" s="28" t="s">
        <v>2120</v>
      </c>
      <c r="D10" s="28" t="s">
        <v>2119</v>
      </c>
      <c r="E10" s="28" t="s">
        <v>7852</v>
      </c>
      <c r="G10" s="28" t="s">
        <v>1194</v>
      </c>
      <c r="I10" s="28" t="s">
        <v>7865</v>
      </c>
    </row>
    <row r="11" spans="1:10" x14ac:dyDescent="0.25">
      <c r="A11" s="28" t="s">
        <v>1281</v>
      </c>
      <c r="B11" s="28" t="s">
        <v>2078</v>
      </c>
      <c r="D11" s="28" t="s">
        <v>2074</v>
      </c>
      <c r="E11" s="28" t="s">
        <v>7845</v>
      </c>
      <c r="G11" s="28" t="s">
        <v>1194</v>
      </c>
      <c r="I11" s="28" t="s">
        <v>7866</v>
      </c>
    </row>
    <row r="12" spans="1:10" x14ac:dyDescent="0.25">
      <c r="A12" s="28" t="s">
        <v>7850</v>
      </c>
      <c r="B12" s="28" t="s">
        <v>2078</v>
      </c>
      <c r="C12" s="28" t="s">
        <v>7867</v>
      </c>
      <c r="D12" s="28" t="s">
        <v>271</v>
      </c>
      <c r="E12" s="28" t="s">
        <v>7845</v>
      </c>
      <c r="F12" s="28" t="s">
        <v>7868</v>
      </c>
      <c r="G12" s="28" t="s">
        <v>1194</v>
      </c>
      <c r="I12" s="28" t="s">
        <v>7869</v>
      </c>
    </row>
    <row r="13" spans="1:10" x14ac:dyDescent="0.25">
      <c r="A13" s="28" t="s">
        <v>7850</v>
      </c>
      <c r="B13" s="28" t="s">
        <v>2078</v>
      </c>
      <c r="C13" s="28" t="s">
        <v>7870</v>
      </c>
      <c r="D13" s="28" t="s">
        <v>302</v>
      </c>
      <c r="E13" s="28" t="s">
        <v>7845</v>
      </c>
      <c r="F13" s="28" t="s">
        <v>7868</v>
      </c>
      <c r="G13" s="28" t="s">
        <v>1194</v>
      </c>
      <c r="I13" s="28" t="s">
        <v>7871</v>
      </c>
    </row>
    <row r="14" spans="1:10" x14ac:dyDescent="0.25">
      <c r="A14" s="28" t="s">
        <v>7850</v>
      </c>
      <c r="B14" s="28" t="s">
        <v>2078</v>
      </c>
      <c r="C14" s="28" t="s">
        <v>7872</v>
      </c>
      <c r="D14" s="28" t="s">
        <v>1994</v>
      </c>
      <c r="E14" s="28" t="s">
        <v>7845</v>
      </c>
      <c r="F14" s="28" t="s">
        <v>7868</v>
      </c>
      <c r="G14" s="28" t="s">
        <v>1194</v>
      </c>
      <c r="I14" s="28" t="s">
        <v>7873</v>
      </c>
    </row>
    <row r="15" spans="1:10" x14ac:dyDescent="0.25">
      <c r="A15" s="28" t="s">
        <v>7850</v>
      </c>
      <c r="B15" s="28" t="s">
        <v>2078</v>
      </c>
      <c r="C15" s="28" t="s">
        <v>7874</v>
      </c>
      <c r="D15" s="28" t="s">
        <v>2050</v>
      </c>
      <c r="E15" s="28" t="s">
        <v>7845</v>
      </c>
      <c r="F15" s="28" t="s">
        <v>7868</v>
      </c>
      <c r="G15" s="28" t="s">
        <v>1194</v>
      </c>
      <c r="I15" s="28" t="s">
        <v>7875</v>
      </c>
    </row>
    <row r="16" spans="1:10" x14ac:dyDescent="0.25">
      <c r="A16" s="28" t="s">
        <v>7850</v>
      </c>
      <c r="B16" s="28" t="s">
        <v>2078</v>
      </c>
      <c r="C16" s="28" t="s">
        <v>6465</v>
      </c>
      <c r="D16" s="28" t="s">
        <v>1975</v>
      </c>
      <c r="E16" s="28" t="s">
        <v>7845</v>
      </c>
      <c r="F16" s="28" t="s">
        <v>7868</v>
      </c>
      <c r="G16" s="28" t="s">
        <v>1194</v>
      </c>
      <c r="I16" s="28" t="s">
        <v>7876</v>
      </c>
    </row>
    <row r="17" spans="1:9" x14ac:dyDescent="0.25">
      <c r="A17" s="28" t="s">
        <v>7850</v>
      </c>
      <c r="B17" s="28" t="s">
        <v>2078</v>
      </c>
      <c r="C17" s="28" t="s">
        <v>7877</v>
      </c>
      <c r="D17" s="28" t="s">
        <v>1977</v>
      </c>
      <c r="E17" s="28" t="s">
        <v>7852</v>
      </c>
      <c r="F17" s="28" t="s">
        <v>7868</v>
      </c>
      <c r="G17" s="28" t="s">
        <v>1194</v>
      </c>
      <c r="I17" s="28" t="s">
        <v>7878</v>
      </c>
    </row>
    <row r="18" spans="1:9" x14ac:dyDescent="0.25">
      <c r="A18" s="28" t="s">
        <v>1281</v>
      </c>
      <c r="B18" s="28" t="s">
        <v>343</v>
      </c>
      <c r="D18" s="28" t="s">
        <v>2104</v>
      </c>
      <c r="E18" s="28" t="s">
        <v>7845</v>
      </c>
      <c r="G18" s="28" t="s">
        <v>5</v>
      </c>
      <c r="I18" s="28" t="s">
        <v>7879</v>
      </c>
    </row>
    <row r="19" spans="1:9" x14ac:dyDescent="0.25">
      <c r="A19" s="28" t="s">
        <v>7850</v>
      </c>
      <c r="B19" s="28" t="s">
        <v>343</v>
      </c>
      <c r="C19" s="28" t="s">
        <v>7880</v>
      </c>
      <c r="D19" s="28" t="s">
        <v>7881</v>
      </c>
      <c r="E19" s="28" t="s">
        <v>7852</v>
      </c>
      <c r="G19" s="28" t="s">
        <v>5</v>
      </c>
      <c r="I19" s="28" t="s">
        <v>7882</v>
      </c>
    </row>
    <row r="20" spans="1:9" x14ac:dyDescent="0.25">
      <c r="A20" s="28" t="s">
        <v>1281</v>
      </c>
      <c r="B20" s="28" t="s">
        <v>3784</v>
      </c>
      <c r="D20" s="28" t="s">
        <v>177</v>
      </c>
      <c r="E20" s="28" t="s">
        <v>7845</v>
      </c>
      <c r="F20" s="28" t="s">
        <v>7868</v>
      </c>
      <c r="G20" s="28" t="s">
        <v>1194</v>
      </c>
      <c r="I20" s="28" t="s">
        <v>7883</v>
      </c>
    </row>
    <row r="21" spans="1:9" x14ac:dyDescent="0.25">
      <c r="A21" s="28" t="s">
        <v>1281</v>
      </c>
      <c r="B21" s="28" t="s">
        <v>20</v>
      </c>
      <c r="D21" s="28" t="s">
        <v>1950</v>
      </c>
      <c r="E21" s="28" t="s">
        <v>7845</v>
      </c>
      <c r="F21" s="28" t="s">
        <v>7868</v>
      </c>
      <c r="G21" s="28" t="s">
        <v>1194</v>
      </c>
      <c r="I21" s="28" t="s">
        <v>7884</v>
      </c>
    </row>
    <row r="22" spans="1:9" x14ac:dyDescent="0.25">
      <c r="A22" s="28" t="s">
        <v>1281</v>
      </c>
      <c r="B22" s="28" t="s">
        <v>7885</v>
      </c>
      <c r="D22" s="28" t="s">
        <v>7886</v>
      </c>
      <c r="E22" s="28" t="s">
        <v>7845</v>
      </c>
      <c r="G22" s="28" t="s">
        <v>1194</v>
      </c>
      <c r="I22" s="28" t="s">
        <v>7887</v>
      </c>
    </row>
    <row r="23" spans="1:9" x14ac:dyDescent="0.25">
      <c r="A23" s="28" t="s">
        <v>1281</v>
      </c>
      <c r="B23" s="28" t="s">
        <v>7885</v>
      </c>
      <c r="C23" s="28" t="s">
        <v>2134</v>
      </c>
      <c r="D23" s="28" t="s">
        <v>2133</v>
      </c>
      <c r="E23" s="28" t="s">
        <v>7858</v>
      </c>
      <c r="G23" s="28" t="s">
        <v>1194</v>
      </c>
      <c r="I23" s="28" t="s">
        <v>7888</v>
      </c>
    </row>
    <row r="24" spans="1:9" x14ac:dyDescent="0.25">
      <c r="A24" s="28" t="s">
        <v>1281</v>
      </c>
      <c r="B24" s="28" t="s">
        <v>7889</v>
      </c>
      <c r="D24" s="28" t="s">
        <v>7890</v>
      </c>
      <c r="E24" s="28" t="s">
        <v>7852</v>
      </c>
      <c r="G24" s="28" t="s">
        <v>1194</v>
      </c>
      <c r="I24" s="28" t="s">
        <v>7891</v>
      </c>
    </row>
    <row r="25" spans="1:9" x14ac:dyDescent="0.25">
      <c r="A25" s="28" t="s">
        <v>1281</v>
      </c>
      <c r="B25" s="28" t="s">
        <v>2141</v>
      </c>
      <c r="D25" s="28" t="s">
        <v>194</v>
      </c>
      <c r="E25" s="28" t="s">
        <v>7858</v>
      </c>
      <c r="F25" s="28" t="s">
        <v>7892</v>
      </c>
      <c r="G25" s="28" t="s">
        <v>1194</v>
      </c>
      <c r="I25" s="28" t="s">
        <v>7893</v>
      </c>
    </row>
    <row r="26" spans="1:9" x14ac:dyDescent="0.25">
      <c r="A26" s="28" t="s">
        <v>1281</v>
      </c>
      <c r="B26" s="28" t="s">
        <v>2416</v>
      </c>
      <c r="D26" s="28" t="s">
        <v>2409</v>
      </c>
      <c r="E26" s="28" t="s">
        <v>7858</v>
      </c>
      <c r="G26" s="28" t="s">
        <v>1194</v>
      </c>
      <c r="I26" s="28" t="s">
        <v>7894</v>
      </c>
    </row>
    <row r="27" spans="1:9" x14ac:dyDescent="0.25">
      <c r="A27" s="28" t="s">
        <v>1281</v>
      </c>
      <c r="B27" s="28" t="s">
        <v>2236</v>
      </c>
      <c r="D27" s="28" t="s">
        <v>2234</v>
      </c>
      <c r="E27" s="28" t="s">
        <v>7852</v>
      </c>
      <c r="F27" s="28" t="s">
        <v>7895</v>
      </c>
      <c r="G27" s="28" t="s">
        <v>1194</v>
      </c>
      <c r="I27" s="28" t="s">
        <v>7896</v>
      </c>
    </row>
    <row r="28" spans="1:9" x14ac:dyDescent="0.25">
      <c r="A28" s="28" t="s">
        <v>7850</v>
      </c>
      <c r="B28" s="28" t="s">
        <v>2236</v>
      </c>
      <c r="C28" s="28" t="s">
        <v>7897</v>
      </c>
      <c r="D28" s="28" t="s">
        <v>102</v>
      </c>
      <c r="E28" s="28" t="s">
        <v>7852</v>
      </c>
      <c r="F28" s="28" t="s">
        <v>7898</v>
      </c>
      <c r="G28" s="28" t="s">
        <v>1194</v>
      </c>
      <c r="I28" s="28" t="s">
        <v>7899</v>
      </c>
    </row>
    <row r="29" spans="1:9" x14ac:dyDescent="0.25">
      <c r="A29" s="28" t="s">
        <v>7850</v>
      </c>
      <c r="B29" s="28" t="s">
        <v>2236</v>
      </c>
      <c r="C29" s="28" t="s">
        <v>6476</v>
      </c>
      <c r="D29" s="28" t="s">
        <v>7900</v>
      </c>
      <c r="E29" s="28" t="s">
        <v>7852</v>
      </c>
      <c r="F29" s="28" t="s">
        <v>107</v>
      </c>
      <c r="G29" s="28" t="s">
        <v>1194</v>
      </c>
      <c r="I29" s="28" t="s">
        <v>7901</v>
      </c>
    </row>
    <row r="30" spans="1:9" x14ac:dyDescent="0.25">
      <c r="A30" s="28" t="s">
        <v>7850</v>
      </c>
      <c r="B30" s="28" t="s">
        <v>2236</v>
      </c>
      <c r="C30" s="28" t="s">
        <v>7902</v>
      </c>
      <c r="D30" s="28" t="s">
        <v>7903</v>
      </c>
      <c r="E30" s="28" t="s">
        <v>7852</v>
      </c>
      <c r="F30" s="28" t="s">
        <v>7904</v>
      </c>
      <c r="G30" s="28" t="s">
        <v>1194</v>
      </c>
      <c r="I30" s="28" t="s">
        <v>7905</v>
      </c>
    </row>
    <row r="31" spans="1:9" x14ac:dyDescent="0.25">
      <c r="A31" s="28" t="s">
        <v>7850</v>
      </c>
      <c r="B31" s="28" t="s">
        <v>2236</v>
      </c>
      <c r="C31" s="28" t="s">
        <v>7906</v>
      </c>
      <c r="D31" s="28" t="s">
        <v>2364</v>
      </c>
      <c r="E31" s="28" t="s">
        <v>7852</v>
      </c>
      <c r="G31" s="28" t="s">
        <v>7907</v>
      </c>
      <c r="I31" s="28" t="s">
        <v>7908</v>
      </c>
    </row>
    <row r="32" spans="1:9" x14ac:dyDescent="0.25">
      <c r="A32" s="28" t="s">
        <v>7850</v>
      </c>
      <c r="B32" s="28" t="s">
        <v>2236</v>
      </c>
      <c r="C32" s="28" t="s">
        <v>7909</v>
      </c>
      <c r="D32" s="28" t="s">
        <v>2382</v>
      </c>
      <c r="E32" s="28" t="s">
        <v>7852</v>
      </c>
      <c r="F32" s="28" t="s">
        <v>7895</v>
      </c>
      <c r="G32" s="28" t="s">
        <v>5</v>
      </c>
      <c r="I32" s="28" t="s">
        <v>7910</v>
      </c>
    </row>
    <row r="33" spans="1:9" x14ac:dyDescent="0.25">
      <c r="A33" s="28" t="s">
        <v>7850</v>
      </c>
      <c r="B33" s="28" t="s">
        <v>2236</v>
      </c>
      <c r="C33" s="28" t="s">
        <v>7911</v>
      </c>
      <c r="D33" s="28" t="s">
        <v>2384</v>
      </c>
      <c r="E33" s="28" t="s">
        <v>7852</v>
      </c>
      <c r="F33" s="28" t="s">
        <v>7895</v>
      </c>
      <c r="G33" s="28" t="s">
        <v>5</v>
      </c>
      <c r="I33" s="28" t="s">
        <v>7912</v>
      </c>
    </row>
    <row r="34" spans="1:9" x14ac:dyDescent="0.25">
      <c r="A34" s="28" t="s">
        <v>1281</v>
      </c>
      <c r="B34" s="28" t="s">
        <v>2441</v>
      </c>
      <c r="D34" s="28" t="s">
        <v>101</v>
      </c>
      <c r="E34" s="28" t="s">
        <v>7845</v>
      </c>
      <c r="G34" s="28" t="s">
        <v>1194</v>
      </c>
      <c r="I34" s="28" t="s">
        <v>7913</v>
      </c>
    </row>
    <row r="35" spans="1:9" x14ac:dyDescent="0.25">
      <c r="A35" s="28" t="s">
        <v>7850</v>
      </c>
      <c r="B35" s="28" t="s">
        <v>7914</v>
      </c>
      <c r="D35" s="28" t="s">
        <v>2056</v>
      </c>
      <c r="E35" s="28" t="s">
        <v>7858</v>
      </c>
      <c r="G35" s="28" t="s">
        <v>1194</v>
      </c>
      <c r="H35" s="13"/>
      <c r="I35" s="28" t="s">
        <v>7915</v>
      </c>
    </row>
    <row r="37" spans="1:9" x14ac:dyDescent="0.25">
      <c r="B37" s="214" t="s">
        <v>1920</v>
      </c>
    </row>
    <row r="38" spans="1:9" x14ac:dyDescent="0.25">
      <c r="B38" s="215" t="s">
        <v>7916</v>
      </c>
    </row>
    <row r="39" spans="1:9" x14ac:dyDescent="0.25">
      <c r="B39" s="216" t="s">
        <v>605</v>
      </c>
    </row>
    <row r="40" spans="1:9" x14ac:dyDescent="0.25">
      <c r="B40" s="217" t="s">
        <v>7917</v>
      </c>
    </row>
    <row r="41" spans="1:9" x14ac:dyDescent="0.25">
      <c r="B41" s="218" t="s">
        <v>714</v>
      </c>
    </row>
    <row r="42" spans="1:9" x14ac:dyDescent="0.25">
      <c r="B42" s="219" t="s">
        <v>7918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14" sqref="D14"/>
    </sheetView>
  </sheetViews>
  <sheetFormatPr defaultRowHeight="15" x14ac:dyDescent="0.25"/>
  <cols>
    <col min="1" max="16384" width="9.140625" style="28"/>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116</vt:i4>
      </vt:variant>
    </vt:vector>
  </HeadingPairs>
  <TitlesOfParts>
    <vt:vector size="125" baseType="lpstr">
      <vt:lpstr>how to use</vt:lpstr>
      <vt:lpstr>capture_file_metadata_v1.0</vt:lpstr>
      <vt:lpstr>capture_column_metadata_v1.0</vt:lpstr>
      <vt:lpstr>ProMIS Active projs with locs</vt:lpstr>
      <vt:lpstr>ProMIS_Donors 2011-16</vt:lpstr>
      <vt:lpstr>List of activeProjects 20170719</vt:lpstr>
      <vt:lpstr>keys</vt:lpstr>
      <vt:lpstr>meta</vt:lpstr>
      <vt:lpstr>MyDefaults</vt:lpstr>
      <vt:lpstr>Access_restriction_codes</vt:lpstr>
      <vt:lpstr>Adoption_rate_factors</vt:lpstr>
      <vt:lpstr>AEZ_West_Africa</vt:lpstr>
      <vt:lpstr>AEZones</vt:lpstr>
      <vt:lpstr>authorship_rank</vt:lpstr>
      <vt:lpstr>BibTeX_types</vt:lpstr>
      <vt:lpstr>cardinality</vt:lpstr>
      <vt:lpstr>meta!cg.contributor.center</vt:lpstr>
      <vt:lpstr>cg.contributor.center</vt:lpstr>
      <vt:lpstr>cg.contributor.crp</vt:lpstr>
      <vt:lpstr>CGSpace_IITA_Collections</vt:lpstr>
      <vt:lpstr>Contributor_roles</vt:lpstr>
      <vt:lpstr>contributorType</vt:lpstr>
      <vt:lpstr>contributorType_DataCite</vt:lpstr>
      <vt:lpstr>Coordinates_decimal_places</vt:lpstr>
      <vt:lpstr>COUNTRY</vt:lpstr>
      <vt:lpstr>Cropontology_cropnames</vt:lpstr>
      <vt:lpstr>dc.type</vt:lpstr>
      <vt:lpstr>DDI_DataType_simple</vt:lpstr>
      <vt:lpstr>DDI_LifecycleEventType</vt:lpstr>
      <vt:lpstr>DDI_ModeOfCollection</vt:lpstr>
      <vt:lpstr>DDI_NumericType</vt:lpstr>
      <vt:lpstr>DDI_ResponseUnit</vt:lpstr>
      <vt:lpstr>DDI_SummaryStatisticType</vt:lpstr>
      <vt:lpstr>DDI_TimeMethod</vt:lpstr>
      <vt:lpstr>DDIx_AnalysisUnit</vt:lpstr>
      <vt:lpstr>demographic_group_LOC</vt:lpstr>
      <vt:lpstr>GENETIC_RESOURCE_CONSERVATION</vt:lpstr>
      <vt:lpstr>heading_content_type</vt:lpstr>
      <vt:lpstr>IITA_Agribusiness</vt:lpstr>
      <vt:lpstr>IITA_agronomy</vt:lpstr>
      <vt:lpstr>IITA_allType_collections</vt:lpstr>
      <vt:lpstr>IITA_audiovisual_collections</vt:lpstr>
      <vt:lpstr>IITA_Biodiversity</vt:lpstr>
      <vt:lpstr>IITA_Biofortification</vt:lpstr>
      <vt:lpstr>IITA_Books_Bookchapters</vt:lpstr>
      <vt:lpstr>IITA_Capacity_Development</vt:lpstr>
      <vt:lpstr>IITA_CG_Space</vt:lpstr>
      <vt:lpstr>IITA_Collection</vt:lpstr>
      <vt:lpstr>IITA_event_type</vt:lpstr>
      <vt:lpstr>IITA_Food_Science</vt:lpstr>
      <vt:lpstr>IITA_Forestry</vt:lpstr>
      <vt:lpstr>IITA_Genetic_Improvement</vt:lpstr>
      <vt:lpstr>IITA_Hub</vt:lpstr>
      <vt:lpstr>IITA_image_collections</vt:lpstr>
      <vt:lpstr>IITA_ISFM</vt:lpstr>
      <vt:lpstr>IITA_Landuse</vt:lpstr>
      <vt:lpstr>IITA_mandate_crops</vt:lpstr>
      <vt:lpstr>IITA_metadata_type</vt:lpstr>
      <vt:lpstr>IITA_Meteorology_and_Climatology</vt:lpstr>
      <vt:lpstr>IITA_NRM</vt:lpstr>
      <vt:lpstr>IITA_on_CGSpace</vt:lpstr>
      <vt:lpstr>IITA_others</vt:lpstr>
      <vt:lpstr>IITA_Plant_Diseases</vt:lpstr>
      <vt:lpstr>IITA_Plant_Genetic_Resources</vt:lpstr>
      <vt:lpstr>IITA_Plant_Health</vt:lpstr>
      <vt:lpstr>IITA_Plant_Health_and_Plant_Prd</vt:lpstr>
      <vt:lpstr>IITA_Policies_and_Institutions</vt:lpstr>
      <vt:lpstr>IITA_press_releases</vt:lpstr>
      <vt:lpstr>IITA_reports</vt:lpstr>
      <vt:lpstr>IITA_research_areas</vt:lpstr>
      <vt:lpstr>IITA_research_areas_L2</vt:lpstr>
      <vt:lpstr>IITA_Research_Methods</vt:lpstr>
      <vt:lpstr>IITA_research_subject_terms</vt:lpstr>
      <vt:lpstr>IITA_Socioeconomy</vt:lpstr>
      <vt:lpstr>IITA_Socioeconomy_and_Agribusiness</vt:lpstr>
      <vt:lpstr>IITA_soil_information</vt:lpstr>
      <vt:lpstr>IITA_stations</vt:lpstr>
      <vt:lpstr>IITA_stations_CA</vt:lpstr>
      <vt:lpstr>IITA_stations_EA</vt:lpstr>
      <vt:lpstr>IITA_stations_SA</vt:lpstr>
      <vt:lpstr>IITA_stations_WA</vt:lpstr>
      <vt:lpstr>IITA_text_collections</vt:lpstr>
      <vt:lpstr>IITA_working_papers</vt:lpstr>
      <vt:lpstr>IITAInnovObject</vt:lpstr>
      <vt:lpstr>IITAmachineryCategory</vt:lpstr>
      <vt:lpstr>languages_WASHC</vt:lpstr>
      <vt:lpstr>latitudinalOrientation</vt:lpstr>
      <vt:lpstr>Licenses</vt:lpstr>
      <vt:lpstr>longitudinalOrientation</vt:lpstr>
      <vt:lpstr>MARC_audio_carrier</vt:lpstr>
      <vt:lpstr>MARC_carrier_and_groups</vt:lpstr>
      <vt:lpstr>MARC_carrier_groups</vt:lpstr>
      <vt:lpstr>MARC_computer_carrier</vt:lpstr>
      <vt:lpstr>MARC_form_categories</vt:lpstr>
      <vt:lpstr>MARC_form_of_item</vt:lpstr>
      <vt:lpstr>MARC_microform_carrier</vt:lpstr>
      <vt:lpstr>MARC_microscopic_carrier</vt:lpstr>
      <vt:lpstr>MARC_projected_image_carrier</vt:lpstr>
      <vt:lpstr>MARC_stereographic_carrier</vt:lpstr>
      <vt:lpstr>MARC_unmediated_carrier</vt:lpstr>
      <vt:lpstr>MARC_unspecified_carrier</vt:lpstr>
      <vt:lpstr>MARC_video_carrier</vt:lpstr>
      <vt:lpstr>MIME_type_ext</vt:lpstr>
      <vt:lpstr>MIMEtype</vt:lpstr>
      <vt:lpstr>no_further_subdivision</vt:lpstr>
      <vt:lpstr>no_special_subcollection</vt:lpstr>
      <vt:lpstr>obligatoryLevel</vt:lpstr>
      <vt:lpstr>OccurenceCode</vt:lpstr>
      <vt:lpstr>Plant_Health_And_Plant_Production</vt:lpstr>
      <vt:lpstr>primaryAuthor</vt:lpstr>
      <vt:lpstr>ProMIS_activeProjects</vt:lpstr>
      <vt:lpstr>ProMIS_activeProjectsWithLocs</vt:lpstr>
      <vt:lpstr>ProMIS_Prj_no</vt:lpstr>
      <vt:lpstr>Regions</vt:lpstr>
      <vt:lpstr>relatedIdentifierType</vt:lpstr>
      <vt:lpstr>relatedIdentifierType_choice</vt:lpstr>
      <vt:lpstr>relationType</vt:lpstr>
      <vt:lpstr>Resource_mode</vt:lpstr>
      <vt:lpstr>resourceTypeGen</vt:lpstr>
      <vt:lpstr>resourceTypeGen_to_IITA_collection</vt:lpstr>
      <vt:lpstr>RIS_reprint_status</vt:lpstr>
      <vt:lpstr>RIS_type</vt:lpstr>
      <vt:lpstr>RIS_type_clear</vt:lpstr>
      <vt:lpstr>titleType</vt:lpstr>
      <vt:lpstr>yesNo</vt:lpstr>
    </vt:vector>
  </TitlesOfParts>
  <Company>IITA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dataset</dc:subject>
  <dc:creator>Mueller, Martin (IITA)</dc:creator>
  <cp:keywords>metadata;Open Access;CG metadata core schema</cp:keywords>
  <cp:lastModifiedBy>Mueller, Martin (IITA)</cp:lastModifiedBy>
  <dcterms:created xsi:type="dcterms:W3CDTF">2015-12-06T10:56:45Z</dcterms:created>
  <dcterms:modified xsi:type="dcterms:W3CDTF">2017-07-21T07:43:17Z</dcterms:modified>
  <cp:category>Metadata</cp:category>
</cp:coreProperties>
</file>