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savani/Desktop/Assignment/CS 513 KDDM/Assign 5/"/>
    </mc:Choice>
  </mc:AlternateContent>
  <xr:revisionPtr revIDLastSave="0" documentId="13_ncr:1_{AB2DF574-9291-4846-B584-605DB753BD1F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Table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Q6" i="4" s="1"/>
  <c r="P5" i="4"/>
  <c r="Q5" i="4" s="1"/>
  <c r="P4" i="4"/>
  <c r="Q4" i="4" s="1"/>
  <c r="P3" i="4"/>
  <c r="Q3" i="4" s="1"/>
  <c r="K51" i="4"/>
  <c r="K50" i="4"/>
  <c r="K49" i="4"/>
  <c r="L48" i="4" s="1"/>
  <c r="M48" i="4" s="1"/>
  <c r="K47" i="4"/>
  <c r="K46" i="4"/>
  <c r="K45" i="4"/>
  <c r="K42" i="4"/>
  <c r="K41" i="4"/>
  <c r="K40" i="4"/>
  <c r="K39" i="4"/>
  <c r="K38" i="4"/>
  <c r="K37" i="4"/>
  <c r="K34" i="4"/>
  <c r="K33" i="4"/>
  <c r="K32" i="4"/>
  <c r="K29" i="4"/>
  <c r="K28" i="4"/>
  <c r="K26" i="4"/>
  <c r="K25" i="4"/>
  <c r="L24" i="4" s="1"/>
  <c r="K23" i="4"/>
  <c r="K22" i="4"/>
  <c r="K18" i="4"/>
  <c r="K17" i="4"/>
  <c r="K16" i="4"/>
  <c r="I40" i="4"/>
  <c r="I36" i="4"/>
  <c r="I32" i="4"/>
  <c r="G21" i="4"/>
  <c r="G51" i="4"/>
  <c r="I48" i="4" s="1"/>
  <c r="G47" i="4"/>
  <c r="I44" i="4" s="1"/>
  <c r="G30" i="4"/>
  <c r="I28" i="4" s="1"/>
  <c r="G27" i="4"/>
  <c r="G26" i="4"/>
  <c r="G25" i="4"/>
  <c r="G24" i="4"/>
  <c r="G22" i="4"/>
  <c r="G20" i="4"/>
  <c r="G19" i="4"/>
  <c r="G18" i="4"/>
  <c r="G16" i="4"/>
  <c r="I16" i="4" s="1"/>
  <c r="D51" i="4"/>
  <c r="D50" i="4"/>
  <c r="D49" i="4"/>
  <c r="D48" i="4"/>
  <c r="H48" i="4" s="1"/>
  <c r="D47" i="4"/>
  <c r="D46" i="4"/>
  <c r="D45" i="4"/>
  <c r="D44" i="4"/>
  <c r="H44" i="4" s="1"/>
  <c r="J44" i="4" s="1"/>
  <c r="D43" i="4"/>
  <c r="D42" i="4"/>
  <c r="D41" i="4"/>
  <c r="D40" i="4"/>
  <c r="H40" i="4" s="1"/>
  <c r="D39" i="4"/>
  <c r="D38" i="4"/>
  <c r="D37" i="4"/>
  <c r="D36" i="4"/>
  <c r="H36" i="4" s="1"/>
  <c r="C35" i="4"/>
  <c r="D35" i="4" s="1"/>
  <c r="C34" i="4"/>
  <c r="D34" i="4" s="1"/>
  <c r="C33" i="4"/>
  <c r="D33" i="4" s="1"/>
  <c r="C32" i="4"/>
  <c r="C31" i="4"/>
  <c r="D31" i="4" s="1"/>
  <c r="C30" i="4"/>
  <c r="D30" i="4" s="1"/>
  <c r="C29" i="4"/>
  <c r="D29" i="4" s="1"/>
  <c r="C28" i="4"/>
  <c r="C27" i="4"/>
  <c r="D27" i="4" s="1"/>
  <c r="C26" i="4"/>
  <c r="D26" i="4" s="1"/>
  <c r="C25" i="4"/>
  <c r="D25" i="4" s="1"/>
  <c r="C24" i="4"/>
  <c r="C23" i="4"/>
  <c r="D23" i="4" s="1"/>
  <c r="C22" i="4"/>
  <c r="D22" i="4" s="1"/>
  <c r="C21" i="4"/>
  <c r="D21" i="4" s="1"/>
  <c r="C20" i="4"/>
  <c r="C19" i="4"/>
  <c r="D19" i="4" s="1"/>
  <c r="C18" i="4"/>
  <c r="D18" i="4" s="1"/>
  <c r="C17" i="4"/>
  <c r="D17" i="4" s="1"/>
  <c r="C16" i="4"/>
  <c r="D28" i="4" l="1"/>
  <c r="H28" i="4" s="1"/>
  <c r="L28" i="4"/>
  <c r="M28" i="4" s="1"/>
  <c r="L40" i="4"/>
  <c r="M40" i="4" s="1"/>
  <c r="L32" i="4"/>
  <c r="M32" i="4" s="1"/>
  <c r="L44" i="4"/>
  <c r="M44" i="4" s="1"/>
  <c r="J36" i="4"/>
  <c r="L20" i="4"/>
  <c r="M20" i="4" s="1"/>
  <c r="J40" i="4"/>
  <c r="I20" i="4"/>
  <c r="L36" i="4"/>
  <c r="M36" i="4" s="1"/>
  <c r="I24" i="4"/>
  <c r="D20" i="4"/>
  <c r="H20" i="4" s="1"/>
  <c r="J20" i="4" s="1"/>
  <c r="L16" i="4"/>
  <c r="M16" i="4" s="1"/>
  <c r="Q7" i="4"/>
  <c r="M24" i="4"/>
  <c r="J28" i="4"/>
  <c r="J48" i="4"/>
  <c r="D16" i="4"/>
  <c r="H16" i="4" s="1"/>
  <c r="J16" i="4" s="1"/>
  <c r="D24" i="4"/>
  <c r="H24" i="4" s="1"/>
  <c r="D32" i="4"/>
  <c r="H32" i="4" s="1"/>
  <c r="J32" i="4" s="1"/>
  <c r="O10" i="4" l="1"/>
  <c r="J24" i="4"/>
  <c r="O11" i="4"/>
  <c r="O9" i="4"/>
</calcChain>
</file>

<file path=xl/sharedStrings.xml><?xml version="1.0" encoding="utf-8"?>
<sst xmlns="http://schemas.openxmlformats.org/spreadsheetml/2006/main" count="152" uniqueCount="51">
  <si>
    <t>Occupation</t>
  </si>
  <si>
    <t>Gender</t>
  </si>
  <si>
    <t>Age</t>
  </si>
  <si>
    <t>Salary</t>
  </si>
  <si>
    <t>Age level</t>
  </si>
  <si>
    <t>Salary level</t>
  </si>
  <si>
    <t>Service</t>
  </si>
  <si>
    <t>Female</t>
  </si>
  <si>
    <t>Level 3</t>
  </si>
  <si>
    <t>Male</t>
  </si>
  <si>
    <t>Level 1</t>
  </si>
  <si>
    <t>Level 2</t>
  </si>
  <si>
    <t>Management</t>
  </si>
  <si>
    <t>Level 4</t>
  </si>
  <si>
    <t>Sales</t>
  </si>
  <si>
    <t>Staff</t>
  </si>
  <si>
    <t>Salary Classification</t>
  </si>
  <si>
    <t>Column1</t>
  </si>
  <si>
    <t>Pj</t>
  </si>
  <si>
    <t>H(T)</t>
  </si>
  <si>
    <t xml:space="preserve">Less than $35,000                     </t>
  </si>
  <si>
    <t xml:space="preserve">$35,000 to less than $45,000   </t>
  </si>
  <si>
    <t>Split</t>
  </si>
  <si>
    <t>Type</t>
  </si>
  <si>
    <t>PL</t>
  </si>
  <si>
    <t>PR</t>
  </si>
  <si>
    <t>Level</t>
  </si>
  <si>
    <t>P( j |tL )</t>
  </si>
  <si>
    <t>P( j |tR)</t>
  </si>
  <si>
    <t>2PL PR</t>
  </si>
  <si>
    <t>Summation( |P( j |tR) - P( j |tR) |)</t>
  </si>
  <si>
    <t>Φ(s|t)</t>
  </si>
  <si>
    <t>(-Pj * Log2Pj)</t>
  </si>
  <si>
    <t>E (-Pj * Log2Pj)</t>
  </si>
  <si>
    <t xml:space="preserve">$45,000 to less than $55,000   </t>
  </si>
  <si>
    <t>Occupation= Service (total 3)</t>
  </si>
  <si>
    <t>L1</t>
  </si>
  <si>
    <t xml:space="preserve">Above $55,000                            </t>
  </si>
  <si>
    <t>L2</t>
  </si>
  <si>
    <t>Total Entropy</t>
  </si>
  <si>
    <t>L3</t>
  </si>
  <si>
    <t>L4</t>
  </si>
  <si>
    <t>Occupation=Management</t>
  </si>
  <si>
    <t>Entropy</t>
  </si>
  <si>
    <t>Occupation=Sales</t>
  </si>
  <si>
    <t>Occupation=Staff</t>
  </si>
  <si>
    <t>Gender=Male</t>
  </si>
  <si>
    <t>Gender=Female</t>
  </si>
  <si>
    <t>Age&lt;=30</t>
  </si>
  <si>
    <t>Age&gt;30 and Age&lt;=40</t>
  </si>
  <si>
    <t>Age&gt;40 and Age&lt;=50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</si>
</sst>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8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10" borderId="0" applyNumberFormat="0" applyBorder="0" applyAlignment="0" applyProtection="0"/>
  </cellStyleXfs>
  <cellXfs count="53">
    <xf numFmtId="0" fontId="0" fillId="0" borderId="0" xfId="0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3" borderId="7" xfId="1" applyFont="1" applyFill="1" applyBorder="1" applyAlignment="1">
      <alignment horizontal="center"/>
    </xf>
    <xf numFmtId="6" fontId="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3" xfId="0" applyFont="1" applyFill="1" applyBorder="1"/>
    <xf numFmtId="2" fontId="0" fillId="4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/>
    <xf numFmtId="2" fontId="0" fillId="0" borderId="3" xfId="0" applyNumberFormat="1" applyFont="1" applyBorder="1" applyAlignment="1">
      <alignment horizontal="center"/>
    </xf>
    <xf numFmtId="6" fontId="0" fillId="4" borderId="3" xfId="0" applyNumberFormat="1" applyFont="1" applyFill="1" applyBorder="1" applyAlignment="1">
      <alignment horizontal="center" vertical="center"/>
    </xf>
    <xf numFmtId="6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6" fontId="0" fillId="6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4" fillId="9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8" borderId="3" xfId="1" applyFont="1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vertical="center"/>
    </xf>
    <xf numFmtId="2" fontId="0" fillId="0" borderId="3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11" xfId="0" applyBorder="1" applyAlignment="1"/>
    <xf numFmtId="0" fontId="0" fillId="0" borderId="6" xfId="0" applyBorder="1" applyAlignment="1"/>
    <xf numFmtId="0" fontId="1" fillId="10" borderId="9" xfId="2" applyBorder="1" applyAlignment="1">
      <alignment horizontal="center" vertical="center"/>
    </xf>
    <xf numFmtId="0" fontId="1" fillId="10" borderId="10" xfId="2" applyBorder="1" applyAlignment="1">
      <alignment horizontal="center" vertical="center"/>
    </xf>
    <xf numFmtId="2" fontId="1" fillId="10" borderId="10" xfId="2" applyNumberFormat="1" applyBorder="1" applyAlignment="1">
      <alignment horizontal="center" vertical="center"/>
    </xf>
    <xf numFmtId="0" fontId="1" fillId="10" borderId="8" xfId="2" applyBorder="1" applyAlignment="1">
      <alignment horizontal="center" vertical="center"/>
    </xf>
    <xf numFmtId="0" fontId="0" fillId="4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 vertical="center"/>
    </xf>
    <xf numFmtId="0" fontId="5" fillId="8" borderId="3" xfId="0" applyFont="1" applyFill="1" applyBorder="1"/>
  </cellXfs>
  <cellStyles count="3">
    <cellStyle name="60% - Accent5" xfId="2" builtinId="48"/>
    <cellStyle name="Good" xfId="1" builtinId="26"/>
    <cellStyle name="Normal" xfId="0" builtinId="0"/>
  </cellStyles>
  <dxfs count="24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8" displayName="Table8" ref="N8:O11" totalsRowShown="0" headerRowDxfId="23" dataDxfId="21" headerRowBorderDxfId="22" tableBorderDxfId="20" totalsRowBorderDxfId="19" headerRowCellStyle="Good">
  <tableColumns count="2">
    <tableColumn id="1" xr3:uid="{00000000-0010-0000-0000-000001000000}" name="Entropy" dataDxfId="18"/>
    <tableColumn id="2" xr3:uid="{00000000-0010-0000-0000-000002000000}" name="Column1" dataDxfId="17">
      <calculatedColumnFormula>Q7-(M16+M20+M24+M28)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3FA40-CAFC-DF4F-9036-CD917800BDD2}" name="Table1" displayName="Table1" ref="A15:M51" totalsRowShown="0" headerRowDxfId="16" headerRowBorderDxfId="15" tableBorderDxfId="14" totalsRowBorderDxfId="13" headerRowCellStyle="60% - Accent5">
  <autoFilter ref="A15:M51" xr:uid="{DD63FA40-CAFC-DF4F-9036-CD917800BDD2}"/>
  <tableColumns count="13">
    <tableColumn id="1" xr3:uid="{CB334985-D7FD-6E47-84EE-B333546C29A7}" name="Type" dataDxfId="12"/>
    <tableColumn id="2" xr3:uid="{4B38AFD0-E208-8348-B313-322C118E3B4E}" name="Split" dataDxfId="11"/>
    <tableColumn id="3" xr3:uid="{E0D2E459-0CE1-384C-A3B6-8EE361966452}" name="PL" dataDxfId="10"/>
    <tableColumn id="4" xr3:uid="{0A7E24AD-5825-C34E-B5E1-A5FD0C503A86}" name="PR" dataDxfId="9">
      <calculatedColumnFormula>1-C16</calculatedColumnFormula>
    </tableColumn>
    <tableColumn id="5" xr3:uid="{B2632FFD-1315-0843-B820-28E9CE249870}" name="Level" dataDxfId="8"/>
    <tableColumn id="6" xr3:uid="{AC10894B-0EF0-FE47-ABF3-36CA33D6C764}" name="P( j |tL )" dataDxfId="7"/>
    <tableColumn id="7" xr3:uid="{5EC2385E-38F5-B04E-BDB0-B892CFD8B1CF}" name="P( j |tR)" dataDxfId="6"/>
    <tableColumn id="8" xr3:uid="{C8E83739-7221-424D-9C05-EAC9F4DB6299}" name="2PL PR" dataDxfId="5"/>
    <tableColumn id="9" xr3:uid="{CDB6070C-A6EE-C840-B7D5-2C0EA305B3C8}" name="Summation( |P( j |tR) - P( j |tR) |)" dataDxfId="4"/>
    <tableColumn id="10" xr3:uid="{CDA476DF-A5D7-134C-9CD0-454B5D9CD1D9}" name="Φ(s|t)" dataDxfId="3"/>
    <tableColumn id="11" xr3:uid="{D70D6271-7D3E-1543-B0AD-DBD9BB5E9490}" name="(-Pj * Log2Pj)" dataDxfId="2">
      <calculatedColumnFormula>-F16*LOG(F16,2)</calculatedColumnFormula>
    </tableColumn>
    <tableColumn id="12" xr3:uid="{B65F7A9F-13CC-254A-912C-851FB6A02719}" name="E (-Pj * Log2Pj)" dataDxfId="1"/>
    <tableColumn id="13" xr3:uid="{B9214BFC-5D04-3B46-982D-612C44B1FFBE}" name="H(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F1" workbookViewId="0">
      <selection activeCell="N19" sqref="N19"/>
    </sheetView>
  </sheetViews>
  <sheetFormatPr baseColWidth="10" defaultColWidth="15.6640625" defaultRowHeight="15" x14ac:dyDescent="0.2"/>
  <cols>
    <col min="9" max="9" width="28.1640625" customWidth="1"/>
    <col min="14" max="14" width="20.33203125" customWidth="1"/>
  </cols>
  <sheetData>
    <row r="1" spans="1:17" x14ac:dyDescent="0.2">
      <c r="A1" s="51" t="s">
        <v>0</v>
      </c>
      <c r="B1" s="51" t="s">
        <v>1</v>
      </c>
      <c r="C1" s="51" t="s">
        <v>2</v>
      </c>
      <c r="D1" s="51" t="s">
        <v>3</v>
      </c>
    </row>
    <row r="2" spans="1:17" x14ac:dyDescent="0.2">
      <c r="A2" s="1" t="s">
        <v>6</v>
      </c>
      <c r="B2" s="1" t="s">
        <v>7</v>
      </c>
      <c r="C2" s="1">
        <v>45</v>
      </c>
      <c r="D2" s="14">
        <v>48000</v>
      </c>
      <c r="G2" s="52" t="s">
        <v>0</v>
      </c>
      <c r="H2" s="52" t="s">
        <v>1</v>
      </c>
      <c r="I2" s="52" t="s">
        <v>2</v>
      </c>
      <c r="J2" s="52" t="s">
        <v>4</v>
      </c>
      <c r="K2" s="52" t="s">
        <v>3</v>
      </c>
      <c r="L2" s="52" t="s">
        <v>5</v>
      </c>
      <c r="N2" s="26" t="s">
        <v>16</v>
      </c>
      <c r="O2" s="26" t="s">
        <v>17</v>
      </c>
      <c r="P2" s="23" t="s">
        <v>18</v>
      </c>
      <c r="Q2" s="23" t="s">
        <v>19</v>
      </c>
    </row>
    <row r="3" spans="1:17" x14ac:dyDescent="0.2">
      <c r="A3" s="1" t="s">
        <v>6</v>
      </c>
      <c r="B3" s="1" t="s">
        <v>9</v>
      </c>
      <c r="C3" s="1">
        <v>25</v>
      </c>
      <c r="D3" s="14">
        <v>25000</v>
      </c>
      <c r="G3" s="13" t="s">
        <v>6</v>
      </c>
      <c r="H3" s="16" t="s">
        <v>7</v>
      </c>
      <c r="I3" s="17">
        <v>45</v>
      </c>
      <c r="J3" s="13" t="s">
        <v>8</v>
      </c>
      <c r="K3" s="13">
        <v>48000</v>
      </c>
      <c r="L3" s="13" t="s">
        <v>8</v>
      </c>
      <c r="N3" s="7" t="s">
        <v>20</v>
      </c>
      <c r="O3" s="8" t="s">
        <v>10</v>
      </c>
      <c r="P3" s="9">
        <f>2/11</f>
        <v>0.18181818181818182</v>
      </c>
      <c r="Q3" s="24">
        <f>-P3*LOG(P3,2)</f>
        <v>0.44716938520678134</v>
      </c>
    </row>
    <row r="4" spans="1:17" x14ac:dyDescent="0.2">
      <c r="A4" s="1" t="s">
        <v>6</v>
      </c>
      <c r="B4" s="1" t="s">
        <v>9</v>
      </c>
      <c r="C4" s="1">
        <v>33</v>
      </c>
      <c r="D4" s="14">
        <v>35000</v>
      </c>
      <c r="G4" s="19" t="s">
        <v>6</v>
      </c>
      <c r="H4" s="19" t="s">
        <v>9</v>
      </c>
      <c r="I4" s="3">
        <v>25</v>
      </c>
      <c r="J4" s="19" t="s">
        <v>10</v>
      </c>
      <c r="K4" s="6">
        <v>25000</v>
      </c>
      <c r="L4" s="19" t="s">
        <v>10</v>
      </c>
      <c r="N4" s="10" t="s">
        <v>21</v>
      </c>
      <c r="O4" s="11" t="s">
        <v>11</v>
      </c>
      <c r="P4" s="12">
        <f>3/11</f>
        <v>0.27272727272727271</v>
      </c>
      <c r="Q4" s="25">
        <f t="shared" ref="Q4:Q6" si="0">-P4*LOG(P4,2)</f>
        <v>0.51121885034076575</v>
      </c>
    </row>
    <row r="5" spans="1:17" x14ac:dyDescent="0.2">
      <c r="A5" s="1" t="s">
        <v>12</v>
      </c>
      <c r="B5" s="1" t="s">
        <v>9</v>
      </c>
      <c r="C5" s="1">
        <v>25</v>
      </c>
      <c r="D5" s="14">
        <v>45000</v>
      </c>
      <c r="G5" s="13" t="s">
        <v>6</v>
      </c>
      <c r="H5" s="13" t="s">
        <v>9</v>
      </c>
      <c r="I5" s="17">
        <v>33</v>
      </c>
      <c r="J5" s="13" t="s">
        <v>11</v>
      </c>
      <c r="K5" s="13">
        <v>35000</v>
      </c>
      <c r="L5" s="13" t="s">
        <v>11</v>
      </c>
      <c r="N5" s="7" t="s">
        <v>34</v>
      </c>
      <c r="O5" s="8" t="s">
        <v>8</v>
      </c>
      <c r="P5" s="9">
        <f>4/11</f>
        <v>0.36363636363636365</v>
      </c>
      <c r="Q5" s="24">
        <f t="shared" si="0"/>
        <v>0.53070240677719904</v>
      </c>
    </row>
    <row r="6" spans="1:17" x14ac:dyDescent="0.2">
      <c r="A6" s="1" t="s">
        <v>12</v>
      </c>
      <c r="B6" s="1" t="s">
        <v>7</v>
      </c>
      <c r="C6" s="1">
        <v>35</v>
      </c>
      <c r="D6" s="14">
        <v>65000</v>
      </c>
      <c r="G6" s="19" t="s">
        <v>12</v>
      </c>
      <c r="H6" s="19" t="s">
        <v>9</v>
      </c>
      <c r="I6" s="3">
        <v>25</v>
      </c>
      <c r="J6" s="19" t="s">
        <v>10</v>
      </c>
      <c r="K6" s="6">
        <v>45000</v>
      </c>
      <c r="L6" s="19" t="s">
        <v>8</v>
      </c>
      <c r="N6" s="10" t="s">
        <v>37</v>
      </c>
      <c r="O6" s="11" t="s">
        <v>13</v>
      </c>
      <c r="P6" s="12">
        <f>2/11</f>
        <v>0.18181818181818182</v>
      </c>
      <c r="Q6" s="25">
        <f t="shared" si="0"/>
        <v>0.44716938520678134</v>
      </c>
    </row>
    <row r="7" spans="1:17" x14ac:dyDescent="0.2">
      <c r="A7" s="1" t="s">
        <v>12</v>
      </c>
      <c r="B7" s="1" t="s">
        <v>9</v>
      </c>
      <c r="C7" s="1">
        <v>26</v>
      </c>
      <c r="D7" s="14">
        <v>45000</v>
      </c>
      <c r="G7" s="13" t="s">
        <v>12</v>
      </c>
      <c r="H7" s="13" t="s">
        <v>7</v>
      </c>
      <c r="I7" s="17">
        <v>35</v>
      </c>
      <c r="J7" s="13" t="s">
        <v>11</v>
      </c>
      <c r="K7" s="13">
        <v>65000</v>
      </c>
      <c r="L7" s="13" t="s">
        <v>13</v>
      </c>
      <c r="N7" s="8"/>
      <c r="O7" s="50" t="s">
        <v>39</v>
      </c>
      <c r="P7" s="50"/>
      <c r="Q7" s="27">
        <f>SUM(Q3:Q6)</f>
        <v>1.9362600275315274</v>
      </c>
    </row>
    <row r="8" spans="1:17" x14ac:dyDescent="0.2">
      <c r="A8" s="1" t="s">
        <v>12</v>
      </c>
      <c r="B8" s="1" t="s">
        <v>7</v>
      </c>
      <c r="C8" s="1">
        <v>45</v>
      </c>
      <c r="D8" s="14">
        <v>70000</v>
      </c>
      <c r="G8" s="19" t="s">
        <v>12</v>
      </c>
      <c r="H8" s="19" t="s">
        <v>9</v>
      </c>
      <c r="I8" s="3">
        <v>26</v>
      </c>
      <c r="J8" s="19" t="s">
        <v>10</v>
      </c>
      <c r="K8" s="6">
        <v>45000</v>
      </c>
      <c r="L8" s="19" t="s">
        <v>8</v>
      </c>
      <c r="N8" s="5" t="s">
        <v>43</v>
      </c>
      <c r="O8" s="5" t="s">
        <v>17</v>
      </c>
    </row>
    <row r="9" spans="1:17" x14ac:dyDescent="0.2">
      <c r="A9" s="1" t="s">
        <v>14</v>
      </c>
      <c r="B9" s="1" t="s">
        <v>7</v>
      </c>
      <c r="C9" s="1">
        <v>40</v>
      </c>
      <c r="D9" s="14">
        <v>50000</v>
      </c>
      <c r="G9" s="13" t="s">
        <v>12</v>
      </c>
      <c r="H9" s="13" t="s">
        <v>7</v>
      </c>
      <c r="I9" s="17">
        <v>45</v>
      </c>
      <c r="J9" s="13" t="s">
        <v>8</v>
      </c>
      <c r="K9" s="13">
        <v>70000</v>
      </c>
      <c r="L9" s="13" t="s">
        <v>13</v>
      </c>
      <c r="N9" s="30" t="s">
        <v>0</v>
      </c>
      <c r="O9" s="31">
        <f>Q7-(M16+M20+M24+M28)</f>
        <v>0.77672480006212119</v>
      </c>
    </row>
    <row r="10" spans="1:17" x14ac:dyDescent="0.2">
      <c r="A10" s="1" t="s">
        <v>14</v>
      </c>
      <c r="B10" s="1" t="s">
        <v>9</v>
      </c>
      <c r="C10" s="1">
        <v>30</v>
      </c>
      <c r="D10" s="14">
        <v>40000</v>
      </c>
      <c r="G10" s="19" t="s">
        <v>14</v>
      </c>
      <c r="H10" s="19" t="s">
        <v>7</v>
      </c>
      <c r="I10" s="3">
        <v>40</v>
      </c>
      <c r="J10" s="19" t="s">
        <v>11</v>
      </c>
      <c r="K10" s="6">
        <v>50000</v>
      </c>
      <c r="L10" s="19" t="s">
        <v>8</v>
      </c>
      <c r="N10" s="30" t="s">
        <v>1</v>
      </c>
      <c r="O10" s="31">
        <f>Q7-(M32+M36)</f>
        <v>0.38768286680742814</v>
      </c>
    </row>
    <row r="11" spans="1:17" x14ac:dyDescent="0.2">
      <c r="A11" s="1" t="s">
        <v>15</v>
      </c>
      <c r="B11" s="1" t="s">
        <v>7</v>
      </c>
      <c r="C11" s="1">
        <v>50</v>
      </c>
      <c r="D11" s="14">
        <v>40000</v>
      </c>
      <c r="G11" s="13" t="s">
        <v>14</v>
      </c>
      <c r="H11" s="13" t="s">
        <v>9</v>
      </c>
      <c r="I11" s="17">
        <v>30</v>
      </c>
      <c r="J11" s="13" t="s">
        <v>10</v>
      </c>
      <c r="K11" s="13">
        <v>40000</v>
      </c>
      <c r="L11" s="13" t="s">
        <v>11</v>
      </c>
      <c r="N11" s="32" t="s">
        <v>2</v>
      </c>
      <c r="O11" s="33">
        <f>Q7-(M40+M44+M48)</f>
        <v>0.39631996198767561</v>
      </c>
    </row>
    <row r="12" spans="1:17" x14ac:dyDescent="0.2">
      <c r="A12" s="1" t="s">
        <v>15</v>
      </c>
      <c r="B12" s="1" t="s">
        <v>9</v>
      </c>
      <c r="C12" s="1">
        <v>25</v>
      </c>
      <c r="D12" s="14">
        <v>25000</v>
      </c>
      <c r="G12" s="19" t="s">
        <v>15</v>
      </c>
      <c r="H12" s="19" t="s">
        <v>7</v>
      </c>
      <c r="I12" s="3">
        <v>50</v>
      </c>
      <c r="J12" s="19" t="s">
        <v>8</v>
      </c>
      <c r="K12" s="6">
        <v>40000</v>
      </c>
      <c r="L12" s="19" t="s">
        <v>11</v>
      </c>
      <c r="N12" s="15"/>
      <c r="O12" s="15"/>
    </row>
    <row r="13" spans="1:17" x14ac:dyDescent="0.2">
      <c r="G13" s="13" t="s">
        <v>15</v>
      </c>
      <c r="H13" s="13" t="s">
        <v>9</v>
      </c>
      <c r="I13" s="17">
        <v>25</v>
      </c>
      <c r="J13" s="13" t="s">
        <v>10</v>
      </c>
      <c r="K13" s="13">
        <v>25000</v>
      </c>
      <c r="L13" s="13" t="s">
        <v>10</v>
      </c>
    </row>
    <row r="15" spans="1:17" s="15" customFormat="1" ht="16" x14ac:dyDescent="0.2">
      <c r="A15" s="46" t="s">
        <v>23</v>
      </c>
      <c r="B15" s="47" t="s">
        <v>22</v>
      </c>
      <c r="C15" s="47" t="s">
        <v>24</v>
      </c>
      <c r="D15" s="47" t="s">
        <v>25</v>
      </c>
      <c r="E15" s="47" t="s">
        <v>26</v>
      </c>
      <c r="F15" s="48" t="s">
        <v>27</v>
      </c>
      <c r="G15" s="48" t="s">
        <v>28</v>
      </c>
      <c r="H15" s="47" t="s">
        <v>29</v>
      </c>
      <c r="I15" s="47" t="s">
        <v>30</v>
      </c>
      <c r="J15" s="47" t="s">
        <v>31</v>
      </c>
      <c r="K15" s="47" t="s">
        <v>32</v>
      </c>
      <c r="L15" s="47" t="s">
        <v>33</v>
      </c>
      <c r="M15" s="49" t="s">
        <v>19</v>
      </c>
    </row>
    <row r="16" spans="1:17" ht="32" x14ac:dyDescent="0.2">
      <c r="A16" s="34" t="s">
        <v>35</v>
      </c>
      <c r="B16" s="21">
        <v>1</v>
      </c>
      <c r="C16" s="3">
        <f>3/11</f>
        <v>0.27272727272727271</v>
      </c>
      <c r="D16" s="3">
        <f>1-C16</f>
        <v>0.72727272727272729</v>
      </c>
      <c r="E16" s="3" t="s">
        <v>36</v>
      </c>
      <c r="F16" s="4">
        <v>0.33333333333333331</v>
      </c>
      <c r="G16" s="29">
        <f>1/8</f>
        <v>0.125</v>
      </c>
      <c r="H16" s="2">
        <f>2*C16*D16</f>
        <v>0.39669421487603301</v>
      </c>
      <c r="I16" s="28">
        <f>ABS(G16-F16)+ABS(G17-F17)+ABS(G18-F18)+ABS(G19-F19)</f>
        <v>0.58333333333333326</v>
      </c>
      <c r="J16" s="2">
        <f>H16*I16</f>
        <v>0.2314049586776859</v>
      </c>
      <c r="K16" s="3">
        <f>-F16*LOG(F16,2)</f>
        <v>0.52832083357371873</v>
      </c>
      <c r="L16" s="18">
        <f>SUM(K16:K19)</f>
        <v>1.5849625007211561</v>
      </c>
      <c r="M16" s="36">
        <f>C16*L16</f>
        <v>0.43226250019667889</v>
      </c>
    </row>
    <row r="17" spans="1:13" x14ac:dyDescent="0.2">
      <c r="A17" s="34"/>
      <c r="B17" s="21"/>
      <c r="C17" s="3">
        <f>3/11</f>
        <v>0.27272727272727271</v>
      </c>
      <c r="D17" s="3">
        <f t="shared" ref="D17:D51" si="1">1-C17</f>
        <v>0.72727272727272729</v>
      </c>
      <c r="E17" s="3" t="s">
        <v>38</v>
      </c>
      <c r="F17" s="4">
        <v>0.33333333333333331</v>
      </c>
      <c r="G17" s="29">
        <v>0.25</v>
      </c>
      <c r="H17" s="2"/>
      <c r="I17" s="28"/>
      <c r="J17" s="2"/>
      <c r="K17" s="3">
        <f>-F17*LOG(F17,2)</f>
        <v>0.52832083357371873</v>
      </c>
      <c r="L17" s="18"/>
      <c r="M17" s="36"/>
    </row>
    <row r="18" spans="1:13" x14ac:dyDescent="0.2">
      <c r="A18" s="34"/>
      <c r="B18" s="21"/>
      <c r="C18" s="3">
        <f>3/11</f>
        <v>0.27272727272727271</v>
      </c>
      <c r="D18" s="3">
        <f t="shared" si="1"/>
        <v>0.72727272727272729</v>
      </c>
      <c r="E18" s="3" t="s">
        <v>40</v>
      </c>
      <c r="F18" s="4">
        <v>0.33333333333333331</v>
      </c>
      <c r="G18" s="29">
        <f>3/8</f>
        <v>0.375</v>
      </c>
      <c r="H18" s="2"/>
      <c r="I18" s="28"/>
      <c r="J18" s="2"/>
      <c r="K18" s="3">
        <f>-F18*LOG(F18,2)</f>
        <v>0.52832083357371873</v>
      </c>
      <c r="L18" s="18"/>
      <c r="M18" s="36"/>
    </row>
    <row r="19" spans="1:13" x14ac:dyDescent="0.2">
      <c r="A19" s="34"/>
      <c r="B19" s="21"/>
      <c r="C19" s="3">
        <f>3/11</f>
        <v>0.27272727272727271</v>
      </c>
      <c r="D19" s="3">
        <f t="shared" si="1"/>
        <v>0.72727272727272729</v>
      </c>
      <c r="E19" s="3" t="s">
        <v>41</v>
      </c>
      <c r="F19" s="4">
        <v>0</v>
      </c>
      <c r="G19" s="29">
        <f>2/8</f>
        <v>0.25</v>
      </c>
      <c r="H19" s="2"/>
      <c r="I19" s="28"/>
      <c r="J19" s="2"/>
      <c r="K19" s="3">
        <v>0</v>
      </c>
      <c r="L19" s="18"/>
      <c r="M19" s="36"/>
    </row>
    <row r="20" spans="1:13" ht="32" x14ac:dyDescent="0.2">
      <c r="A20" s="34" t="s">
        <v>42</v>
      </c>
      <c r="B20" s="21">
        <v>2</v>
      </c>
      <c r="C20" s="3">
        <f>4/11</f>
        <v>0.36363636363636365</v>
      </c>
      <c r="D20" s="3">
        <f t="shared" si="1"/>
        <v>0.63636363636363635</v>
      </c>
      <c r="E20" s="3" t="s">
        <v>36</v>
      </c>
      <c r="F20" s="4">
        <v>0</v>
      </c>
      <c r="G20" s="29">
        <f>2/7</f>
        <v>0.2857142857142857</v>
      </c>
      <c r="H20" s="2">
        <f>2*C20*D20</f>
        <v>0.46280991735537191</v>
      </c>
      <c r="I20" s="28">
        <f>ABS(G20-F20)+ABS(G21-F21)+ABS(G22-F22)+ABS(G23-F23)</f>
        <v>1.4285714285714284</v>
      </c>
      <c r="J20" s="2">
        <f>H20*I20</f>
        <v>0.66115702479338834</v>
      </c>
      <c r="K20" s="3">
        <v>0</v>
      </c>
      <c r="L20" s="18">
        <f>SUM(K20:K23)</f>
        <v>1</v>
      </c>
      <c r="M20" s="36">
        <f>C20*L20</f>
        <v>0.36363636363636365</v>
      </c>
    </row>
    <row r="21" spans="1:13" x14ac:dyDescent="0.2">
      <c r="A21" s="34"/>
      <c r="B21" s="21"/>
      <c r="C21" s="3">
        <f>4/11</f>
        <v>0.36363636363636365</v>
      </c>
      <c r="D21" s="3">
        <f t="shared" si="1"/>
        <v>0.63636363636363635</v>
      </c>
      <c r="E21" s="3" t="s">
        <v>38</v>
      </c>
      <c r="F21" s="4">
        <v>0</v>
      </c>
      <c r="G21" s="29">
        <f>3/7</f>
        <v>0.42857142857142855</v>
      </c>
      <c r="H21" s="2"/>
      <c r="I21" s="28"/>
      <c r="J21" s="2"/>
      <c r="K21" s="3">
        <v>0</v>
      </c>
      <c r="L21" s="18"/>
      <c r="M21" s="36"/>
    </row>
    <row r="22" spans="1:13" x14ac:dyDescent="0.2">
      <c r="A22" s="34"/>
      <c r="B22" s="21"/>
      <c r="C22" s="3">
        <f>4/11</f>
        <v>0.36363636363636365</v>
      </c>
      <c r="D22" s="3">
        <f t="shared" si="1"/>
        <v>0.63636363636363635</v>
      </c>
      <c r="E22" s="3" t="s">
        <v>40</v>
      </c>
      <c r="F22" s="4">
        <v>0.5</v>
      </c>
      <c r="G22" s="29">
        <f>2/7</f>
        <v>0.2857142857142857</v>
      </c>
      <c r="H22" s="2"/>
      <c r="I22" s="28"/>
      <c r="J22" s="2"/>
      <c r="K22" s="3">
        <f>-F22*LOG(F22,2)</f>
        <v>0.5</v>
      </c>
      <c r="L22" s="18"/>
      <c r="M22" s="36"/>
    </row>
    <row r="23" spans="1:13" x14ac:dyDescent="0.2">
      <c r="A23" s="34"/>
      <c r="B23" s="21"/>
      <c r="C23" s="3">
        <f>4/11</f>
        <v>0.36363636363636365</v>
      </c>
      <c r="D23" s="3">
        <f t="shared" si="1"/>
        <v>0.63636363636363635</v>
      </c>
      <c r="E23" s="3" t="s">
        <v>41</v>
      </c>
      <c r="F23" s="4">
        <v>0.5</v>
      </c>
      <c r="G23" s="29">
        <v>0</v>
      </c>
      <c r="H23" s="2"/>
      <c r="I23" s="28"/>
      <c r="J23" s="2"/>
      <c r="K23" s="3">
        <f t="shared" ref="K23:K51" si="2">-F23*LOG(F23,2)</f>
        <v>0.5</v>
      </c>
      <c r="L23" s="18"/>
      <c r="M23" s="36"/>
    </row>
    <row r="24" spans="1:13" ht="15" customHeight="1" x14ac:dyDescent="0.2">
      <c r="A24" s="34" t="s">
        <v>44</v>
      </c>
      <c r="B24" s="21">
        <v>3</v>
      </c>
      <c r="C24" s="3">
        <f t="shared" ref="C24:C31" si="3">2/11</f>
        <v>0.18181818181818182</v>
      </c>
      <c r="D24" s="3">
        <f t="shared" si="1"/>
        <v>0.81818181818181812</v>
      </c>
      <c r="E24" s="3" t="s">
        <v>36</v>
      </c>
      <c r="F24" s="4">
        <v>0</v>
      </c>
      <c r="G24" s="29">
        <f>2/9</f>
        <v>0.22222222222222221</v>
      </c>
      <c r="H24" s="2">
        <f>2*C24*D24</f>
        <v>0.2975206611570248</v>
      </c>
      <c r="I24" s="28">
        <f>ABS(G24-F24)+ABS(G25-F25)+ABS(G26-F26)+ABS(G27-F27)</f>
        <v>0.88888888888888895</v>
      </c>
      <c r="J24" s="2">
        <f>H24*I24</f>
        <v>0.26446280991735538</v>
      </c>
      <c r="K24" s="3">
        <v>0</v>
      </c>
      <c r="L24" s="18">
        <f>SUM(K24:K27)</f>
        <v>1</v>
      </c>
      <c r="M24" s="36">
        <f>C24*L24</f>
        <v>0.18181818181818182</v>
      </c>
    </row>
    <row r="25" spans="1:13" x14ac:dyDescent="0.2">
      <c r="A25" s="34"/>
      <c r="B25" s="21"/>
      <c r="C25" s="3">
        <f t="shared" si="3"/>
        <v>0.18181818181818182</v>
      </c>
      <c r="D25" s="3">
        <f t="shared" si="1"/>
        <v>0.81818181818181812</v>
      </c>
      <c r="E25" s="3" t="s">
        <v>38</v>
      </c>
      <c r="F25" s="4">
        <v>0.5</v>
      </c>
      <c r="G25" s="29">
        <f>2/9</f>
        <v>0.22222222222222221</v>
      </c>
      <c r="H25" s="2"/>
      <c r="I25" s="28"/>
      <c r="J25" s="2"/>
      <c r="K25" s="3">
        <f t="shared" si="2"/>
        <v>0.5</v>
      </c>
      <c r="L25" s="18"/>
      <c r="M25" s="36"/>
    </row>
    <row r="26" spans="1:13" x14ac:dyDescent="0.2">
      <c r="A26" s="34"/>
      <c r="B26" s="21"/>
      <c r="C26" s="3">
        <f t="shared" si="3"/>
        <v>0.18181818181818182</v>
      </c>
      <c r="D26" s="3">
        <f t="shared" si="1"/>
        <v>0.81818181818181812</v>
      </c>
      <c r="E26" s="3" t="s">
        <v>40</v>
      </c>
      <c r="F26" s="4">
        <v>0.5</v>
      </c>
      <c r="G26" s="29">
        <f>3/9</f>
        <v>0.33333333333333331</v>
      </c>
      <c r="H26" s="2"/>
      <c r="I26" s="28"/>
      <c r="J26" s="2"/>
      <c r="K26" s="3">
        <f t="shared" si="2"/>
        <v>0.5</v>
      </c>
      <c r="L26" s="18"/>
      <c r="M26" s="36"/>
    </row>
    <row r="27" spans="1:13" x14ac:dyDescent="0.2">
      <c r="A27" s="34"/>
      <c r="B27" s="21"/>
      <c r="C27" s="3">
        <f t="shared" si="3"/>
        <v>0.18181818181818182</v>
      </c>
      <c r="D27" s="3">
        <f t="shared" si="1"/>
        <v>0.81818181818181812</v>
      </c>
      <c r="E27" s="3" t="s">
        <v>41</v>
      </c>
      <c r="F27" s="4">
        <v>0</v>
      </c>
      <c r="G27" s="29">
        <f>2/9</f>
        <v>0.22222222222222221</v>
      </c>
      <c r="H27" s="2"/>
      <c r="I27" s="28"/>
      <c r="J27" s="2"/>
      <c r="K27" s="3">
        <v>0</v>
      </c>
      <c r="L27" s="18"/>
      <c r="M27" s="36"/>
    </row>
    <row r="28" spans="1:13" ht="16" x14ac:dyDescent="0.2">
      <c r="A28" s="34" t="s">
        <v>45</v>
      </c>
      <c r="B28" s="21">
        <v>4</v>
      </c>
      <c r="C28" s="3">
        <f t="shared" si="3"/>
        <v>0.18181818181818182</v>
      </c>
      <c r="D28" s="3">
        <f t="shared" si="1"/>
        <v>0.81818181818181812</v>
      </c>
      <c r="E28" s="3" t="s">
        <v>36</v>
      </c>
      <c r="F28" s="4">
        <v>0.5</v>
      </c>
      <c r="G28" s="29">
        <v>0.1111111111111111</v>
      </c>
      <c r="H28" s="2">
        <f>2*C28*D28</f>
        <v>0.2975206611570248</v>
      </c>
      <c r="I28" s="28">
        <f>ABS(G28-F28)+ABS(G29-F29)+ABS(G30-F30)+ABS(G31-F31)</f>
        <v>1.3311111111111111</v>
      </c>
      <c r="J28" s="2">
        <f>H28*I28</f>
        <v>0.39603305785123971</v>
      </c>
      <c r="K28" s="3">
        <f t="shared" si="2"/>
        <v>0.5</v>
      </c>
      <c r="L28" s="18">
        <f>SUM(K28:K31)</f>
        <v>1</v>
      </c>
      <c r="M28" s="36">
        <f>C28*L28</f>
        <v>0.18181818181818182</v>
      </c>
    </row>
    <row r="29" spans="1:13" x14ac:dyDescent="0.2">
      <c r="A29" s="34"/>
      <c r="B29" s="21"/>
      <c r="C29" s="3">
        <f t="shared" si="3"/>
        <v>0.18181818181818182</v>
      </c>
      <c r="D29" s="3">
        <f t="shared" si="1"/>
        <v>0.81818181818181812</v>
      </c>
      <c r="E29" s="3" t="s">
        <v>38</v>
      </c>
      <c r="F29" s="4">
        <v>0.5</v>
      </c>
      <c r="G29" s="29">
        <v>0.22222222222222221</v>
      </c>
      <c r="H29" s="2"/>
      <c r="I29" s="28"/>
      <c r="J29" s="2"/>
      <c r="K29" s="3">
        <f t="shared" si="2"/>
        <v>0.5</v>
      </c>
      <c r="L29" s="18"/>
      <c r="M29" s="36"/>
    </row>
    <row r="30" spans="1:13" x14ac:dyDescent="0.2">
      <c r="A30" s="34"/>
      <c r="B30" s="21"/>
      <c r="C30" s="3">
        <f t="shared" si="3"/>
        <v>0.18181818181818182</v>
      </c>
      <c r="D30" s="3">
        <f t="shared" si="1"/>
        <v>0.81818181818181812</v>
      </c>
      <c r="E30" s="3" t="s">
        <v>40</v>
      </c>
      <c r="F30" s="4">
        <v>0</v>
      </c>
      <c r="G30" s="29">
        <f>4/9</f>
        <v>0.44444444444444442</v>
      </c>
      <c r="H30" s="2"/>
      <c r="I30" s="28"/>
      <c r="J30" s="2"/>
      <c r="K30" s="3">
        <v>0</v>
      </c>
      <c r="L30" s="18"/>
      <c r="M30" s="36"/>
    </row>
    <row r="31" spans="1:13" x14ac:dyDescent="0.2">
      <c r="A31" s="34"/>
      <c r="B31" s="21"/>
      <c r="C31" s="3">
        <f t="shared" si="3"/>
        <v>0.18181818181818182</v>
      </c>
      <c r="D31" s="3">
        <f t="shared" si="1"/>
        <v>0.81818181818181812</v>
      </c>
      <c r="E31" s="3" t="s">
        <v>41</v>
      </c>
      <c r="F31" s="4">
        <v>0</v>
      </c>
      <c r="G31" s="29">
        <v>0.22</v>
      </c>
      <c r="H31" s="2"/>
      <c r="I31" s="28"/>
      <c r="J31" s="2"/>
      <c r="K31" s="3">
        <v>0</v>
      </c>
      <c r="L31" s="18"/>
      <c r="M31" s="36"/>
    </row>
    <row r="32" spans="1:13" ht="16" x14ac:dyDescent="0.2">
      <c r="A32" s="34" t="s">
        <v>46</v>
      </c>
      <c r="B32" s="21">
        <v>5</v>
      </c>
      <c r="C32" s="3">
        <f>6/11</f>
        <v>0.54545454545454541</v>
      </c>
      <c r="D32" s="3">
        <f t="shared" si="1"/>
        <v>0.45454545454545459</v>
      </c>
      <c r="E32" s="3" t="s">
        <v>36</v>
      </c>
      <c r="F32" s="4">
        <v>0.33</v>
      </c>
      <c r="G32" s="29">
        <v>0</v>
      </c>
      <c r="H32" s="2">
        <f>2*C32*D32</f>
        <v>0.49586776859504134</v>
      </c>
      <c r="I32" s="28">
        <f>ABS(G32-F32)+ABS(G33-F33)+ABS(G34-F34)+ABS(G35-F35)</f>
        <v>0.93</v>
      </c>
      <c r="J32" s="2">
        <f>H32*I32</f>
        <v>0.46115702479338849</v>
      </c>
      <c r="K32" s="3">
        <f t="shared" si="2"/>
        <v>0.52782248323736947</v>
      </c>
      <c r="L32" s="18">
        <f>SUM(K32:K35)</f>
        <v>1.5834674497121084</v>
      </c>
      <c r="M32" s="36">
        <f>C32*L32</f>
        <v>0.86370951802478635</v>
      </c>
    </row>
    <row r="33" spans="1:13" x14ac:dyDescent="0.2">
      <c r="A33" s="34"/>
      <c r="B33" s="21"/>
      <c r="C33" s="3">
        <f>6/11</f>
        <v>0.54545454545454541</v>
      </c>
      <c r="D33" s="3">
        <f t="shared" si="1"/>
        <v>0.45454545454545459</v>
      </c>
      <c r="E33" s="3" t="s">
        <v>38</v>
      </c>
      <c r="F33" s="4">
        <v>0.33</v>
      </c>
      <c r="G33" s="29">
        <v>0.2</v>
      </c>
      <c r="H33" s="2"/>
      <c r="I33" s="28"/>
      <c r="J33" s="2"/>
      <c r="K33" s="3">
        <f t="shared" si="2"/>
        <v>0.52782248323736947</v>
      </c>
      <c r="L33" s="18"/>
      <c r="M33" s="36"/>
    </row>
    <row r="34" spans="1:13" x14ac:dyDescent="0.2">
      <c r="A34" s="34"/>
      <c r="B34" s="21"/>
      <c r="C34" s="3">
        <f>6/11</f>
        <v>0.54545454545454541</v>
      </c>
      <c r="D34" s="3">
        <f t="shared" si="1"/>
        <v>0.45454545454545459</v>
      </c>
      <c r="E34" s="3" t="s">
        <v>40</v>
      </c>
      <c r="F34" s="4">
        <v>0.33</v>
      </c>
      <c r="G34" s="29">
        <v>0.4</v>
      </c>
      <c r="H34" s="2"/>
      <c r="I34" s="28"/>
      <c r="J34" s="2"/>
      <c r="K34" s="3">
        <f t="shared" si="2"/>
        <v>0.52782248323736947</v>
      </c>
      <c r="L34" s="18"/>
      <c r="M34" s="36"/>
    </row>
    <row r="35" spans="1:13" x14ac:dyDescent="0.2">
      <c r="A35" s="34"/>
      <c r="B35" s="21"/>
      <c r="C35" s="3">
        <f>6/11</f>
        <v>0.54545454545454541</v>
      </c>
      <c r="D35" s="3">
        <f t="shared" si="1"/>
        <v>0.45454545454545459</v>
      </c>
      <c r="E35" s="3" t="s">
        <v>41</v>
      </c>
      <c r="F35" s="4">
        <v>0</v>
      </c>
      <c r="G35" s="29">
        <v>0.4</v>
      </c>
      <c r="H35" s="2"/>
      <c r="I35" s="28"/>
      <c r="J35" s="2"/>
      <c r="K35" s="3">
        <v>0</v>
      </c>
      <c r="L35" s="18"/>
      <c r="M35" s="36"/>
    </row>
    <row r="36" spans="1:13" ht="16" x14ac:dyDescent="0.2">
      <c r="A36" s="34" t="s">
        <v>47</v>
      </c>
      <c r="B36" s="21">
        <v>6</v>
      </c>
      <c r="C36" s="3">
        <v>0.45</v>
      </c>
      <c r="D36" s="3">
        <f t="shared" si="1"/>
        <v>0.55000000000000004</v>
      </c>
      <c r="E36" s="3" t="s">
        <v>36</v>
      </c>
      <c r="F36" s="4">
        <v>0</v>
      </c>
      <c r="G36" s="29">
        <v>0.33</v>
      </c>
      <c r="H36" s="2">
        <f>2*C36*D36</f>
        <v>0.49500000000000005</v>
      </c>
      <c r="I36" s="28">
        <f>ABS(G36-F36)+ABS(G37-F37)+ABS(G38-F38)+ABS(G39-F39)</f>
        <v>0.93</v>
      </c>
      <c r="J36" s="2">
        <f>H36*I36</f>
        <v>0.46035000000000009</v>
      </c>
      <c r="K36" s="3">
        <v>0</v>
      </c>
      <c r="L36" s="18">
        <f>SUM(K36:K39)</f>
        <v>1.5219280948873621</v>
      </c>
      <c r="M36" s="36">
        <f>C36*L36</f>
        <v>0.684867642699313</v>
      </c>
    </row>
    <row r="37" spans="1:13" x14ac:dyDescent="0.2">
      <c r="A37" s="34"/>
      <c r="B37" s="21"/>
      <c r="C37" s="3">
        <v>0.45</v>
      </c>
      <c r="D37" s="3">
        <f t="shared" si="1"/>
        <v>0.55000000000000004</v>
      </c>
      <c r="E37" s="3" t="s">
        <v>38</v>
      </c>
      <c r="F37" s="4">
        <v>0.2</v>
      </c>
      <c r="G37" s="29">
        <v>0.33</v>
      </c>
      <c r="H37" s="2"/>
      <c r="I37" s="28"/>
      <c r="J37" s="2"/>
      <c r="K37" s="3">
        <f t="shared" si="2"/>
        <v>0.46438561897747244</v>
      </c>
      <c r="L37" s="18"/>
      <c r="M37" s="36"/>
    </row>
    <row r="38" spans="1:13" x14ac:dyDescent="0.2">
      <c r="A38" s="34"/>
      <c r="B38" s="21"/>
      <c r="C38" s="3">
        <v>0.45</v>
      </c>
      <c r="D38" s="3">
        <f t="shared" si="1"/>
        <v>0.55000000000000004</v>
      </c>
      <c r="E38" s="3" t="s">
        <v>40</v>
      </c>
      <c r="F38" s="4">
        <v>0.4</v>
      </c>
      <c r="G38" s="29">
        <v>0.33</v>
      </c>
      <c r="H38" s="2"/>
      <c r="I38" s="28"/>
      <c r="J38" s="2"/>
      <c r="K38" s="3">
        <f t="shared" si="2"/>
        <v>0.52877123795494485</v>
      </c>
      <c r="L38" s="18"/>
      <c r="M38" s="36"/>
    </row>
    <row r="39" spans="1:13" x14ac:dyDescent="0.2">
      <c r="A39" s="34"/>
      <c r="B39" s="21"/>
      <c r="C39" s="3">
        <v>0.45</v>
      </c>
      <c r="D39" s="3">
        <f t="shared" si="1"/>
        <v>0.55000000000000004</v>
      </c>
      <c r="E39" s="3" t="s">
        <v>41</v>
      </c>
      <c r="F39" s="4">
        <v>0.4</v>
      </c>
      <c r="G39" s="29">
        <v>0</v>
      </c>
      <c r="H39" s="2"/>
      <c r="I39" s="28"/>
      <c r="J39" s="2"/>
      <c r="K39" s="3">
        <f t="shared" si="2"/>
        <v>0.52877123795494485</v>
      </c>
      <c r="L39" s="18"/>
      <c r="M39" s="36"/>
    </row>
    <row r="40" spans="1:13" ht="16" x14ac:dyDescent="0.2">
      <c r="A40" s="34" t="s">
        <v>48</v>
      </c>
      <c r="B40" s="21">
        <v>7</v>
      </c>
      <c r="C40" s="3">
        <v>0.45</v>
      </c>
      <c r="D40" s="3">
        <f t="shared" si="1"/>
        <v>0.55000000000000004</v>
      </c>
      <c r="E40" s="3" t="s">
        <v>36</v>
      </c>
      <c r="F40" s="4">
        <v>0.4</v>
      </c>
      <c r="G40" s="29">
        <v>0</v>
      </c>
      <c r="H40" s="2">
        <f>2*C40*D40</f>
        <v>0.49500000000000005</v>
      </c>
      <c r="I40" s="28">
        <f>ABS(G40-F40)+ABS(G41-F41)+ABS(G42-F42)+ABS(G43-F43)</f>
        <v>0.93000000000000016</v>
      </c>
      <c r="J40" s="2">
        <f>H40*I40</f>
        <v>0.46035000000000015</v>
      </c>
      <c r="K40" s="3">
        <f t="shared" si="2"/>
        <v>0.52877123795494485</v>
      </c>
      <c r="L40" s="18">
        <f>SUM(K40:K43)</f>
        <v>1.5219280948873621</v>
      </c>
      <c r="M40" s="36">
        <f>C40*L40</f>
        <v>0.684867642699313</v>
      </c>
    </row>
    <row r="41" spans="1:13" x14ac:dyDescent="0.2">
      <c r="A41" s="34"/>
      <c r="B41" s="21"/>
      <c r="C41" s="3">
        <v>0.45</v>
      </c>
      <c r="D41" s="3">
        <f t="shared" si="1"/>
        <v>0.55000000000000004</v>
      </c>
      <c r="E41" s="3" t="s">
        <v>38</v>
      </c>
      <c r="F41" s="4">
        <v>0.2</v>
      </c>
      <c r="G41" s="29">
        <v>0.33</v>
      </c>
      <c r="H41" s="2"/>
      <c r="I41" s="28"/>
      <c r="J41" s="2"/>
      <c r="K41" s="3">
        <f t="shared" si="2"/>
        <v>0.46438561897747244</v>
      </c>
      <c r="L41" s="18"/>
      <c r="M41" s="36"/>
    </row>
    <row r="42" spans="1:13" x14ac:dyDescent="0.2">
      <c r="A42" s="34"/>
      <c r="B42" s="21"/>
      <c r="C42" s="3">
        <v>0.45</v>
      </c>
      <c r="D42" s="3">
        <f t="shared" si="1"/>
        <v>0.55000000000000004</v>
      </c>
      <c r="E42" s="3" t="s">
        <v>40</v>
      </c>
      <c r="F42" s="4">
        <v>0.4</v>
      </c>
      <c r="G42" s="29">
        <v>0.33</v>
      </c>
      <c r="H42" s="2"/>
      <c r="I42" s="28"/>
      <c r="J42" s="2"/>
      <c r="K42" s="3">
        <f t="shared" si="2"/>
        <v>0.52877123795494485</v>
      </c>
      <c r="L42" s="18"/>
      <c r="M42" s="36"/>
    </row>
    <row r="43" spans="1:13" x14ac:dyDescent="0.2">
      <c r="A43" s="34"/>
      <c r="B43" s="21"/>
      <c r="C43" s="3">
        <v>0.45</v>
      </c>
      <c r="D43" s="3">
        <f t="shared" si="1"/>
        <v>0.55000000000000004</v>
      </c>
      <c r="E43" s="3" t="s">
        <v>41</v>
      </c>
      <c r="F43" s="4">
        <v>0</v>
      </c>
      <c r="G43" s="29">
        <v>0.33</v>
      </c>
      <c r="H43" s="2"/>
      <c r="I43" s="28"/>
      <c r="J43" s="2"/>
      <c r="K43" s="3">
        <v>0</v>
      </c>
      <c r="L43" s="18"/>
      <c r="M43" s="36"/>
    </row>
    <row r="44" spans="1:13" x14ac:dyDescent="0.2">
      <c r="A44" s="35" t="s">
        <v>49</v>
      </c>
      <c r="B44" s="22">
        <v>8</v>
      </c>
      <c r="C44" s="3">
        <v>0.27</v>
      </c>
      <c r="D44" s="3">
        <f t="shared" si="1"/>
        <v>0.73</v>
      </c>
      <c r="E44" s="3" t="s">
        <v>36</v>
      </c>
      <c r="F44" s="4">
        <v>0</v>
      </c>
      <c r="G44" s="29">
        <v>0.25</v>
      </c>
      <c r="H44" s="2">
        <f>2*C44*D44</f>
        <v>0.39419999999999999</v>
      </c>
      <c r="I44" s="28">
        <f>ABS(G44-F44)+ABS(G45-F45)+ABS(G46-F46)+ABS(G47-F47)</f>
        <v>0.58499999999999996</v>
      </c>
      <c r="J44" s="2">
        <f>H44*I44</f>
        <v>0.23060699999999998</v>
      </c>
      <c r="K44" s="3">
        <v>0</v>
      </c>
      <c r="L44" s="18">
        <f>SUM(K44:K47)</f>
        <v>1.5834674497121084</v>
      </c>
      <c r="M44" s="36">
        <f>C44*L44</f>
        <v>0.42753621142226927</v>
      </c>
    </row>
    <row r="45" spans="1:13" x14ac:dyDescent="0.2">
      <c r="A45" s="35"/>
      <c r="B45" s="22"/>
      <c r="C45" s="3">
        <v>0.27</v>
      </c>
      <c r="D45" s="3">
        <f t="shared" si="1"/>
        <v>0.73</v>
      </c>
      <c r="E45" s="3" t="s">
        <v>38</v>
      </c>
      <c r="F45" s="4">
        <v>0.33</v>
      </c>
      <c r="G45" s="29">
        <v>0.25</v>
      </c>
      <c r="H45" s="2"/>
      <c r="I45" s="28"/>
      <c r="J45" s="2"/>
      <c r="K45" s="3">
        <f t="shared" si="2"/>
        <v>0.52782248323736947</v>
      </c>
      <c r="L45" s="18"/>
      <c r="M45" s="36"/>
    </row>
    <row r="46" spans="1:13" x14ac:dyDescent="0.2">
      <c r="A46" s="35"/>
      <c r="B46" s="22"/>
      <c r="C46" s="3">
        <v>0.27</v>
      </c>
      <c r="D46" s="3">
        <f t="shared" si="1"/>
        <v>0.73</v>
      </c>
      <c r="E46" s="3" t="s">
        <v>40</v>
      </c>
      <c r="F46" s="4">
        <v>0.33</v>
      </c>
      <c r="G46" s="29">
        <v>0.38</v>
      </c>
      <c r="H46" s="2"/>
      <c r="I46" s="28"/>
      <c r="J46" s="2"/>
      <c r="K46" s="3">
        <f t="shared" si="2"/>
        <v>0.52782248323736947</v>
      </c>
      <c r="L46" s="18"/>
      <c r="M46" s="36"/>
    </row>
    <row r="47" spans="1:13" x14ac:dyDescent="0.2">
      <c r="A47" s="35"/>
      <c r="B47" s="22"/>
      <c r="C47" s="3">
        <v>0.27</v>
      </c>
      <c r="D47" s="3">
        <f t="shared" si="1"/>
        <v>0.73</v>
      </c>
      <c r="E47" s="3" t="s">
        <v>41</v>
      </c>
      <c r="F47" s="4">
        <v>0.33</v>
      </c>
      <c r="G47" s="29">
        <f>1/8</f>
        <v>0.125</v>
      </c>
      <c r="H47" s="2"/>
      <c r="I47" s="28"/>
      <c r="J47" s="2"/>
      <c r="K47" s="3">
        <f t="shared" si="2"/>
        <v>0.52782248323736947</v>
      </c>
      <c r="L47" s="18"/>
      <c r="M47" s="36"/>
    </row>
    <row r="48" spans="1:13" ht="15" customHeight="1" x14ac:dyDescent="0.2">
      <c r="A48" s="34" t="s">
        <v>50</v>
      </c>
      <c r="B48" s="21">
        <v>9</v>
      </c>
      <c r="C48" s="3">
        <v>0.27</v>
      </c>
      <c r="D48" s="3">
        <f t="shared" si="1"/>
        <v>0.73</v>
      </c>
      <c r="E48" s="3" t="s">
        <v>36</v>
      </c>
      <c r="F48" s="4">
        <v>0</v>
      </c>
      <c r="G48" s="29">
        <v>0.25</v>
      </c>
      <c r="H48" s="2">
        <f>2*C48*D48</f>
        <v>0.39419999999999999</v>
      </c>
      <c r="I48" s="28">
        <f>ABS(G48-F48)+ABS(G49-F49)+ABS(G50-F50)+ABS(G51-F51)</f>
        <v>0.58499999999999996</v>
      </c>
      <c r="J48" s="2">
        <f>H48*I48</f>
        <v>0.23060699999999998</v>
      </c>
      <c r="K48" s="3">
        <v>0</v>
      </c>
      <c r="L48" s="18">
        <f>SUM(K48:K51)</f>
        <v>1.5834674497121084</v>
      </c>
      <c r="M48" s="36">
        <f>C48*L48</f>
        <v>0.42753621142226927</v>
      </c>
    </row>
    <row r="49" spans="1:13" x14ac:dyDescent="0.2">
      <c r="A49" s="34"/>
      <c r="B49" s="21"/>
      <c r="C49" s="3">
        <v>0.27</v>
      </c>
      <c r="D49" s="3">
        <f t="shared" si="1"/>
        <v>0.73</v>
      </c>
      <c r="E49" s="3" t="s">
        <v>38</v>
      </c>
      <c r="F49" s="4">
        <v>0.33</v>
      </c>
      <c r="G49" s="29">
        <v>0.25</v>
      </c>
      <c r="H49" s="2"/>
      <c r="I49" s="28"/>
      <c r="J49" s="2"/>
      <c r="K49" s="3">
        <f t="shared" si="2"/>
        <v>0.52782248323736947</v>
      </c>
      <c r="L49" s="18"/>
      <c r="M49" s="36"/>
    </row>
    <row r="50" spans="1:13" x14ac:dyDescent="0.2">
      <c r="A50" s="34"/>
      <c r="B50" s="21"/>
      <c r="C50" s="3">
        <v>0.27</v>
      </c>
      <c r="D50" s="3">
        <f t="shared" si="1"/>
        <v>0.73</v>
      </c>
      <c r="E50" s="3" t="s">
        <v>40</v>
      </c>
      <c r="F50" s="4">
        <v>0.33</v>
      </c>
      <c r="G50" s="29">
        <v>0.38</v>
      </c>
      <c r="H50" s="2"/>
      <c r="I50" s="28"/>
      <c r="J50" s="2"/>
      <c r="K50" s="3">
        <f t="shared" si="2"/>
        <v>0.52782248323736947</v>
      </c>
      <c r="L50" s="18"/>
      <c r="M50" s="36"/>
    </row>
    <row r="51" spans="1:13" x14ac:dyDescent="0.2">
      <c r="A51" s="37"/>
      <c r="B51" s="38"/>
      <c r="C51" s="39">
        <v>0.27</v>
      </c>
      <c r="D51" s="39">
        <f t="shared" si="1"/>
        <v>0.73</v>
      </c>
      <c r="E51" s="39" t="s">
        <v>41</v>
      </c>
      <c r="F51" s="40">
        <v>0.33</v>
      </c>
      <c r="G51" s="41">
        <f>1/8</f>
        <v>0.125</v>
      </c>
      <c r="H51" s="42"/>
      <c r="I51" s="43"/>
      <c r="J51" s="42"/>
      <c r="K51" s="39">
        <f t="shared" si="2"/>
        <v>0.52782248323736947</v>
      </c>
      <c r="L51" s="44"/>
      <c r="M51" s="45"/>
    </row>
    <row r="52" spans="1:13" x14ac:dyDescent="0.2">
      <c r="A52" s="20"/>
      <c r="B52" s="20"/>
    </row>
  </sheetData>
  <mergeCells count="1">
    <mergeCell ref="O7:P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Microsoft Office User</cp:lastModifiedBy>
  <dcterms:created xsi:type="dcterms:W3CDTF">2022-03-22T15:10:13Z</dcterms:created>
  <dcterms:modified xsi:type="dcterms:W3CDTF">2022-03-23T00:14:09Z</dcterms:modified>
</cp:coreProperties>
</file>