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savani/Desktop/Assignment/JAY ASSIGNMENT/CS 513 KDDM/Final EXAM/"/>
    </mc:Choice>
  </mc:AlternateContent>
  <xr:revisionPtr revIDLastSave="0" documentId="13_ncr:1_{0F9DBEF1-0EAE-1448-813C-0378BEB9BC62}" xr6:coauthVersionLast="47" xr6:coauthVersionMax="47" xr10:uidLastSave="{00000000-0000-0000-0000-000000000000}"/>
  <bookViews>
    <workbookView xWindow="780" yWindow="500" windowWidth="27640" windowHeight="16340" xr2:uid="{7AEC296D-275D-6641-B915-8945A1EB1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E29" i="1"/>
  <c r="F29" i="1" s="1"/>
  <c r="G29" i="1" s="1"/>
  <c r="I29" i="1" s="1"/>
  <c r="E27" i="1"/>
  <c r="F27" i="1" s="1"/>
  <c r="H26" i="1"/>
  <c r="E26" i="1"/>
  <c r="F26" i="1" s="1"/>
  <c r="G26" i="1" s="1"/>
  <c r="I26" i="1" s="1"/>
  <c r="F24" i="1"/>
  <c r="G23" i="1" s="1"/>
  <c r="I23" i="1" s="1"/>
  <c r="H23" i="1"/>
  <c r="H32" i="1" s="1"/>
  <c r="L14" i="1"/>
  <c r="M14" i="1" s="1"/>
  <c r="L13" i="1"/>
  <c r="H13" i="1"/>
  <c r="E13" i="1"/>
  <c r="F13" i="1" s="1"/>
  <c r="G13" i="1" s="1"/>
  <c r="I13" i="1" s="1"/>
  <c r="E11" i="1"/>
  <c r="F11" i="1" s="1"/>
  <c r="H10" i="1"/>
  <c r="H16" i="1" s="1"/>
  <c r="E10" i="1"/>
  <c r="F10" i="1" s="1"/>
  <c r="L19" i="1"/>
  <c r="L18" i="1"/>
  <c r="F8" i="1"/>
  <c r="G7" i="1" s="1"/>
  <c r="I7" i="1" s="1"/>
  <c r="L17" i="1"/>
  <c r="H7" i="1"/>
  <c r="L15" i="1" l="1"/>
  <c r="L20" i="1"/>
  <c r="M17" i="1" s="1"/>
  <c r="G10" i="1"/>
  <c r="I10" i="1" s="1"/>
  <c r="I16" i="1"/>
  <c r="M18" i="1"/>
  <c r="M19" i="1"/>
  <c r="I32" i="1"/>
  <c r="M13" i="1"/>
  <c r="M15" i="1" s="1"/>
  <c r="D33" i="1" l="1"/>
  <c r="D17" i="1"/>
</calcChain>
</file>

<file path=xl/sharedStrings.xml><?xml version="1.0" encoding="utf-8"?>
<sst xmlns="http://schemas.openxmlformats.org/spreadsheetml/2006/main" count="78" uniqueCount="22">
  <si>
    <t>GRE</t>
  </si>
  <si>
    <t>Split</t>
  </si>
  <si>
    <t>Admit</t>
  </si>
  <si>
    <t>Pj</t>
  </si>
  <si>
    <t>-  (Pj* log(Pj)</t>
  </si>
  <si>
    <t>Row Total</t>
  </si>
  <si>
    <t>Percent</t>
  </si>
  <si>
    <t xml:space="preserve">Pct * Row total </t>
  </si>
  <si>
    <t>Applicant</t>
  </si>
  <si>
    <t>GPA</t>
  </si>
  <si>
    <t>Admitted</t>
  </si>
  <si>
    <t>Low</t>
  </si>
  <si>
    <t>Yes</t>
  </si>
  <si>
    <t>Medium</t>
  </si>
  <si>
    <t>High</t>
  </si>
  <si>
    <t>No</t>
  </si>
  <si>
    <t xml:space="preserve">Total  </t>
  </si>
  <si>
    <t>Net Gain</t>
  </si>
  <si>
    <t>None</t>
  </si>
  <si>
    <t>Total Entropy</t>
  </si>
  <si>
    <t>GRE has More Gains than others comparing all Features, Split Should be conducted on GRE</t>
  </si>
  <si>
    <t>Jay Kalyanbhai Savani 20009207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</si>
</sst>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 (Body)"/>
    </font>
    <font>
      <sz val="16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0" borderId="6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4" xfId="0" applyNumberFormat="1" applyBorder="1" applyAlignment="1">
      <alignment horizontal="center" vertical="top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5" xfId="0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164" fontId="3" fillId="0" borderId="5" xfId="0" applyNumberFormat="1" applyFon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4" fillId="0" borderId="0" xfId="0" applyFont="1"/>
    <xf numFmtId="164" fontId="3" fillId="3" borderId="16" xfId="0" quotePrefix="1" applyNumberFormat="1" applyFont="1" applyFill="1" applyBorder="1" applyAlignment="1">
      <alignment horizontal="center"/>
    </xf>
    <xf numFmtId="0" fontId="3" fillId="3" borderId="12" xfId="0" quotePrefix="1" applyFont="1" applyFill="1" applyBorder="1" applyAlignment="1">
      <alignment horizontal="center"/>
    </xf>
    <xf numFmtId="0" fontId="3" fillId="3" borderId="13" xfId="0" quotePrefix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1587500</xdr:colOff>
          <xdr:row>0</xdr:row>
          <xdr:rowOff>25400</xdr:rowOff>
        </xdr:from>
        <xdr:to>
          <xdr:col>7</xdr:col>
          <xdr:colOff>266700</xdr:colOff>
          <xdr:row>2</xdr:row>
          <xdr:rowOff>152400</xdr:rowOff>
        </xdr:to>
        <xdr:sp macro="" textlink="">
          <xdr:nvSpPr>
            <xdr:cNvPr id="1026" name="Object 1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9D44-7BCF-0445-96C4-58D77A83C814}">
  <dimension ref="A1:N51"/>
  <sheetViews>
    <sheetView tabSelected="1" workbookViewId="0">
      <selection activeCell="P12" sqref="P12"/>
    </sheetView>
  </sheetViews>
  <sheetFormatPr baseColWidth="10" defaultColWidth="8.83203125" defaultRowHeight="16" x14ac:dyDescent="0.2"/>
  <cols>
    <col min="3" max="3" width="25" bestFit="1" customWidth="1"/>
    <col min="4" max="4" width="5.6640625" bestFit="1" customWidth="1"/>
    <col min="5" max="5" width="7.5" bestFit="1" customWidth="1"/>
    <col min="6" max="6" width="12.33203125" bestFit="1" customWidth="1"/>
    <col min="7" max="7" width="9.6640625" bestFit="1" customWidth="1"/>
    <col min="8" max="8" width="7.83203125" bestFit="1" customWidth="1"/>
    <col min="9" max="9" width="14.5" bestFit="1" customWidth="1"/>
    <col min="13" max="13" width="15.83203125" customWidth="1"/>
    <col min="14" max="14" width="14.33203125" bestFit="1" customWidth="1"/>
    <col min="15" max="15" width="12.33203125" bestFit="1" customWidth="1"/>
    <col min="16" max="17" width="11.33203125" customWidth="1"/>
  </cols>
  <sheetData>
    <row r="1" spans="1:14" ht="22" thickBot="1" x14ac:dyDescent="0.3">
      <c r="A1" s="49" t="s">
        <v>21</v>
      </c>
      <c r="K1" s="6" t="s">
        <v>8</v>
      </c>
      <c r="L1" s="7" t="s">
        <v>0</v>
      </c>
      <c r="M1" s="7" t="s">
        <v>9</v>
      </c>
      <c r="N1" s="8" t="s">
        <v>10</v>
      </c>
    </row>
    <row r="2" spans="1:14" x14ac:dyDescent="0.2">
      <c r="K2" s="13">
        <v>1</v>
      </c>
      <c r="L2" s="14" t="s">
        <v>13</v>
      </c>
      <c r="M2" s="14" t="s">
        <v>14</v>
      </c>
      <c r="N2" s="15" t="s">
        <v>12</v>
      </c>
    </row>
    <row r="3" spans="1:14" x14ac:dyDescent="0.2">
      <c r="K3" s="17">
        <v>2</v>
      </c>
      <c r="L3" s="16" t="s">
        <v>11</v>
      </c>
      <c r="M3" s="16" t="s">
        <v>11</v>
      </c>
      <c r="N3" s="18" t="s">
        <v>15</v>
      </c>
    </row>
    <row r="4" spans="1:14" ht="26" x14ac:dyDescent="0.2">
      <c r="C4" s="45" t="s">
        <v>0</v>
      </c>
      <c r="D4" s="46"/>
      <c r="E4" s="46"/>
      <c r="F4" s="46"/>
      <c r="G4" s="46"/>
      <c r="H4" s="46"/>
      <c r="I4" s="46"/>
      <c r="K4" s="17">
        <v>3</v>
      </c>
      <c r="L4" s="16" t="s">
        <v>14</v>
      </c>
      <c r="M4" s="16" t="s">
        <v>13</v>
      </c>
      <c r="N4" s="18" t="s">
        <v>12</v>
      </c>
    </row>
    <row r="5" spans="1:14" ht="17" thickBot="1" x14ac:dyDescent="0.25">
      <c r="K5" s="17">
        <v>4</v>
      </c>
      <c r="L5" s="16" t="s">
        <v>13</v>
      </c>
      <c r="M5" s="16" t="s">
        <v>13</v>
      </c>
      <c r="N5" s="18" t="s">
        <v>15</v>
      </c>
    </row>
    <row r="6" spans="1:14" ht="17" thickBot="1" x14ac:dyDescent="0.25">
      <c r="C6" s="1" t="s">
        <v>1</v>
      </c>
      <c r="D6" s="2" t="s">
        <v>2</v>
      </c>
      <c r="E6" s="2" t="s">
        <v>3</v>
      </c>
      <c r="F6" s="3" t="s">
        <v>4</v>
      </c>
      <c r="G6" s="4" t="s">
        <v>5</v>
      </c>
      <c r="H6" s="4" t="s">
        <v>6</v>
      </c>
      <c r="I6" s="5" t="s">
        <v>7</v>
      </c>
      <c r="K6" s="17">
        <v>5</v>
      </c>
      <c r="L6" s="16" t="s">
        <v>11</v>
      </c>
      <c r="M6" s="16" t="s">
        <v>13</v>
      </c>
      <c r="N6" s="18" t="s">
        <v>15</v>
      </c>
    </row>
    <row r="7" spans="1:14" x14ac:dyDescent="0.2">
      <c r="C7" s="9" t="s">
        <v>11</v>
      </c>
      <c r="D7" s="10" t="s">
        <v>12</v>
      </c>
      <c r="E7" s="10">
        <v>0</v>
      </c>
      <c r="F7" s="11">
        <v>0</v>
      </c>
      <c r="G7" s="10">
        <f>F7+F8</f>
        <v>0</v>
      </c>
      <c r="H7" s="10">
        <f>3/8</f>
        <v>0.375</v>
      </c>
      <c r="I7" s="12">
        <f>G7*H7</f>
        <v>0</v>
      </c>
      <c r="K7" s="17">
        <v>6</v>
      </c>
      <c r="L7" s="16" t="s">
        <v>14</v>
      </c>
      <c r="M7" s="16" t="s">
        <v>14</v>
      </c>
      <c r="N7" s="18" t="s">
        <v>12</v>
      </c>
    </row>
    <row r="8" spans="1:14" ht="17" thickBot="1" x14ac:dyDescent="0.25">
      <c r="C8" s="9"/>
      <c r="D8" s="10" t="s">
        <v>15</v>
      </c>
      <c r="E8" s="10">
        <v>1</v>
      </c>
      <c r="F8" s="11">
        <f>-E8*LOG(E8,2)</f>
        <v>0</v>
      </c>
      <c r="G8" s="10"/>
      <c r="H8" s="10"/>
      <c r="I8" s="12"/>
      <c r="K8" s="17">
        <v>7</v>
      </c>
      <c r="L8" s="16" t="s">
        <v>11</v>
      </c>
      <c r="M8" s="16" t="s">
        <v>11</v>
      </c>
      <c r="N8" s="18" t="s">
        <v>15</v>
      </c>
    </row>
    <row r="9" spans="1:14" ht="17" thickBot="1" x14ac:dyDescent="0.25">
      <c r="C9" s="19"/>
      <c r="D9" s="20"/>
      <c r="E9" s="21"/>
      <c r="F9" s="22"/>
      <c r="G9" s="21"/>
      <c r="H9" s="21"/>
      <c r="I9" s="23"/>
      <c r="K9" s="27">
        <v>8</v>
      </c>
      <c r="L9" s="28" t="s">
        <v>13</v>
      </c>
      <c r="M9" s="28" t="s">
        <v>13</v>
      </c>
      <c r="N9" s="29" t="s">
        <v>12</v>
      </c>
    </row>
    <row r="10" spans="1:14" ht="17" thickBot="1" x14ac:dyDescent="0.25">
      <c r="C10" s="9" t="s">
        <v>13</v>
      </c>
      <c r="D10" s="10" t="s">
        <v>12</v>
      </c>
      <c r="E10" s="10">
        <f>2/3</f>
        <v>0.66666666666666663</v>
      </c>
      <c r="F10" s="11">
        <f>-E10*LOG(E10,2)</f>
        <v>0.38997500048077083</v>
      </c>
      <c r="G10" s="10">
        <f>F10+F11</f>
        <v>0.91829583405448956</v>
      </c>
      <c r="H10" s="10">
        <f>3/8</f>
        <v>0.375</v>
      </c>
      <c r="I10" s="12">
        <f>G10*H10</f>
        <v>0.34436093777043358</v>
      </c>
    </row>
    <row r="11" spans="1:14" ht="17" thickBot="1" x14ac:dyDescent="0.25">
      <c r="C11" s="25"/>
      <c r="D11" s="10" t="s">
        <v>15</v>
      </c>
      <c r="E11" s="10">
        <f>1/3</f>
        <v>0.33333333333333331</v>
      </c>
      <c r="F11" s="11">
        <f>-E11*LOG(E11,2)</f>
        <v>0.52832083357371873</v>
      </c>
      <c r="G11" s="10"/>
      <c r="H11" s="10"/>
      <c r="I11" s="12"/>
      <c r="K11" s="32" t="s">
        <v>1</v>
      </c>
      <c r="L11" s="33"/>
      <c r="M11" s="34"/>
    </row>
    <row r="12" spans="1:14" ht="17" thickBot="1" x14ac:dyDescent="0.25">
      <c r="C12" s="19"/>
      <c r="D12" s="22"/>
      <c r="E12" s="22"/>
      <c r="F12" s="22"/>
      <c r="G12" s="22"/>
      <c r="H12" s="22"/>
      <c r="I12" s="26"/>
      <c r="K12" s="35" t="s">
        <v>18</v>
      </c>
      <c r="L12" s="36" t="s">
        <v>3</v>
      </c>
      <c r="M12" s="37" t="s">
        <v>4</v>
      </c>
    </row>
    <row r="13" spans="1:14" x14ac:dyDescent="0.2">
      <c r="C13" s="25" t="s">
        <v>14</v>
      </c>
      <c r="D13" s="10" t="s">
        <v>12</v>
      </c>
      <c r="E13" s="10">
        <f>2/2</f>
        <v>1</v>
      </c>
      <c r="F13" s="11">
        <f>-E13*LOG(E13,2)</f>
        <v>0</v>
      </c>
      <c r="G13" s="10">
        <f>F13+F14</f>
        <v>0</v>
      </c>
      <c r="H13" s="10">
        <f>2/8</f>
        <v>0.25</v>
      </c>
      <c r="I13" s="12">
        <f>G13*H13</f>
        <v>0</v>
      </c>
      <c r="K13" s="38" t="s">
        <v>12</v>
      </c>
      <c r="L13" s="11">
        <f>(COUNTIF($N$2:$N$9,K13))/8</f>
        <v>0.5</v>
      </c>
      <c r="M13" s="39">
        <f>-L13*LOG(L13,2)</f>
        <v>0.5</v>
      </c>
    </row>
    <row r="14" spans="1:14" ht="17" thickBot="1" x14ac:dyDescent="0.25">
      <c r="C14" s="25"/>
      <c r="D14" s="10" t="s">
        <v>15</v>
      </c>
      <c r="E14" s="10">
        <v>0</v>
      </c>
      <c r="F14" s="11">
        <v>0</v>
      </c>
      <c r="G14" s="10"/>
      <c r="H14" s="10"/>
      <c r="I14" s="12"/>
      <c r="K14" s="38" t="s">
        <v>15</v>
      </c>
      <c r="L14" s="11">
        <f>(COUNTIF($N$2:$N$9,K14))/8</f>
        <v>0.5</v>
      </c>
      <c r="M14" s="39">
        <f>-L14*LOG(L14,2)</f>
        <v>0.5</v>
      </c>
    </row>
    <row r="15" spans="1:14" ht="17" thickBot="1" x14ac:dyDescent="0.25">
      <c r="C15" s="19"/>
      <c r="D15" s="22"/>
      <c r="E15" s="22"/>
      <c r="F15" s="22"/>
      <c r="G15" s="22"/>
      <c r="H15" s="22"/>
      <c r="I15" s="26"/>
      <c r="K15" s="40" t="s">
        <v>19</v>
      </c>
      <c r="L15" s="22">
        <f>SUM(L13:L14)</f>
        <v>1</v>
      </c>
      <c r="M15" s="26">
        <f>SUM(M13:M14)</f>
        <v>1</v>
      </c>
    </row>
    <row r="16" spans="1:14" ht="17" thickBot="1" x14ac:dyDescent="0.25">
      <c r="C16" s="47" t="s">
        <v>16</v>
      </c>
      <c r="D16" s="48"/>
      <c r="E16" s="48"/>
      <c r="F16" s="48"/>
      <c r="G16" s="48"/>
      <c r="H16" s="30">
        <f>H7+H10+H13</f>
        <v>1</v>
      </c>
      <c r="I16" s="30">
        <f>I7+I10+I13</f>
        <v>0.34436093777043358</v>
      </c>
    </row>
    <row r="17" spans="3:13" ht="17" thickBot="1" x14ac:dyDescent="0.25">
      <c r="C17" s="31" t="s">
        <v>17</v>
      </c>
      <c r="D17" s="42">
        <f>M15-I16</f>
        <v>0.65563906222956647</v>
      </c>
      <c r="E17" s="43"/>
      <c r="F17" s="43"/>
      <c r="G17" s="43"/>
      <c r="H17" s="43"/>
      <c r="I17" s="44"/>
      <c r="K17" s="16" t="s">
        <v>11</v>
      </c>
      <c r="L17">
        <f>COUNTIF($L$2:$L$9,K17)</f>
        <v>3</v>
      </c>
      <c r="M17">
        <f>L17/$L$20</f>
        <v>0.375</v>
      </c>
    </row>
    <row r="18" spans="3:13" x14ac:dyDescent="0.2">
      <c r="K18" s="16" t="s">
        <v>13</v>
      </c>
      <c r="L18">
        <f>COUNTIF($L$2:$L$9,K18)</f>
        <v>3</v>
      </c>
      <c r="M18">
        <f>L18/$L$20</f>
        <v>0.375</v>
      </c>
    </row>
    <row r="19" spans="3:13" x14ac:dyDescent="0.2">
      <c r="K19" s="16" t="s">
        <v>14</v>
      </c>
      <c r="L19">
        <f>COUNTIF($L$2:$L$9,K19)</f>
        <v>2</v>
      </c>
      <c r="M19">
        <f>L19/$L$20</f>
        <v>0.25</v>
      </c>
    </row>
    <row r="20" spans="3:13" ht="26" x14ac:dyDescent="0.2">
      <c r="C20" s="45" t="s">
        <v>9</v>
      </c>
      <c r="D20" s="46"/>
      <c r="E20" s="46"/>
      <c r="F20" s="46"/>
      <c r="G20" s="46"/>
      <c r="H20" s="46"/>
      <c r="I20" s="46"/>
      <c r="L20" s="24">
        <f>SUM(L17:L19)</f>
        <v>8</v>
      </c>
    </row>
    <row r="21" spans="3:13" ht="17" thickBot="1" x14ac:dyDescent="0.25"/>
    <row r="22" spans="3:13" ht="17" thickBot="1" x14ac:dyDescent="0.25">
      <c r="C22" s="1" t="s">
        <v>1</v>
      </c>
      <c r="D22" s="2" t="s">
        <v>2</v>
      </c>
      <c r="E22" s="2" t="s">
        <v>3</v>
      </c>
      <c r="F22" s="3" t="s">
        <v>4</v>
      </c>
      <c r="G22" s="4" t="s">
        <v>5</v>
      </c>
      <c r="H22" s="4" t="s">
        <v>6</v>
      </c>
      <c r="I22" s="5" t="s">
        <v>7</v>
      </c>
      <c r="K22" t="s">
        <v>20</v>
      </c>
    </row>
    <row r="23" spans="3:13" x14ac:dyDescent="0.2">
      <c r="C23" s="9" t="s">
        <v>11</v>
      </c>
      <c r="D23" s="10" t="s">
        <v>12</v>
      </c>
      <c r="E23" s="10">
        <v>0</v>
      </c>
      <c r="F23" s="11">
        <v>0</v>
      </c>
      <c r="G23" s="10">
        <f>F23+F24</f>
        <v>0</v>
      </c>
      <c r="H23" s="10">
        <f>2/8</f>
        <v>0.25</v>
      </c>
      <c r="I23" s="12">
        <f>G23*H23</f>
        <v>0</v>
      </c>
    </row>
    <row r="24" spans="3:13" ht="17" thickBot="1" x14ac:dyDescent="0.25">
      <c r="C24" s="9"/>
      <c r="D24" s="10" t="s">
        <v>15</v>
      </c>
      <c r="E24" s="10">
        <v>1</v>
      </c>
      <c r="F24" s="11">
        <f>-E24*LOG(E24,2)</f>
        <v>0</v>
      </c>
      <c r="G24" s="10"/>
      <c r="H24" s="10"/>
      <c r="I24" s="12"/>
    </row>
    <row r="25" spans="3:13" ht="17" thickBot="1" x14ac:dyDescent="0.25">
      <c r="C25" s="19"/>
      <c r="D25" s="20"/>
      <c r="E25" s="21"/>
      <c r="F25" s="22"/>
      <c r="G25" s="21"/>
      <c r="H25" s="21"/>
      <c r="I25" s="23"/>
    </row>
    <row r="26" spans="3:13" x14ac:dyDescent="0.2">
      <c r="C26" s="9" t="s">
        <v>13</v>
      </c>
      <c r="D26" s="10" t="s">
        <v>12</v>
      </c>
      <c r="E26" s="10">
        <f>2/4</f>
        <v>0.5</v>
      </c>
      <c r="F26" s="11">
        <f>-E26*LOG(E26,2)</f>
        <v>0.5</v>
      </c>
      <c r="G26" s="10">
        <f>F26+F27</f>
        <v>1</v>
      </c>
      <c r="H26" s="10">
        <f>4/8</f>
        <v>0.5</v>
      </c>
      <c r="I26" s="12">
        <f>G26*H26</f>
        <v>0.5</v>
      </c>
    </row>
    <row r="27" spans="3:13" ht="17" thickBot="1" x14ac:dyDescent="0.25">
      <c r="C27" s="25"/>
      <c r="D27" s="10" t="s">
        <v>15</v>
      </c>
      <c r="E27" s="10">
        <f>2/4</f>
        <v>0.5</v>
      </c>
      <c r="F27" s="11">
        <f>-E27*LOG(E27,2)</f>
        <v>0.5</v>
      </c>
      <c r="G27" s="10"/>
      <c r="H27" s="10"/>
      <c r="I27" s="12"/>
      <c r="M27" s="41"/>
    </row>
    <row r="28" spans="3:13" ht="17" thickBot="1" x14ac:dyDescent="0.25">
      <c r="C28" s="19"/>
      <c r="D28" s="22"/>
      <c r="E28" s="22"/>
      <c r="F28" s="22"/>
      <c r="G28" s="22"/>
      <c r="H28" s="22"/>
      <c r="I28" s="26"/>
    </row>
    <row r="29" spans="3:13" x14ac:dyDescent="0.2">
      <c r="C29" s="25" t="s">
        <v>14</v>
      </c>
      <c r="D29" s="10" t="s">
        <v>12</v>
      </c>
      <c r="E29" s="10">
        <f>2/2</f>
        <v>1</v>
      </c>
      <c r="F29" s="11">
        <f>-E29*LOG(E29,2)</f>
        <v>0</v>
      </c>
      <c r="G29" s="10">
        <f>F29+F30</f>
        <v>0</v>
      </c>
      <c r="H29" s="10">
        <f>2/8</f>
        <v>0.25</v>
      </c>
      <c r="I29" s="12">
        <f>G29*H29</f>
        <v>0</v>
      </c>
    </row>
    <row r="30" spans="3:13" ht="17" thickBot="1" x14ac:dyDescent="0.25">
      <c r="C30" s="25"/>
      <c r="D30" s="10" t="s">
        <v>15</v>
      </c>
      <c r="E30" s="10">
        <v>0</v>
      </c>
      <c r="F30" s="11">
        <v>0</v>
      </c>
      <c r="G30" s="10"/>
      <c r="H30" s="10"/>
      <c r="I30" s="12"/>
    </row>
    <row r="31" spans="3:13" ht="17" thickBot="1" x14ac:dyDescent="0.25">
      <c r="C31" s="19"/>
      <c r="D31" s="22"/>
      <c r="E31" s="22"/>
      <c r="F31" s="22"/>
      <c r="G31" s="22"/>
      <c r="H31" s="22"/>
      <c r="I31" s="26"/>
    </row>
    <row r="32" spans="3:13" ht="17" thickBot="1" x14ac:dyDescent="0.25">
      <c r="C32" s="47" t="s">
        <v>16</v>
      </c>
      <c r="D32" s="48"/>
      <c r="E32" s="48"/>
      <c r="F32" s="48"/>
      <c r="G32" s="48"/>
      <c r="H32" s="30">
        <f>H23+H26+H29</f>
        <v>1</v>
      </c>
      <c r="I32" s="30">
        <f>I23+I26+I29</f>
        <v>0.5</v>
      </c>
    </row>
    <row r="33" spans="3:9" ht="17" thickBot="1" x14ac:dyDescent="0.25">
      <c r="C33" s="31" t="s">
        <v>17</v>
      </c>
      <c r="D33" s="42">
        <f>M15-I32</f>
        <v>0.5</v>
      </c>
      <c r="E33" s="43"/>
      <c r="F33" s="43"/>
      <c r="G33" s="43"/>
      <c r="H33" s="43"/>
      <c r="I33" s="44"/>
    </row>
    <row r="49" spans="3:3" x14ac:dyDescent="0.2">
      <c r="C49" s="41"/>
    </row>
    <row r="50" spans="3:3" x14ac:dyDescent="0.2">
      <c r="C50" s="41"/>
    </row>
    <row r="51" spans="3:3" x14ac:dyDescent="0.2">
      <c r="C51" s="41"/>
    </row>
  </sheetData>
  <mergeCells count="6">
    <mergeCell ref="D33:I33"/>
    <mergeCell ref="C4:I4"/>
    <mergeCell ref="C16:G16"/>
    <mergeCell ref="D17:I17"/>
    <mergeCell ref="C20:I20"/>
    <mergeCell ref="C32:G3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2</xdr:col>
                <xdr:colOff>1587500</xdr:colOff>
                <xdr:row>0</xdr:row>
                <xdr:rowOff>25400</xdr:rowOff>
              </from>
              <to>
                <xdr:col>7</xdr:col>
                <xdr:colOff>266700</xdr:colOff>
                <xdr:row>2</xdr:row>
                <xdr:rowOff>152400</xdr:rowOff>
              </to>
            </anchor>
          </objectPr>
        </oleObject>
      </mc:Choice>
      <mc:Fallback>
        <oleObject progId="Equation.3" shapeId="1026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2022-05-11T02:36:25Z</dcterms:created>
  <dcterms:modified xsi:type="dcterms:W3CDTF">2022-05-11T03:09:05Z</dcterms:modified>
</cp:coreProperties>
</file>