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405" windowWidth="14805" windowHeight="7710" firstSheet="1" activeTab="5"/>
  </bookViews>
  <sheets>
    <sheet name="NASLOVNA" sheetId="8" r:id="rId1"/>
    <sheet name="ograda" sheetId="1" r:id="rId2"/>
    <sheet name="hortikultura" sheetId="2" r:id="rId3"/>
    <sheet name="prometnice" sheetId="3" r:id="rId4"/>
    <sheet name="vodovod i kanalizacija" sheetId="4" r:id="rId5"/>
    <sheet name="čuvarska k i spremište" sheetId="5" r:id="rId6"/>
    <sheet name="elektroinstalacije" sheetId="9" r:id="rId7"/>
    <sheet name="rekapitulacija" sheetId="7" r:id="rId8"/>
  </sheets>
  <calcPr calcId="144525"/>
</workbook>
</file>

<file path=xl/calcChain.xml><?xml version="1.0" encoding="utf-8"?>
<calcChain xmlns="http://schemas.openxmlformats.org/spreadsheetml/2006/main">
  <c r="D17" i="7" l="1"/>
  <c r="B122" i="9"/>
  <c r="B120" i="9"/>
  <c r="B118" i="9"/>
  <c r="A114" i="9"/>
  <c r="F113" i="9"/>
  <c r="F110" i="9"/>
  <c r="F107" i="9"/>
  <c r="F102" i="9"/>
  <c r="F99" i="9"/>
  <c r="F96" i="9"/>
  <c r="F93" i="9"/>
  <c r="F90" i="9"/>
  <c r="F87" i="9"/>
  <c r="F84" i="9"/>
  <c r="F81" i="9"/>
  <c r="F78" i="9"/>
  <c r="F75" i="9"/>
  <c r="F72" i="9"/>
  <c r="F67" i="9"/>
  <c r="F64" i="9"/>
  <c r="F61" i="9"/>
  <c r="A56" i="9"/>
  <c r="F55" i="9"/>
  <c r="F52" i="9"/>
  <c r="F49" i="9"/>
  <c r="F46" i="9"/>
  <c r="F43" i="9"/>
  <c r="F40" i="9"/>
  <c r="F37" i="9"/>
  <c r="F34" i="9"/>
  <c r="A28" i="9"/>
  <c r="F27" i="9"/>
  <c r="F26" i="9"/>
  <c r="F23" i="9"/>
  <c r="F22" i="9"/>
  <c r="F21" i="9"/>
  <c r="F19" i="9"/>
  <c r="F18" i="9"/>
  <c r="F16" i="9"/>
  <c r="F15" i="9"/>
  <c r="F14" i="9"/>
  <c r="F12" i="9"/>
  <c r="F28" i="9" l="1"/>
  <c r="F118" i="9" s="1"/>
  <c r="F56" i="9"/>
  <c r="F120" i="9" s="1"/>
  <c r="F114" i="9"/>
  <c r="F122" i="9" s="1"/>
  <c r="F124" i="9" l="1"/>
  <c r="F125" i="9" s="1"/>
  <c r="F126" i="9" s="1"/>
  <c r="F42" i="3" l="1"/>
  <c r="F39" i="3"/>
  <c r="F82" i="3" l="1"/>
  <c r="F68" i="3"/>
  <c r="F62" i="3"/>
  <c r="F70" i="3" s="1"/>
  <c r="F55" i="5"/>
  <c r="F53" i="5"/>
  <c r="F51" i="5"/>
  <c r="F58" i="5"/>
  <c r="B45" i="5"/>
  <c r="A45" i="5"/>
  <c r="F44" i="5"/>
  <c r="F41" i="5"/>
  <c r="F45" i="5" s="1"/>
  <c r="F57" i="5" s="1"/>
  <c r="F59" i="5" l="1"/>
  <c r="F60" i="5" s="1"/>
  <c r="F67" i="8" l="1"/>
  <c r="F66" i="8"/>
  <c r="F31" i="8"/>
  <c r="F28" i="8"/>
  <c r="F29" i="8" s="1"/>
  <c r="F24" i="8"/>
  <c r="F25" i="8" s="1"/>
  <c r="F68" i="8" l="1"/>
  <c r="F69" i="8"/>
  <c r="F70" i="8" s="1"/>
  <c r="F32" i="8"/>
  <c r="F33" i="8" s="1"/>
  <c r="B36" i="5" l="1"/>
  <c r="F34" i="5"/>
  <c r="F31" i="5"/>
  <c r="F28" i="5"/>
  <c r="F27" i="5"/>
  <c r="B21" i="5"/>
  <c r="A21" i="5"/>
  <c r="F19" i="5"/>
  <c r="F16" i="5"/>
  <c r="F13" i="5"/>
  <c r="B7" i="5"/>
  <c r="A7" i="5"/>
  <c r="F6" i="5"/>
  <c r="F7" i="5" s="1"/>
  <c r="F229" i="4"/>
  <c r="F223" i="4"/>
  <c r="F220" i="4"/>
  <c r="F219" i="4"/>
  <c r="F218" i="4"/>
  <c r="F217" i="4"/>
  <c r="F207" i="4"/>
  <c r="F204" i="4"/>
  <c r="F201" i="4"/>
  <c r="F196" i="4"/>
  <c r="F193" i="4"/>
  <c r="F190" i="4"/>
  <c r="F187" i="4"/>
  <c r="F183" i="4"/>
  <c r="F179" i="4"/>
  <c r="F175" i="4"/>
  <c r="F165" i="4"/>
  <c r="F162" i="4"/>
  <c r="F158" i="4"/>
  <c r="F153" i="4"/>
  <c r="F147" i="4"/>
  <c r="F144" i="4"/>
  <c r="F141" i="4"/>
  <c r="F138" i="4"/>
  <c r="F135" i="4"/>
  <c r="F129" i="4"/>
  <c r="F120" i="4"/>
  <c r="F117" i="4"/>
  <c r="F114" i="4"/>
  <c r="F103" i="4"/>
  <c r="F100" i="4"/>
  <c r="F97" i="4"/>
  <c r="F94" i="4"/>
  <c r="F88" i="4"/>
  <c r="F85" i="4"/>
  <c r="F84" i="4"/>
  <c r="F77" i="4"/>
  <c r="F79" i="4" s="1"/>
  <c r="F71" i="4"/>
  <c r="F68" i="4"/>
  <c r="F65" i="4"/>
  <c r="F62" i="4"/>
  <c r="D55" i="4"/>
  <c r="F56" i="4" s="1"/>
  <c r="F50" i="4"/>
  <c r="F47" i="4"/>
  <c r="F44" i="4"/>
  <c r="F41" i="4"/>
  <c r="D37" i="4"/>
  <c r="F38" i="4" s="1"/>
  <c r="D31" i="4"/>
  <c r="D32" i="4" s="1"/>
  <c r="F32" i="4" s="1"/>
  <c r="F24" i="4"/>
  <c r="F21" i="4"/>
  <c r="F18" i="4"/>
  <c r="F11" i="4"/>
  <c r="F8" i="4"/>
  <c r="F36" i="5" l="1"/>
  <c r="F21" i="5"/>
  <c r="F12" i="4"/>
  <c r="F238" i="4" s="1"/>
  <c r="F90" i="4"/>
  <c r="F121" i="4"/>
  <c r="F105" i="4"/>
  <c r="F134" i="4"/>
  <c r="F25" i="4"/>
  <c r="F152" i="4"/>
  <c r="F159" i="4"/>
  <c r="F128" i="4"/>
  <c r="F208" i="4"/>
  <c r="F224" i="4"/>
  <c r="F231" i="4"/>
  <c r="D18" i="7"/>
  <c r="D19" i="7" s="1"/>
  <c r="F37" i="4"/>
  <c r="F31" i="4"/>
  <c r="F55" i="4"/>
  <c r="F61" i="4"/>
  <c r="F51" i="3"/>
  <c r="F48" i="3"/>
  <c r="F45" i="3"/>
  <c r="F37" i="3"/>
  <c r="F30" i="3"/>
  <c r="F27" i="3"/>
  <c r="F24" i="3"/>
  <c r="F21" i="3"/>
  <c r="F15" i="3"/>
  <c r="F12" i="3"/>
  <c r="F9" i="3"/>
  <c r="F6" i="3"/>
  <c r="F6" i="2"/>
  <c r="F7" i="2" s="1"/>
  <c r="F167" i="4" l="1"/>
  <c r="F233" i="4" s="1"/>
  <c r="F242" i="4" s="1"/>
  <c r="F52" i="3"/>
  <c r="F80" i="3" s="1"/>
  <c r="F16" i="3"/>
  <c r="F76" i="3" s="1"/>
  <c r="F31" i="3"/>
  <c r="F78" i="3" s="1"/>
  <c r="F72" i="4"/>
  <c r="F107" i="4" s="1"/>
  <c r="F240" i="4" s="1"/>
  <c r="F8" i="2"/>
  <c r="F9" i="2" s="1"/>
  <c r="F31" i="1"/>
  <c r="F27" i="1"/>
  <c r="F32" i="1" s="1"/>
  <c r="F22" i="1"/>
  <c r="F23" i="1" s="1"/>
  <c r="F17" i="1"/>
  <c r="F16" i="1"/>
  <c r="F14" i="1"/>
  <c r="F8" i="1"/>
  <c r="F9" i="1" s="1"/>
  <c r="F83" i="3" l="1"/>
  <c r="F84" i="3" s="1"/>
  <c r="F85" i="3" s="1"/>
  <c r="F243" i="4"/>
  <c r="F244" i="4" s="1"/>
  <c r="F245" i="4" s="1"/>
  <c r="F34" i="1"/>
  <c r="F35" i="1" s="1"/>
  <c r="F36" i="1" s="1"/>
</calcChain>
</file>

<file path=xl/sharedStrings.xml><?xml version="1.0" encoding="utf-8"?>
<sst xmlns="http://schemas.openxmlformats.org/spreadsheetml/2006/main" count="733" uniqueCount="334">
  <si>
    <t>Iskolčenje trase ograde oko odlagališta. Radovi obuhvaćaju, izradu elaborata iskolčenja,sva potrebna geodetska mjerenja kojima se podaci sa projekta prenose na teren, osiguranje osi trase i stalnih visinskih točaka, obnavljanje i održavanje oznaka na terenu za vrijeme građenja pa sve do predaje radova kao i izrada snimke izvedenog stanja. 
Obračun se vrši po m' iskolčene tlocrtne površine.</t>
  </si>
  <si>
    <t>OPIS RADOVA</t>
  </si>
  <si>
    <t>Jed. mj.</t>
  </si>
  <si>
    <t>Količina</t>
  </si>
  <si>
    <t>Jed. cijena</t>
  </si>
  <si>
    <t>OGRADA</t>
  </si>
  <si>
    <t>PRIPREMNI RADOVI</t>
  </si>
  <si>
    <t>m'</t>
  </si>
  <si>
    <t xml:space="preserve"> PRIPREMNI RADOVI UKUPNO:</t>
  </si>
  <si>
    <t>ZEMLJANI RADOVI</t>
  </si>
  <si>
    <t xml:space="preserve">Ručni Iskop zemljanog materijala "C" kategorije za temelje samce dimenzije 0,40x0,40x0,85 m za ogradu oko odlagališta. Obračun se vrši po m³ iskopanog rova. </t>
  </si>
  <si>
    <t>m³</t>
  </si>
  <si>
    <r>
      <t>Odvoz materijala od iskopa nakon zatrpavanja rova, kamionom na gradsku deponiju udaljenost do 20 km. U cijenu je uračunat utovar, istovar i grubo razastiranje na deponiji. Koeficijent rastresitosti 1,35. Obračun po m</t>
    </r>
    <r>
      <rPr>
        <vertAlign val="superscript"/>
        <sz val="10"/>
        <rFont val="Cambria"/>
        <family val="1"/>
        <charset val="238"/>
      </rPr>
      <t>3</t>
    </r>
    <r>
      <rPr>
        <sz val="10"/>
        <rFont val="Cambria"/>
        <family val="1"/>
        <charset val="238"/>
      </rPr>
      <t xml:space="preserve"> zemlje u rastresitom stanju.</t>
    </r>
  </si>
  <si>
    <t xml:space="preserve"> ZEMLJANI  RADOVI UKUPNO:</t>
  </si>
  <si>
    <t>BETONSKI RADOVI</t>
  </si>
  <si>
    <t>Betoniranje temelja samaca za ogradu dimenzije  0,40x0,40x0,90 m, sa betonom  tlačne čvrstoće C 30/37. Temelji su na osovinskom razmaku od 250 cm. U cijenu je uključena izrada odnosno dobava i prijevoz betona te strojna ugradba i njega svježeg betona sa oplatom. Obračun se vrši po komadu izrađenog temelja samca.</t>
  </si>
  <si>
    <t>kom.</t>
  </si>
  <si>
    <t xml:space="preserve"> BETONSKI RADOVI UKUPNO:</t>
  </si>
  <si>
    <t>MONTAŽNI  RADOVI</t>
  </si>
  <si>
    <t>Radovi pokriveni ovom stavkom uključuju osiguranje cjelokupne radne snage, materijala i opreme i provedbu svog potrebnog rada za nabavu, dopremu i ugradnju ograde širine panela 2500 mm i visine 2030 mm. Paneli ograde napravljeni su od pocinčane žice promjera 5 mm,  koja se dodatno priprema za prianjanje PVC sloja (min.200 mikrona) na površinu proizvoda. Vodoravna ojačanja daju panelima dodatnu čvrstoću. Otvor oka na mreži je 200x50 mm, te 100x50 mm na ojačanom dijelu. Paneli su zelene boje RAL 6005 . Stupovi ograde su  visine 2575 mm, H profil 70x44 mm, pocinčani i plastificirani. Boja stupova je zelena RAL 6005. Stupovi se postavljaju na osnom razmaku od 2520 mm u bušene rupe (temelje samce).
U cijenu su uključeni i stupovi, te sav potreban materijal za ugradnju.</t>
  </si>
  <si>
    <t>m</t>
  </si>
  <si>
    <t xml:space="preserve">Izrada, montaža i isporuka dvokrilnih ulaznih vrata. Kompletan odgovarajući bravarski okov s dodatnom cilindričnom bravom i tri ključa.  Ličenje temeljnom bojom i dva lazurna premaza  bojom sa svim potrebnim predradnjama, sve ukljućeno u stavku. Sve ostalo prema Tehničkim uvjetima za bravarske radove. Napomena: Svijetle otvore bravarije potrebno je provjeriti na licu mjesta. </t>
  </si>
  <si>
    <t>- ulazna vrata dvokrilna 3,1+3,1 m</t>
  </si>
  <si>
    <t>MONTAŽNI RADOVI UKUPNO:</t>
  </si>
  <si>
    <t>OGRADA UKUPNO:</t>
  </si>
  <si>
    <t>PDV:</t>
  </si>
  <si>
    <t>SVEUKUPNO:</t>
  </si>
  <si>
    <t>Cijena</t>
  </si>
  <si>
    <t>Red.br.</t>
  </si>
  <si>
    <t>I.</t>
  </si>
  <si>
    <t>A.</t>
  </si>
  <si>
    <t>1.</t>
  </si>
  <si>
    <t>B.</t>
  </si>
  <si>
    <t>2.</t>
  </si>
  <si>
    <t>C.</t>
  </si>
  <si>
    <t>D.</t>
  </si>
  <si>
    <t>II.</t>
  </si>
  <si>
    <t>HORTIKULTURNO UREĐENJE</t>
  </si>
  <si>
    <t>Nabava, doprema, razastiranje i planiranje humusnog materijala u sloju debljine 20 cm na prostoru reciklažnog dvorišta. Stavka uključuje zasijavanje sa travnom smjesom uz prethodno gnojenje, te polijevanje vodom. Sve izvoditi prema Općim tehničkim uvjetima za radove na cestama 2-15. Obračun prema m² zatravljene površine.</t>
  </si>
  <si>
    <r>
      <t>m</t>
    </r>
    <r>
      <rPr>
        <vertAlign val="superscript"/>
        <sz val="10"/>
        <rFont val="Cambria"/>
        <family val="1"/>
        <charset val="238"/>
      </rPr>
      <t>2</t>
    </r>
  </si>
  <si>
    <t>HORTIKULTURNO UREĐENJE UKUPNO:</t>
  </si>
  <si>
    <t>Iskolčenje prometnih površina reciklažnog dvorišta. Radovi obuhvaćaju, izradu elaborata iskolčenja, sva potrebna geodetska mjerenja kojima se podaci sa projekta prenose na teren, osiguranje osi trase i stalnih visinskih točaka, obnavljanje i održavanje oznaka na terenu za vrijeme građenja pa sve do predaje radova kao i izrada snimke izvedenog stanja. 
Obračun se vrši po m² iskolčene tlocrtne površine.</t>
  </si>
  <si>
    <r>
      <t>Uklanjanje grmlja. Predviđeno je uklanjanje grmlja s cijele površine recuklažnog dvorišta. Uključena je i površina u širini 5 m izvan ograde.
Stavka obuhvaća:
- krčenje grmlja i korijenja
- odlaganje grmlja i korijenja van trase
- utovar, istovar, prijevoz na odlagalište do 20 km.
Obračun po m</t>
    </r>
    <r>
      <rPr>
        <sz val="10"/>
        <rFont val="Calibri"/>
        <family val="2"/>
        <charset val="238"/>
      </rPr>
      <t>²</t>
    </r>
    <r>
      <rPr>
        <sz val="10"/>
        <rFont val="Cambria"/>
        <family val="1"/>
        <charset val="238"/>
      </rPr>
      <t xml:space="preserve"> iskrčenog terena.</t>
    </r>
  </si>
  <si>
    <t>3.</t>
  </si>
  <si>
    <t xml:space="preserve">Rušenje kompletnog postojećeg objekta tlocrtnih dimenzija 10,35 x 6,75 m i visine oko 3,5 m na prostoru budućeg reciklažnog dvorišta. Stavka uključuje nabavu, mobilizaciju, postavljanje i uklanjanje svih strojeva i opreme potrebnih za izvršenje radova. Nabava, dobava i postavljanje svih privremenih i stalnih gradilišnih ograda, visine 2 m. Ograda je neprovidna i lako demontažna, postavljanje se vrši paralelno s uklanjanjem vanjskih zidova predmetne građevine. Prijava gradilišta nadležnim službama. Odpajanje svih priključaka komunalne infrastrukture, u skladu sa suglasnostima izdanim od nadležnih institucija. Ručna demontaža vanjske i unutarnje stolarije, te pokrova s razdvajanjem različitih materijala (čelik, drvo, staklo itd.). Strojno rušenje konstrukcije ravnog krova, nosivih i nenosivih vertikalnih elemenata građevine (zidovi od opeke, betona ili armiranog betona, grede i stupovi) i armirano betonske podne ploče s dodatnim usitnjavanjem. Uklanjanje vanjskih razvoda svih instalacija uključujući pripadajuća okna i opremu, te zbrinjavanje na odgovarajući način. Utovar i odvoz svog nastalog građevinskog otpada na deponiju udaljenosti do 20 km. </t>
  </si>
  <si>
    <t>4.</t>
  </si>
  <si>
    <t>Privremena regulacija prometa. Pod ovom regulacijom prometa podrazumijeva se šira regulacija prometa. Ova stavka obuhvaća slijedeće radove:
- postavljanje novih i izmjena postojećih prometnih znakova svih vrsta, vertikalnih i horizontalnih, prema projektu reguliranja prometa
- nakon prestanka privremene regulacije prometa oznake vratiti u prvobitno stanje
- održavanje svih vertikalnih, horizontalnih znakova za svo vrijeme privremne regulacije prometa.
Cijenu projekta ponuditi prema projektu privremene regulacije prometa, ukoliko projekt postoji, a plaćanje će se izvršiti prema računu izvoditelja radova koje je izvršilo regulaciju.</t>
  </si>
  <si>
    <t>PRIPREMNI RADOVI UKUPNO:</t>
  </si>
  <si>
    <t>DONJI USTROJ</t>
  </si>
  <si>
    <r>
      <t>Iskop humusa.
Ova stavka obuhvaća slijedeće radove:
- iskop površinskog sloja zemlje 20 cm 
- utovar iskopanog materijala u vozilo te prijevoz u nasip ili na odlagalište na udaljenost do 20 km
- nakon iskopa humusa na dijelu nasipa, izvršiti nabijanje podloge na Me=30 N/mm</t>
    </r>
    <r>
      <rPr>
        <sz val="10"/>
        <rFont val="Calibri"/>
        <family val="2"/>
        <charset val="238"/>
      </rPr>
      <t>²</t>
    </r>
    <r>
      <rPr>
        <sz val="10"/>
        <rFont val="Cambria"/>
        <family val="1"/>
        <charset val="238"/>
      </rPr>
      <t xml:space="preserve">
Obračun po m</t>
    </r>
    <r>
      <rPr>
        <sz val="10"/>
        <rFont val="Calibri"/>
        <family val="2"/>
        <charset val="238"/>
      </rPr>
      <t>³</t>
    </r>
    <r>
      <rPr>
        <sz val="10"/>
        <rFont val="Cambria"/>
        <family val="1"/>
        <charset val="238"/>
      </rPr>
      <t xml:space="preserve"> iskopanog humusa mjereno snimanjem profila nakon iskopa. Humus deponirati po trasi i zaštiti pokose usjeka ili nasipa.</t>
    </r>
  </si>
  <si>
    <r>
      <t>m</t>
    </r>
    <r>
      <rPr>
        <vertAlign val="superscript"/>
        <sz val="10"/>
        <rFont val="Cambria"/>
        <family val="1"/>
        <charset val="238"/>
      </rPr>
      <t>3</t>
    </r>
  </si>
  <si>
    <r>
      <t>Široki iskop zemlje.
Ova stavka obuhvaća slijedeće radove:
- iskop zemlje
- utovar iskopanog materijala u vozilo te prijevoz u nasip ili na odlagalište do 20 km.
- istovar i razastiranje na odlagalištu
- ručni iskop uz komunalne instalacije te utovar, prijevoz i razastiranje na odlagalište,
- uređenje prema projektnom profilu
- sanacija eventualnih potkopanih ili oštećenih ravnina, planiranje posteljice i zbijanje odgovarajućim valjcima.
Obračun po m</t>
    </r>
    <r>
      <rPr>
        <sz val="10"/>
        <rFont val="Calibri"/>
        <family val="2"/>
        <charset val="238"/>
      </rPr>
      <t>³</t>
    </r>
    <r>
      <rPr>
        <sz val="10"/>
        <rFont val="Cambria"/>
        <family val="1"/>
        <charset val="238"/>
      </rPr>
      <t xml:space="preserve"> iskopanog materijala mjereno u sraslom stanju prema poprečnim profilima.</t>
    </r>
  </si>
  <si>
    <r>
      <t>Nabava i postavljanje separacijskog geotekstila 400 g/m</t>
    </r>
    <r>
      <rPr>
        <sz val="10"/>
        <rFont val="Calibri"/>
        <family val="2"/>
        <charset val="238"/>
      </rPr>
      <t>²</t>
    </r>
    <r>
      <rPr>
        <sz val="10"/>
        <rFont val="Cambria"/>
        <family val="1"/>
        <charset val="238"/>
      </rPr>
      <t>.
Jedinična cijena i količina treba sadržavati:
-sav rad i pripremne aktivnosti za rukovanje materijalom
-sav rad i dodatni materijal (uključujući preklope) za polaganje i spajanje materijala
-sva potrebna ispitivanja i izvještaje kojima se dokazuje kvaliteta materijala
-sve što je potrebno za ispunjavanje zahtjeva kontrole kvalitete radova
Obračun se vrši po m</t>
    </r>
    <r>
      <rPr>
        <sz val="10"/>
        <rFont val="Calibri"/>
        <family val="2"/>
        <charset val="238"/>
      </rPr>
      <t>²</t>
    </r>
    <r>
      <rPr>
        <sz val="10"/>
        <rFont val="Cambria"/>
        <family val="1"/>
        <charset val="238"/>
      </rPr>
      <t>.</t>
    </r>
  </si>
  <si>
    <t>5.</t>
  </si>
  <si>
    <t>6.</t>
  </si>
  <si>
    <t>7.</t>
  </si>
  <si>
    <t>8.</t>
  </si>
  <si>
    <r>
      <t>Izrada nasipa od šljunka ili kamenog materijala.
Ovaj rad obuhvaća:
- dobavu i dopremu nasipnog materijala od šljunka ili kamenog materijala (dolomita), iz pozajmišta
-  nasipavanje i zasipanje slojevima od 30 cm,
- eventualno vlaženje ili sušenje te zbijanje i planiranje materijala u nasipu prema dimenzijama i nagibima danim u projektu.
Nasip ispod kolnih površina izvodi se od šljunka ili kamenog materijala (dolomita) u slojevima čija se debljina određuje u ovisnosti u vrsti materijala i nabijačima. Nabijanje treba izvoditi tako da se kod svakog sloja postigne Me= 40 MN/m</t>
    </r>
    <r>
      <rPr>
        <sz val="10"/>
        <rFont val="Calibri"/>
        <family val="2"/>
        <charset val="238"/>
      </rPr>
      <t>²</t>
    </r>
    <r>
      <rPr>
        <sz val="10"/>
        <rFont val="Cambria"/>
        <family val="1"/>
        <charset val="238"/>
      </rPr>
      <t>.
Obračun se vrši po m</t>
    </r>
    <r>
      <rPr>
        <sz val="10"/>
        <rFont val="Calibri"/>
        <family val="2"/>
        <charset val="238"/>
      </rPr>
      <t>³</t>
    </r>
    <r>
      <rPr>
        <sz val="10"/>
        <rFont val="Cambria"/>
        <family val="1"/>
        <charset val="238"/>
      </rPr>
      <t xml:space="preserve"> izrađenog nasipa u zbijenom stanju na osnovi snimljenih profila.</t>
    </r>
  </si>
  <si>
    <t>DONJI USTROJ UKUPNO:</t>
  </si>
  <si>
    <t>GORNJI USTROJ</t>
  </si>
  <si>
    <r>
      <t>Izradi donjeg nosivog sloja može se pristupiti nakon propisno izvedene, ispitane i po nadzornom inženjeru preuzete posteljice ili filterskog sloja. Za izradu ovog sloja mogu se upotrijebiti šljunčani ili drobljeni kameni materijal kao i mješavini ova dva materijala.
Modul stišljivosti na donjem nosivom sloju treba biti:
- za debljinu sloja 40 cm, Me=70 N/mm</t>
    </r>
    <r>
      <rPr>
        <sz val="10"/>
        <rFont val="Calibri"/>
        <family val="2"/>
        <charset val="238"/>
      </rPr>
      <t>²</t>
    </r>
    <r>
      <rPr>
        <sz val="10"/>
        <rFont val="Cambria"/>
        <family val="1"/>
        <charset val="238"/>
      </rPr>
      <t xml:space="preserve"> do 100 N/mm</t>
    </r>
    <r>
      <rPr>
        <sz val="10"/>
        <rFont val="Calibri"/>
        <family val="2"/>
        <charset val="238"/>
      </rPr>
      <t>²</t>
    </r>
    <r>
      <rPr>
        <sz val="10"/>
        <rFont val="Cambria"/>
        <family val="1"/>
        <charset val="238"/>
      </rPr>
      <t>, 
Ova stavka za izradu donjeg nosivog sloja obuhvaća:
- pribavljanje atesta za materijal prije početka radova,
- dobava, odvoz i istovar materijala,
- ugradbu materijala, zbijanje i planiranje na projektiranu visinu,
- kontrolu ravnine sloja i visine tekućeg sloja,
- sva tekuća i kontrolna ispitivanja uz ispostavljanje atesta za dokaz kvalitete ugrađenog sloja,
- sva tekuća i kontrolna ispitivanja uz ispostavljanje atesta za dokaz kvalitete ugrađenog sloja.
Obračun po m</t>
    </r>
    <r>
      <rPr>
        <sz val="10"/>
        <rFont val="Calibri"/>
        <family val="2"/>
        <charset val="238"/>
      </rPr>
      <t>³</t>
    </r>
    <r>
      <rPr>
        <sz val="10"/>
        <rFont val="Cambria"/>
        <family val="1"/>
        <charset val="238"/>
      </rPr>
      <t xml:space="preserve"> ugrađenog sloja. </t>
    </r>
  </si>
  <si>
    <r>
      <t>Izrada armirano betonskog kolnika  debljine 20 cm, na prethodno izvedenoj podlozi od zbijenog šljunka betonom C30/37 sa min. 400 kg cementa na 1 m</t>
    </r>
    <r>
      <rPr>
        <vertAlign val="superscript"/>
        <sz val="10"/>
        <rFont val="Cambria"/>
        <family val="1"/>
        <charset val="238"/>
      </rPr>
      <t>3</t>
    </r>
    <r>
      <rPr>
        <sz val="10"/>
        <rFont val="Cambria"/>
        <family val="1"/>
        <charset val="238"/>
      </rPr>
      <t xml:space="preserve"> ugrađenog betona uz odgovarajuće dodatke prema propisanoj recepturi radi postizanja vodonepropusnosti i bolje čvrstoće, a prema uputama nadzornog organa. Agregat mora biti čist, bez organskih primjesa i pravilnog granulometrijskog sastava. Izrada betona strojno, a ugradnja vibriranjem. Površina se betonira u pločama veličine cca 3,5  x 5,0 m. Fuge razdjelnice, izvode se na način da se između ploča postavlja umetak od mekanog drveta debljine 14 mm. Razdjelnice se na vrhu ispune trajno elastičnim kitom.</t>
    </r>
  </si>
  <si>
    <t>Armatura armirano betonskog kolnika od obostrano armiranih mreža Q-503 . U jediničnu cijenu je uključena nabava, doprema, siječenje, čišćenje od hrđe, ispravljanje, postavljanje,  vezivanje,  te svi ostali radovi i materijali (podlošci i sl.) potrebiti da se  armatura postavi na mjesto određeno nacrtom. Prije betoniranja nadzorni organ investitora treba pregledati ugrađenu armaturu, uloške i podloške te utvrditi čvrstoću oplate, nakon čega se smije pristupiti betoniranju. Ovim troškovnikom predviđa se slijedeća količina armature u kg.</t>
  </si>
  <si>
    <t>kg</t>
  </si>
  <si>
    <t>Izvedba betonskih rubnjaka dimenzija 18/24/100 cm
Dobava, transport i ugradnja betonskih rubnjaka presjeka 18/24 cm,rađenih od betona tlačne čvrstoće C 25/30. Stavka uključuje i ravne i lučne komade, prema projektu. Rubnjake postavljati na podlogu od betona tlačne čvrstoće C 20/25, veličine 25/30 cm. U svemu prema HRN U.S4.051 i projektu. Ugrađivati se smiju samo čitavi rubnjaci, bez pukotina i oštećenih bridova. Rubnjaci u projektirani položaj po pravcu i visini dovode se podbijanjem drvenim klinovima, a fiksiraju podlijevanjem cementnim mortom 1:4. Sastavke rubnjaka međusobno  izvesti u širini od oko 10 mm, te ih ispuniti cementnim mortom  marke 15, prema HRN U.M2.012, koji treba biti uvučen 10 mm. 
U cijenu je uključen i eventualni potrebni iskop, beton za podlogu, oplata betona podloge, betonski rubnjaci, cementni mort i sav transport i rad u vezi s time.
Obračun se vrši po m' ugrađenih potrebnih rubnjaka.</t>
  </si>
  <si>
    <t>GORNJI USTROJ UKUPNO:</t>
  </si>
  <si>
    <t>REKAPITULACIJA</t>
  </si>
  <si>
    <t>PRIPREMNI</t>
  </si>
  <si>
    <t>UKUPNO:</t>
  </si>
  <si>
    <t>PRIKLJUČAK NA JAVNU VODOOPSKRBNU MREŽU</t>
  </si>
  <si>
    <t>Napomena:
Priključak na budući javni vodoopskrbni sustav izvoditi isključivo prema zahtjevu distributera vode. Priključak, uključivo spojni cjevovod, mjerne garniture, armaturu, dvostruke kontrolirane nepovratne ventile – tip BA i EC (zaštitnike od povratnog toka) i spojne komade u vodomjernom oknu izvodi nadležna služba distributera vode.
Točnu poziciju i veličinu vodomjernog okna određuje ovlaštena osoba distributera vode.
Ponudom obuhvatiti i sve posredne troškove pripreme, prekopa i saniranja ceste, nadzor komunalnih službi drugih instalacija kod utvrđivanja trase, izvedbe iskopa i sl.</t>
  </si>
  <si>
    <r>
      <t>Priključak DN 110 mm, Vodomjeri WS 15-50 (Qn = 60 m</t>
    </r>
    <r>
      <rPr>
        <vertAlign val="superscript"/>
        <sz val="10"/>
        <rFont val="Cambria"/>
        <family val="1"/>
        <charset val="238"/>
      </rPr>
      <t>3</t>
    </r>
    <r>
      <rPr>
        <sz val="10"/>
        <rFont val="Cambria"/>
        <family val="1"/>
        <charset val="238"/>
      </rPr>
      <t>/sat, Ø100 mm) i VMA 1.5-3 (Qn = 1,5 m</t>
    </r>
    <r>
      <rPr>
        <vertAlign val="superscript"/>
        <sz val="10"/>
        <rFont val="Cambria"/>
        <family val="1"/>
        <charset val="238"/>
      </rPr>
      <t>3</t>
    </r>
    <r>
      <rPr>
        <sz val="10"/>
        <rFont val="Cambria"/>
        <family val="1"/>
        <charset val="238"/>
      </rPr>
      <t>/sat, Ø 20 mm).</t>
    </r>
  </si>
  <si>
    <t>kom</t>
  </si>
  <si>
    <t>Izrada armirano-betonskog zasunskog okna svijetlog otvora 140x140 cm. Kompletno okno izvesti vodonepropusnim betonom tlačne čvrstoće C 30/37.
Armatura oznake B 500B je uključena u jediničnu cijenu stavke (1100 kg). U zid komore ugraditi penjalice od betonskog željeza B500B (RA400/500-2) ø20 mm. Pokrovnu ploču izolirati s dva sloja ljepenke i tri vruća premaza bitumena.                                                             Predviđa se ugradnja T komada DN 100, 3 EVX zasuna DN 100, 3 FF komada DN 100, te 3 prirubnice DN 100 za spoj PVC/ PE cijevi. Zasuni će se opskrbiti ugradbenom garniturom i lijevano željeznim kapama u pokrovnoj ploči zasunskog okna. Minimalni razmak fazonskih komada od zida/poda okna iznosi 30 cm.
Ulazni otvor je veličine 60x60 cm, debljine stjenke 15 cm na koji se ugrađuje lijevano-željezni poklopac. Poklopac je za opterećenje u zelenoj površini 15 kN (klasa A15 prema EN124;1994), na zaključavanje. 
Jediničnom cijenom izvedbe vodomjernog okna obuhvaćena je kompletna izvedba okna zajedno sa svom potrebnom oplatom i armaturom, izravnavajući sloj betona tlačne čvrstoće C 12/15, d = 10 cm, dobava i ugradnja PVC cijevi i dilatacijskih brtvi u stjenke okna, kao i dobava i ugradnja poklopca okna.          Zemljoradnje za okno uključene su u jediničnu cijenu zasunskog okna.</t>
  </si>
  <si>
    <t>komplet</t>
  </si>
  <si>
    <t>PRIKLJUČAK NA JAVNU VODOOPSKRBNU MREŽU UKUPNO:</t>
  </si>
  <si>
    <t>INTERNI VANJSKI VODOVOD</t>
  </si>
  <si>
    <t>A. PRIPREMNI RADOVI</t>
  </si>
  <si>
    <t>Iskolčenje trase vodovoda. Rad obuhvaća sve radove snimanja, obilježavanja i profiliranja cjevovoda sa upisivanjem oznaka i osiguranjima.
Obračun po metru obilježene trase cjevovoda.</t>
  </si>
  <si>
    <t>m′</t>
  </si>
  <si>
    <t>Geodetska kontrola glavnih točaka trase tijekom izvođenja radova.
Obračun u  satima za stvarno izvršene radove</t>
  </si>
  <si>
    <t>sati</t>
  </si>
  <si>
    <t>Iskolčenje i nadzor ostalih komunalnih instalacija.</t>
  </si>
  <si>
    <t>A. PRIPREMNI RADOVI UKUPNO:</t>
  </si>
  <si>
    <t>B. GRAĐEVINSKI RADOVI</t>
  </si>
  <si>
    <r>
      <t>Iskop vodovodnog rova u tlu C kategorije prosječne širine 80 cm i dubine 1,20 metara s odbacivanjem materijala uz rub rova. Iskop se uglavnom predviđa strojno, dok se ručno predviđa samo na mjestima gdje se iskop ne može izvršiti mehanizacijom (gdje smetaju postojeći podzemni objekti vodovoda i drugih komunalnih instalacija. (80% strojno, a 20% ručnog iskopa).
Rad na iskopu obuhvaća pravilno zasijecanje bočnih strana i grubo planiranje dna rova. U cijenu uključen iskop bez obzira na sadržaj vode u iskopu i otežan rad radi razupirača. Naročito obratiti pažnju na širinu i dubinu rova da slijedi niveletu iskopa. 
Radovi moraju biti u potpunoj koordinaciji s montažom cijevi.
Obračun po m</t>
    </r>
    <r>
      <rPr>
        <vertAlign val="superscript"/>
        <sz val="10"/>
        <rFont val="Cambria"/>
        <family val="1"/>
        <charset val="238"/>
      </rPr>
      <t>3</t>
    </r>
    <r>
      <rPr>
        <sz val="10"/>
        <rFont val="Cambria"/>
        <family val="1"/>
        <charset val="238"/>
      </rPr>
      <t xml:space="preserve"> stvarno iskopanog materijala u sraslom  stanju.</t>
    </r>
  </si>
  <si>
    <t xml:space="preserve"> - Ukupno</t>
  </si>
  <si>
    <t xml:space="preserve"> - strojno</t>
  </si>
  <si>
    <t xml:space="preserve"> - ručno</t>
  </si>
  <si>
    <r>
      <t>Iskop i proširenje iskopa u tlu C kategorije na mjestu vodomjernog okno s odbacivanjem materijala uz rub rova
Iskop se uglavnom predviđa strojno, dok se ručno predviđa samo na mjestima gdje se iskop ne može izvršiti mehanizacijom (90% strojno, a 10% ručnog iskopa).
Rad na iskopu obuhvaća pravilno zasijecanje bočnih strana i grubo planiranje dna rova. U cijenu uključen iskop bez obzira na sadržaj vode u iskopu i otežan rad radi razupirača. 
Obračun po m</t>
    </r>
    <r>
      <rPr>
        <vertAlign val="superscript"/>
        <sz val="10"/>
        <rFont val="Cambria"/>
        <family val="1"/>
        <charset val="238"/>
      </rPr>
      <t>3</t>
    </r>
    <r>
      <rPr>
        <sz val="10"/>
        <rFont val="Cambria"/>
        <family val="1"/>
        <charset val="238"/>
      </rPr>
      <t xml:space="preserve"> stvarno iskopanog materijala u sraslom  stanju.</t>
    </r>
  </si>
  <si>
    <r>
      <t>Razupiranje rovova vrši se mosnicama razuporama s potrebnim klinovima ili željeznim razuporama na vijak. Rad obuhvaća izradu, postavljanje i skidanje razupirača i oplate. Razupiranje izvesti tako da se  osigura siguran i nesmetan rad u rovu.
Obračun po m</t>
    </r>
    <r>
      <rPr>
        <vertAlign val="superscript"/>
        <sz val="10"/>
        <rFont val="Cambria"/>
        <family val="1"/>
        <charset val="238"/>
      </rPr>
      <t>2</t>
    </r>
    <r>
      <rPr>
        <sz val="10"/>
        <rFont val="Cambria"/>
        <family val="1"/>
        <charset val="238"/>
      </rPr>
      <t xml:space="preserve"> količine po dokaznici stvarno razuprtih površina dogovorenih sa nadzornom službom.</t>
    </r>
  </si>
  <si>
    <r>
      <t>Planiranje dna rova vrši se ručno prema projektiranoj širini i padu dna rova s točnošću ±3 cm. Iskopani materijal izbaciti van rova.
Obračun po m</t>
    </r>
    <r>
      <rPr>
        <vertAlign val="superscript"/>
        <sz val="10"/>
        <rFont val="Cambria"/>
        <family val="1"/>
        <charset val="238"/>
      </rPr>
      <t>2</t>
    </r>
    <r>
      <rPr>
        <sz val="10"/>
        <rFont val="Cambria"/>
        <family val="1"/>
        <charset val="238"/>
      </rPr>
      <t xml:space="preserve"> obrađene površine.</t>
    </r>
  </si>
  <si>
    <t>Izrada podloge od pijeska za polaganje vodovodnih cijevi u dnu rova, debljine 10 cm. Gotova podloga planirana točnošću ±1 cm i u padu prema projektu. U cijenu stavke ulazi nabava, doprema, razvod, ubacivanje i planiranje pijeska u rov s nabijanjem.</t>
  </si>
  <si>
    <t>Izrada obloge vodovodne cijevi nakon montaže i tlačne probe pijeskom do visine 10 cm iznad gornjeg ruba cijevi. Zatrpavanju se može pristupiti nakon montaže cijevi i uspješno provedene tlačne probe. Zahtjeva se simetrično zatrpavanje i zbijanje materijala istovremeno s obje strane cijevi.
Cijena rada obuhvaća nabavu, dopremu, razvoz, ubacivanje, razastiranje i nabijanje pijeska.</t>
  </si>
  <si>
    <t>Zatrpavanje rova materijalom iz iskopa. Zatrpavanje cjevovoda izvodi se nakon uspješne tlačne probe. Prije zatrpavanja obavezno pregledati cjevovod i ustanoviti da nema nekih mehaničkih oštećenja. Nakon toga pristupa se zatrpavanju u slojevima po 30 cm s pažljivim nabijanjem materijala.  
Rad se predviđa dijelom ručno, a dijelom strojno. Ručno je predviđeno do 20%, a ostalo strojno.  Zatrpavanje rova treba izvesti do kote uređene površine terena.
Zbijenost zatrpanog rova mora biti tolika da ne dođe do naknadnog slijeganja.</t>
  </si>
  <si>
    <t>Zatrpavanje oko vodomjernog okna materijalom iz iskopa.
Zatrpavanje se izvodi nakon uspješne tlačne probe cjevovoda i pregleda okna. Zatrpavanje se izvodi u slojevima po 30 cm s pažljivim nabijanjem materijala uz zidove komore.
Rad se predviđa dijelom ručno, a dijelom strojno. Ručno je predviđeno do 30%, a ostalo strojno.  Zatrpavanje treba izvesti do kote uređene površine terena.
Zbijenost mora biti tolika da ne dođe do naknadnog slijeganja.</t>
  </si>
  <si>
    <t>9.</t>
  </si>
  <si>
    <t>10.</t>
  </si>
  <si>
    <t>Izrada, postavljanje i skidanje pješačkih prijelaza preko iskopanog rova. Izraditi prijelaz širine 1 m, te zaštitnu ogradu visine 1,2 m (s obje strane prijelaza).</t>
  </si>
  <si>
    <t>11.</t>
  </si>
  <si>
    <t>Ručni otkop rovova (šliceva) radi detekcije, te mogućeg utvrđivanja dubine postojećih instalacija, kako ne bi došlo do neželjenih oštećenja. Stavka obuhvaća ručni iskop rova širine cca 60 cm i dubine do 100 cm s potrebnim nabijanjem, zatrpavanjem i dovođenjem površine u prvobitno stanje.
Broj probnih mjesta određuje nadzorni inžinjer investitora.</t>
  </si>
  <si>
    <r>
      <t>Obračun se vrši po m</t>
    </r>
    <r>
      <rPr>
        <vertAlign val="superscript"/>
        <sz val="10"/>
        <rFont val="Cambria"/>
        <family val="1"/>
        <charset val="238"/>
      </rPr>
      <t>3</t>
    </r>
    <r>
      <rPr>
        <sz val="10"/>
        <rFont val="Cambria"/>
        <family val="1"/>
        <charset val="238"/>
      </rPr>
      <t xml:space="preserve"> iskopanog rova.</t>
    </r>
  </si>
  <si>
    <t>B. GRAĐEVINSKI RADOVI UKUPNO:</t>
  </si>
  <si>
    <t>C. OBJEKTI NA VODOVODU</t>
  </si>
  <si>
    <t>Izrada armirano-betonskog vodomjernog okna svijetlog otvora 400x180x180 cm. Kompletno okno izvesti vodonepropusnim betonom tlačne čvrstoće C 30/37.
Armatura oznake B 500B je uključena u jediničnu cijenu stavke (1100 kg). U zid komore ugraditi penjalice od betonskog željeza B500B (RA400/500-2) ø20 mm. Pokrovnu ploču izolirati s dva sloja ljepenke i tri vruća premaza bitumena. 
Ulazni otvor je veličine 60x60 cm, debljine stjenke 15 cm na koji se ugrađuje lijevano-željezni poklopac s natpisom voda. Poklopac je za opterećenje u zelenoj površini 15 kN (klasa A15 prema EN124;1994), na zaključavanje. Isti mora biti ugrađen 15 cm iznad uređenog terena.
U dnu okna izraditi udubljenje ø 30 cm, dubine 40 cm s dnom debljine 20 cm. Dno vodomjernog okna nagnuti prema udubljenju.
Jediničnom cijenom izvedbe vodomjernog okna obuhvaćena je kompletna izvedba okna zajedno sa svom potrebnom oplatom i armaturom, izravnavajući sloj betona tlačne čvrstoće C 12/15, d = 10 cm, dobava i ugradnja PVC cijevi i dilatacijskih brtvi u stjenke okna, kao i dobava i ugradnja poklopca okna, te označavanje uljanom bojom radi bolje vidljivosti.
Zemljoradnje za okno specificirane su odvojeno i nisu uključene u jediničnu cijenu izvedbe vodomjernog okna.</t>
  </si>
  <si>
    <t>C. OBJEKTI NA VODOVODU UKUPNO:</t>
  </si>
  <si>
    <t>D. MONTERSKI RADOVI</t>
  </si>
  <si>
    <t>Nabava, doprema i ugradba vodovodnih tlačnih PE80 cijevi,za radni tlak NP 6 bara kao i svih fazonskih komada, fitinga i armatura. Dobava i montaža plastičnih PE-HD, PE100, PN 10  cijevi prema HRN EN 12201-2, sa spajanjem elektro spojnicama, za razvod požarne vode, uključivo svi fazonski komadi i elektrospojnice. 
Stavka obuhvaća kompletan rad na dobavi i montaži cijevi sa svim spojnim i brtvenim materijalom.
Obračun po m izvedenog cjevovoda.</t>
  </si>
  <si>
    <t>DN 20</t>
  </si>
  <si>
    <t>DN 110</t>
  </si>
  <si>
    <r>
      <t>Nabava, doprema i montaža nadzemnog hidranata, PN16 sa automatskim ispustom.
Hidrant je nadzemni Ø 100 mm</t>
    </r>
    <r>
      <rPr>
        <sz val="10"/>
        <rFont val="Cambria"/>
        <family val="1"/>
        <charset val="238"/>
      </rPr>
      <t>. Za priključak vatrogasnih cijevi su ugrađene dvije B spojnice  i jedna  A spojnica. Montaža hidranta na hladni bitumenski premaz spojeva, uključivo svi potrebni prijenosi, spuštanje u jarak, namještanje i brtveni materijal.  Sa hidrantskim ormarom za vanjsku upotrebu.
Obračun po komadu kompletnog izvedenog hidranta.</t>
    </r>
  </si>
  <si>
    <t>D. MONTERSKI RADOVI UKUPNO:</t>
  </si>
  <si>
    <t>E. OSTALI RADOVI</t>
  </si>
  <si>
    <t>Osiguranje gradilišta s izradom i postavljanjem prijenosne zaštitne ograde uz rov. 
Obračun po m ograde.</t>
  </si>
  <si>
    <t>Tlačno ispitivanje cijevne mreže sanitarnog voda nakon polaganja i montaže cjevovoda na ispitni tlak  od 1,5 MPa (15 bara). Ispitivanje provesti prema uputama nadležnog distributera vode i tehničkim uvjetima ovog projekta. Ispitivanje se vrši uz prisutnost nadzornog inžinjera.
O tlačnom ispitivanju voditi zapisnik sa potpisom vršioca ispitivanja, nadzornog inžinjera i odgovornih osoba. Rezultat tlačnog ispitivanja obavezno evidentirati u građevinski dnevnik. U stavku je uključena dobava pumpe i mjernog uređaja kao i ostalog potrebnog pribora za provedbu tlačne probe.</t>
  </si>
  <si>
    <t>Tlačno ispitivanje cijevne mreže hidrantskog voda nakon polaganja i montaže cjevovoda na ispitni tlak  od 1,5 MPa (15 bara) te pribavljanje "Certifikata" o ispravnosti. Cjevovod ispitati na probni pritisak 1,5 puta veći od radnog (15 bara) u trajanju od 3 sata ili dok se ne pregledaju svi spojevi, te nakon toga na radni tlak (10 bara) u trajanju od 24 sata. Ispitivanje se vrši uz prisutnost nadzornog inžinjera 
O tlačnom ispitivanju voditi zapisnik s potpisom vršitelja ispitivanja, nadzornog inžinjera i odgovornih osoba. Rezultat tlačnog ispitivanja obavezno evidentirati u građevinski dnevnik. U stavku je uključena dobava pumpe i mjernog uređaja kao i ostalog potrebnog pribora za provedbu tlačne probe.</t>
  </si>
  <si>
    <t>Obračun po m'.</t>
  </si>
  <si>
    <t>Ispiranje i dezinfekcija cjevovoda
prema Općim uputama nadležne sanitarne službe i tehničkim uvjetima ovog projekta. Dezinfekciju treba izvoditi dok se ne postigne kvaliteta propisana "Pravilnikom o higijenskoj ispravnosti vode koja služi za javnu opskrbu stanovništva kao vode za piće", o čemu treba dobiti atest. U stavku je uračunat sav utrošak vode i dezinfekcijskih sredstava.
Obračun po m.</t>
  </si>
  <si>
    <t>E. OSTALI RADOVI UKUPNO:</t>
  </si>
  <si>
    <t>INTERNI VANJSKI VODOVOD UKUPNO:</t>
  </si>
  <si>
    <t>III.</t>
  </si>
  <si>
    <t>VANJSKA INTERNA KANALIZACIJA</t>
  </si>
  <si>
    <t>Iskolčenje trase kanalizacije. Rad obuhvaća sve radove snimanja, obilježavanja i profiliranja s upisivanjem oznaka na svim čvorovima i revizijskim oknima s osiguranjima. Obračun po metru obilježene trase kanala.</t>
  </si>
  <si>
    <t xml:space="preserve">Iskolčenje i nadzor ostalih komunalnih instalacija. </t>
  </si>
  <si>
    <r>
      <t>Iskop kanalskog rova širine 80 - 100 cm u tlu C kategorije s vertikalnim odsijecanjem stijena, grubim izravnavanjem dna za kanalizacijske cijevi i linijske rešetke. Širina jarka 0,8 - 1,0 m, dubine prema visinskim kotama s odbacivanjem materijala na 1,0 metar od rubova rova.
Iskop se uglavnom predviđa strojno, dok se ručno predviđa samo na mjestima gdje se iskop ne može izvršiti mehanizacijom (gdje smetaju postojeći podzemni objekti vodovoda i drugih komunalnih instalacija. (80% strojno, a 20% ručnog iskopa).
Obračunava se po m</t>
    </r>
    <r>
      <rPr>
        <vertAlign val="superscript"/>
        <sz val="10"/>
        <rFont val="Cambria"/>
        <family val="1"/>
        <charset val="238"/>
      </rPr>
      <t>3</t>
    </r>
    <r>
      <rPr>
        <sz val="10"/>
        <rFont val="Cambria"/>
        <family val="1"/>
        <charset val="238"/>
      </rPr>
      <t xml:space="preserve"> iskopanog materijala, mjereno u sraslom stanju.</t>
    </r>
  </si>
  <si>
    <t xml:space="preserve"> - Ukupno dubina iskopa</t>
  </si>
  <si>
    <r>
      <t>Iskop i proširenje iskopa, u tlu C kategorije, na mjestu  sabirne jame, revizijskih okana, slivnika, separatora mineralnih ulja, kontrolnog okna i infiltracijskog sustava s odbacivanjem 1 m uz rub iskopa. Iskop se uglavnom predviđa strojno, dok se ručno predviđa samo proširenja i na mjestima gdje se iskop ne može izvršiti mehanizacijom (gdje smetaju postojeći podzemni objekti vodovoda i drugih komunalnih instalacija. (80% strojno, a 20% ručnog iskopa).
Obračun po m</t>
    </r>
    <r>
      <rPr>
        <vertAlign val="superscript"/>
        <sz val="10"/>
        <rFont val="Cambria"/>
        <family val="1"/>
        <charset val="238"/>
      </rPr>
      <t>3</t>
    </r>
    <r>
      <rPr>
        <sz val="10"/>
        <rFont val="Cambria"/>
        <family val="1"/>
        <charset val="238"/>
      </rPr>
      <t xml:space="preserve"> stvarno iskopanog materijala u zbijenom stanju.</t>
    </r>
  </si>
  <si>
    <r>
      <t>Razupiranje rovova i jama vrši se mosnicama razuporama s potrebnim klinovima ili željeznim razuporama na vijak.
Rad obuhvaća izradu, postavljanje i skidanje razupirača i oplate. Razupiranje izvesti tako da se  osigura siguran i nesmetan rad u rovu.
Obračun po m</t>
    </r>
    <r>
      <rPr>
        <vertAlign val="superscript"/>
        <sz val="10"/>
        <rFont val="Cambria"/>
        <family val="1"/>
        <charset val="238"/>
      </rPr>
      <t>2</t>
    </r>
    <r>
      <rPr>
        <sz val="10"/>
        <rFont val="Cambria"/>
        <family val="1"/>
        <charset val="238"/>
      </rPr>
      <t xml:space="preserve"> količine po dokaznici stvarno razuprtih površina dogovorenih sa nadzornom službom.</t>
    </r>
  </si>
  <si>
    <t>Izrada podloge od pijeska za polaganje kanalizacijskih cijevi u dnu rova, debljine 15 cm. Gotova podloga planirana točnošću ±1 cm i u padu prema projektu.
U cijenu stavke ulazi nabava, doprema, razvod, ubacivanje i planiranje pijeska u rov s nabijanjem.</t>
  </si>
  <si>
    <t>Izrada obloge kanalizacijske cijevi,  nakon montaže, pijeskom do visine 30 cm iznad gornjeg ruba cijevi. Zatrpavanju se može pristupiti nakon montaže cijevi i uspješno provedenog ispitivanja na tlak i ispravno funkcioniranje. Zahtjeva se simetrično zatrpavanje i zbijanje materijala istovremeno s obje strane cijevi. Ugrađivanje i nabijanje vršiti u slojevima po 20 cm. Cijena rada obuhvaća nabavu, dopremu, razvoz, ubacivanje, razastiranje i nabijanje pijeska.</t>
  </si>
  <si>
    <t>Zatrpavanje rova materijalom iz iskopa.
Zatrpavanju se može pristupiti nakon montaže cijevi i uspješno provedenog ispitivanja na tlak i ispravno funkcioniranje. Prije zatrpavanja obavezno pregledati cjevovod i ustanoviti da nema nekih mehaničkih oštećenja. Nakon toga pristupa se zatrpavanju u slojevima po 30 cm s pažljivim nabijanjem materijala.
Rad se predviđa dijelom ručno, a dijelom strojno. Ručno je predviđeno do 20%, a ostalo strojno.  Zatrpavanje rova treba izvesti do kote uređene površine terena.
Zbijenost zatrpanog rova mora biti tolika da ne dođe do naknadnog slijeganja.</t>
  </si>
  <si>
    <t>Zatrpavanje oko sabirne jame, revizijskih okana, slivnika, separatora mineralnih ulja, kontrolnog okna i infiltracijskog sustava materijalom iz iskopa.
Zatrpavanje se izvodi nakon uspješne tlačne probe cjevovoda i pregleda okna. Zatrpavanje se izvodi u slojevima po 30 cm s pažljivim nabijanjem materijala uz zidove okna.
Rad se predviđa dijelom ručno, a dijelom strojno. Ručno je predviđeno do 30%, a ostalo strojno.  Zatrpavanje treba izvesti do kote uređene površine terena.
Zbijenost mora biti tolika da ne dođe do naknadnog slijeganja.</t>
  </si>
  <si>
    <r>
      <t>Odvoz materijala od iskopa nakon zatrpavanja rova, kamionom na gradsku deponiju udaljenost do 20 km. U cijenu je uračunat utovar, istovar i grubo razastiranje na deponiji. Koeficijent rastresitosti 1,35. 
Obračun po m</t>
    </r>
    <r>
      <rPr>
        <vertAlign val="superscript"/>
        <sz val="10"/>
        <rFont val="Cambria"/>
        <family val="1"/>
        <charset val="238"/>
      </rPr>
      <t>3</t>
    </r>
    <r>
      <rPr>
        <sz val="10"/>
        <rFont val="Cambria"/>
        <family val="1"/>
        <charset val="238"/>
      </rPr>
      <t xml:space="preserve"> iskopanog materijala u rastresitom stanju.</t>
    </r>
  </si>
  <si>
    <t>Izrada, postavljanje i skidanje prijelaza za vozila preko iskopanog rova. Prijelaz izvesti čeličnim pločama debljine 20 mm. Obračun po komadu izvedenog prijelaza.</t>
  </si>
  <si>
    <t>C. OBJEKTI NA KANALIZACIJI</t>
  </si>
  <si>
    <r>
      <t>Izrada sabirne jame iz armiranog betona C30/37 (bivša MB 40) – razred izloženosti XA1. Beton mora biti spremljen sa minimalno 300 kg cementa CEM I /m</t>
    </r>
    <r>
      <rPr>
        <vertAlign val="superscript"/>
        <sz val="10"/>
        <rFont val="Cambria"/>
        <family val="1"/>
        <charset val="238"/>
      </rPr>
      <t>3</t>
    </r>
    <r>
      <rPr>
        <sz val="10"/>
        <rFont val="Cambria"/>
        <family val="1"/>
        <charset val="238"/>
      </rPr>
      <t xml:space="preserve"> i može sadržavati max. 0,15 % CL. Jama je svijetlog otvora 3,75 x 2,0 m debljine stjenke 25 cm i svijetle dubine 1,96 m. Armatura je uključena u jediničnu cijenu stavke (1200 kg). Sastav betona, granulacija agregata, te priprema i ugradnja betonske smjese mora u svemu odgovarati odredbama Tehničkih propisa za betonske konstrukcije (Sl. list br. 101/05) – Prilog I i priznatim tehničkim pravilima određenim tim prilogom.</t>
    </r>
  </si>
  <si>
    <t>Armatura mora odgovarati nHRN EN 10080-1 (prEN 100-80-1;1999).</t>
  </si>
  <si>
    <t>Cijena uključuje ugradnju betona strojno, na licu mjesta.</t>
  </si>
  <si>
    <t>U cijenu uključena armatura i sva potrebna oplata, te žbukanje jame iznutra vodonepropusnim cementnim mortom 1:2. Jamu iznutra ožbukati i zagladiti do crnog sjaja. Podgled gornje ploče premazati zaštitnim slojem od materijala na bazi polimera. U stjenke okna ugraditi tipske stupaljke S-2. U cijenu uključena dobava i ugradnja ljeveno željeznog kvadratnog kanalizacijskog poklopca dimenzija 600 / 600 mm s okvirom.  Predviđen je poklopac za opterećenje u zelenoj površini 15 kN (klasa A15 prema EN124;1994). Na mjestima priključaka plastičnih kanalizacijskih cijevi trebaju biti ugrađeni RDS ulošci s brtvenim prstenom za priključenje cijevi od tvrde plastike. RDS uložak treba biti odgovarajućih dimenzija. Jediničnom cijenom izvedbe jame obuhvaćena je kompletna izvedba zajedno sa svom potrebnom oplatom i armaturom, izravnavajući sloj betona C 12/15 (bivša MB 15) d = 10 cm, dobava i ugradnja cijevnih priključaka u stjenke jame, kao i dobava i ugradnja poklopca. Zemljoradnje za jamu specificirane su odvojeno i nisu uključene u jediničnu cijenu izvedbe.</t>
  </si>
  <si>
    <r>
      <t>Izrada revizijskog okna iz betona tlačne čvrstoće C30/37 razred izloženosti XA1. Beton mora biti spremljen sa minimalno 300 kg cementa CEM I /m</t>
    </r>
    <r>
      <rPr>
        <vertAlign val="superscript"/>
        <sz val="10"/>
        <rFont val="Cambria"/>
        <family val="1"/>
        <charset val="238"/>
      </rPr>
      <t>3</t>
    </r>
    <r>
      <rPr>
        <sz val="10"/>
        <rFont val="Cambria"/>
        <family val="1"/>
        <charset val="238"/>
      </rPr>
      <t xml:space="preserve"> i može sadržavati max. 0,15 % CL. Okno je svijetlog otvora 0,6x0,6 m, svijetle dubine 1,18 m i debljine stjenke 20 cm.
Stjenke iznutra obraditi vodonepropusnim mortom i zagladiti do crnog sjaja. U cijenu je uključena dobava i ugradnja ljeveno željeznog kvadratnog kanalizacijskog poklopca dimenzija 600/600 mm s okvirom. Predviđen je poklopac za prometno opterećenje 250 kN (klasa C250 prema EN124;1994). Na dnu okna potrebno je izvesti betonsku kinetu iz betona tlačne čvrstoće C 30/37. Oblik i veličina kinete prema priključcima.</t>
    </r>
  </si>
  <si>
    <t>Na mjestima priključaka plastičnih kanalizacijskih cijevi trebaju biti ugrađeni RDS ulošci s brtvenim prstenom za priključenje cijevi od tvrde plastike na okno. RDS uložak treba biti odgovarajućih dimenzija.
Jediničnom cijenom izvedbe okna obuhvaćena je kompletna izvedba okna zajedno sa svom potrebnom oplatom, izravnavajući sloj betona tlačne čvrstoće C 12/15 d = 10 cm dobava i ugradnja cijevnih priključaka u stjenke okna, kao i dobava i ugradnja poklopca okna. Zemljoradnje za okno specificirane su odvojeno i nisu uključene u jediničnu cijenu izvedbe okna.</t>
  </si>
  <si>
    <r>
      <t>Izrada revizijskog okna iz armiranog betona tlačne čvrstoće C30/37 razred izloženosti XA1. Beton mora biti spremljen sa minimalno 300 kg cementa CEM I /m</t>
    </r>
    <r>
      <rPr>
        <vertAlign val="superscript"/>
        <sz val="10"/>
        <rFont val="Cambria"/>
        <family val="1"/>
        <charset val="238"/>
      </rPr>
      <t>3</t>
    </r>
    <r>
      <rPr>
        <sz val="10"/>
        <rFont val="Cambria"/>
        <family val="1"/>
        <charset val="238"/>
      </rPr>
      <t xml:space="preserve"> i može sadržavati max. 0,15 % CL. Okna su svijetlog otvora 1,0x0,6 m, prosječne svijetle dubine 1,25 m i debljine stjenke 20 cm.
Armatura oznake B 500B je uključena u jediničnu cijenu stavke (90 kg).
Stjenke iznutra obraditi vodonepropusnim mortom i zagladiti do crnog sjaja. U stjenke okna ugraditi tipske stupaljke S-2. U cijenu je uključena dobava i ugradnja ljeveno željeznog kvadratnog kanalizacijskog poklopca dimenzija 600/600 mm s okvirom. Predviđen je poklopac za prometno opterećenje 250 kN (klasa C250 prema EN124;1994). Na dnu okna potrebno je izvesti betonsku kinetu iz betona tlačne čvrstoće C 30/37. Oblik i veličina kinete prema priključcima.</t>
    </r>
  </si>
  <si>
    <t>Na mjestima priključaka plastičnih kanalizacijskih cijevi trebaju biti ugrađeni RDS ulošci s brtvenim prstenom za priključenje cijevi od tvrde plastike na okno. RDS uložak treba biti odgovarajućih dimenzija.
Jediničnom cijenom izvedbe okna obuhvaćena je kompletna izvedba okna zajedno sa svom potrebnom oplatom i armaturom, izravnavajući sloj betona tlačne čvrstoće C 12/15 d = 10 cm dobava i ugradnja cijevnih priključaka u stjenke okna, kao i dobava i ugradnja poklopca okna. Zemljoradnje za okno specificirane su odvojeno i nisu uključene u jediničnu cijenu izvedbe okna.</t>
  </si>
  <si>
    <r>
      <t>Izrada kontrolnog okana iz armiranog betona tlačne čvrstoće C30/37, razred izloženosti XA1. Beton mora biti spremljen sa minimalno 300 kg cementa CEM I /m</t>
    </r>
    <r>
      <rPr>
        <vertAlign val="superscript"/>
        <sz val="10"/>
        <rFont val="Cambria"/>
        <family val="1"/>
        <charset val="238"/>
      </rPr>
      <t>3</t>
    </r>
    <r>
      <rPr>
        <sz val="10"/>
        <rFont val="Cambria"/>
        <family val="1"/>
        <charset val="238"/>
      </rPr>
      <t xml:space="preserve"> i može sadržavati max. 0,15 % CL. Okna su svijetlog otvora 1,2x1,2 m, svijetle prosječne dubine 1,79 m i debljine stjenke 25 cm. Na kontrolnom oknu se izvodi ulazna građevina svijetlog otvora 0,9x0,6 m debljine stijenke 25 cm koja se zatvara odozgo pločom debljine 20 cm.
Armatura oznake B 500B je uključena u jediničnu cijenu stavke (260 kg).
Stjenke iznutra obraditi vodonepropusnim mortom i zagladiti do crnog sjaja. U stjenke okna ugraditi tipske stupaljke S-2. U cijenu je uključena dobava i ugradnja ljeveno željeznog kvadratnog kanalizacijskog poklopca dimenzija 600 / 600 mm s okvirom. Predviđen je poklopac za prometno  opterećenje 250 kN (klasa C250 prema EN124;1994) koji se ugrađuje u ploču ulazne građevine. Na sredini poklopca okna treba nacrtati uljanom bojom oznaku kontrolnog mjernog okna. Oznaka je crveni kvadrat 25 x 25 cm u sredini kojega se nacrta žuti krug ø10 cm.</t>
    </r>
  </si>
  <si>
    <r>
      <t>Na dnu okna potrebno je izvesti betonsku kinetu iz betona tlačne čvrstoće C 30/37. Oblik i veličina kinete prema nacrtu.
Na mjestima priključaka plastičnih kanalizacijskih cijevi trebaju biti ugrađeni RDS ulošci s brtvenim prstenom za priključenje cijevi od tvrde plastike na okno. RDS uložak treba biti odgovarajućih dimenzija.
Jediničnom cijenom izvedbe okna obuhvaćena je kompletna izvedba okna zajedno sa svom potrebnom oplatom i armaturom, izravnavajući sloj betona tlačne čvrstoće C 12/15, d = 10 cm, beton za kaskade C 20/25 0,6 m</t>
    </r>
    <r>
      <rPr>
        <vertAlign val="superscript"/>
        <sz val="10"/>
        <rFont val="Cambria"/>
        <family val="1"/>
        <charset val="238"/>
      </rPr>
      <t>3,</t>
    </r>
    <r>
      <rPr>
        <sz val="10"/>
        <rFont val="Cambria"/>
        <family val="1"/>
        <charset val="238"/>
      </rPr>
      <t xml:space="preserve">  dobava i ugradnja cijevnih priključaka u stjenke okna, kao i dobava i ugradnja poklopca okna. Zemljoradnje za okno specificirane su odvojeno i nisu uključene u jediničnu cijenu izvedbe okna.
</t>
    </r>
  </si>
  <si>
    <r>
      <t>Dobava i izvedba cestovnih slivnika dubina u prosjeku 2,5 m. Slivnik je od betonskih kanalizacijskih cijevi Ø50 cm s betonskom oblogom od betona C 20/25, razred izloženosti X0, ukupne debljine 20 cm. Za ugradnju odvodnih cijevi u stjenke slivnika treba ugraditi uložne obujmice s brtvenim prstenom tip RDS. RDS uložak treba biti odgovarajućih dimenzija. Cestovni slivnik komplet prema nacrtu s dobavom i ugradnjom ljeveno željezne kanalske rešetke 400x400 mm težine 115 kg,, za prometno opterećenje 250 kN (klasa C250 prema EN124;1994)</t>
    </r>
    <r>
      <rPr>
        <sz val="10"/>
        <rFont val="Cambria"/>
        <family val="1"/>
        <charset val="238"/>
      </rPr>
      <t>. Rešetka se ugrađuje na betonsku ploču 90x90 cm debljine 15 cm. U cijeni izvedbe cestovnog slivnika je i izravnavajući sloj betona C 12/15, d=10 cm. Zemljoradnje za cestovni slivnik specificirane su odvojeno i nisu uključene u jediničnu cijenu izvedbe istog.</t>
    </r>
  </si>
  <si>
    <t>Dobava i ugradnja tipskih kanala kao za linijsku površinsku odvodnju od polimer betona otpornog na agresivne tvari i tekućine koji zadovoljava EN 1433 zaštite okoliša u smislu apsolutne vodonepropusnosti, svijetle širine 20 cm i dubine 38 cm, sa lijevano željeznom rešetkom na zaključavanje, za opterećenja do 400 kN (klasa D400 prema EN124;1994). Tipski kanal se ugrađuje u sloj betona tlačne čvrstoće C 30/37 – razred izloženosti XF4 i XM1, debljine 20 cm  ispod i oko njega. Beton mora biti spremljen sa minimalno 350 kg cementa CEM I /m3 i od agregata frakcije 20-32 mm s dovoljnom otpornošću na smrzavanje, može sadržavati max. 0,06 % CL, te mora biti aeriran sa 4 % zraka. Jediničnom cijenom izvedbe kanala obuhvaćena je dobava i ugradnja kanala s rešetkom, te dobava i ugradnja betona u koji se kanal ugrađuje. Sve prema nacrtu ugradnje. Zemljoradnje za kanal specificirane su odvojeno i nisu uključene u jediničnu cijenu izvedbe istog.</t>
  </si>
  <si>
    <r>
      <t>Dobava i ugradnja uređaja za obradu zauljenih otpadnih voda za maksimalnu protoku Qmax = 20 l/s. Koncipirani uređaj je standardni tipski prefabricirani gravitacijski separator ugljikovodika s koalescentnim filterom</t>
    </r>
    <r>
      <rPr>
        <sz val="10"/>
        <rFont val="Cambria"/>
        <family val="1"/>
        <charset val="238"/>
      </rPr>
      <t>. Uređaj se sastoji od taložnice i separatora ugljikovodika. Separator se polaže u iskopanu jamu dubine H+20 cm na pripremljeni nivelirani i nabijeni šljunak s dozvoljenim odstupanjem do 2 cm, postavlja se PP folija. Cijenom izvedbe uređaja za pročišćavanje zauljenih oborinskih voda uključena je dostava, transport i postava kompletnog uređaja, prefabriciranih elemenata okna na sloj nabijenog šljunka u projektiranom položaju, te ugradnju sve predviđene opreme, uključivo dva ljeveno željezna poklopca za opterećenje u prometnoj površini 250 kN (klasa C250 prema EN124;1994). Klizno grlo separatora s poklopcem prilagođava se potrebnoj visini te zasipa zemljom. Okna i poklopce separatora ugrađene u kolnik treba armirati, betonirati i asfaltirati. U svrhu utvrđivanja kvalitete izvedbe predmetnog uređaja nakon završene postave isti će biti podvrgnut ispitivanju na vodonepropusnost. Za ishođenje uporabne dozvole izdat će se atest kojim se potvrđuje efikasnost i nepropusnost uređaja. Separator komplet funkcionalna izvedba. Zemljoradnje za separator specificirane su odvojeno i nisu uključene u jediničnu cijenu izvedbe separatora.</t>
    </r>
  </si>
  <si>
    <t>Dobava i ugradnja sustava za infiltraciju oborinskih voda iz polipropilenskih blokova. Sustav se sastoji od jediničnog modula dimenzija: Š×V×D=60x61x120cm. 
Sustav mora posjedovati: 
- najmanje 95% ukupnog korisnog volumena;
- mogućnost inspekcijskog tunela min. pop. presjeka Š×V=100×500mm kako bi se omogućio slobodno kretanje inspekcijskim kamerama i opremi za čiščenje kroz sustav;
- mogućnost vizualne kontrole kroz jedan sloj sustava bez zapreka (pregrada) za jednostavniju kontrolu kamerom
- mogućnost dodatnog omatanja geotekstilom uljevnog dijela infiltracijske komore za zadržavanje mulja (sedimentacijska komora);
- mogućnost spajanja sastavnih elemenata sustavom zidarskog preklopa koji omogućava sastavljanje čvrste veze među blokovima istog sloja sustava;
- minimalno tlačnu čvrstoću bloka od 420 kN/m2.</t>
  </si>
  <si>
    <r>
      <rPr>
        <sz val="10"/>
        <rFont val="Cambria"/>
        <family val="1"/>
        <charset val="238"/>
      </rPr>
      <t>Dimenzije sustava trebaju biti Š×V×D = 3,6 × 1,8 × 4,8m, a minimalna korisna zapremnina iznosi 30m</t>
    </r>
    <r>
      <rPr>
        <vertAlign val="superscript"/>
        <sz val="10"/>
        <rFont val="Cambria"/>
        <family val="1"/>
        <charset val="238"/>
      </rPr>
      <t>3</t>
    </r>
    <r>
      <rPr>
        <sz val="10"/>
        <rFont val="Cambria"/>
        <family val="1"/>
        <charset val="238"/>
      </rPr>
      <t>.</t>
    </r>
    <r>
      <rPr>
        <sz val="10"/>
        <color indexed="8"/>
        <rFont val="Cambria"/>
        <family val="1"/>
        <charset val="238"/>
      </rPr>
      <t xml:space="preserve">
Stavka uključuje dobavu i ugradnju potrebnih: blokova, čeonih stijenki, pokrovnih elementa, cijevnih priključaka, a sve prema detaljima iz projekta.
</t>
    </r>
    <r>
      <rPr>
        <sz val="10"/>
        <rFont val="Cambria"/>
        <family val="1"/>
        <charset val="238"/>
      </rPr>
      <t xml:space="preserve">Projektom se predviđa upotreba 1 uljevnog okna i 1 inspekcijskog okna (minimalni svijetli promjer okna 30cm).
</t>
    </r>
    <r>
      <rPr>
        <sz val="10"/>
        <rFont val="Cambria"/>
        <family val="1"/>
        <charset val="238"/>
      </rPr>
      <t>Infiltracijski sustav komplet spreman za upotrebu. Zemljoradnje su specificirane odvojeno i nisu uključeni u jediničnu cijenu izvedbe sustava.</t>
    </r>
  </si>
  <si>
    <r>
      <rPr>
        <sz val="10"/>
        <rFont val="Cambria"/>
        <family val="1"/>
        <charset val="238"/>
      </rPr>
      <t xml:space="preserve">U cijenu stavke uključeno i ispitivanje upojnosti podloge </t>
    </r>
    <r>
      <rPr>
        <sz val="10"/>
        <color indexed="8"/>
        <rFont val="Cambria"/>
        <family val="1"/>
        <charset val="238"/>
      </rPr>
      <t>koje je potrebno provesti tijekom izvođenja zemljanih radova, a obavezno prije ugradnje infiltracijskog sustava kako bi se utvrdilo dali proračunati volumen upojnog polja odgovara stvarnoj</t>
    </r>
    <r>
      <rPr>
        <sz val="10"/>
        <rFont val="Cambria"/>
        <family val="1"/>
        <charset val="238"/>
      </rPr>
      <t xml:space="preserve"> upojnosti tla (u hidrauličkom proračunu uzet je kf= 5 × 10^ -5 m/s</t>
    </r>
    <r>
      <rPr>
        <sz val="10"/>
        <color indexed="8"/>
        <rFont val="Cambria"/>
        <family val="1"/>
        <charset val="238"/>
      </rPr>
      <t>). O dobivenim rezultatima treba odmah izvjestiti projektanta i nadzornog inženjera, kako bi se napravila kontrola izvršenog proračuna i po potrebi napravila izmjena upojne građevine ili odredile mjere za sanaciju podloge. Obračun po ukupnom volumenu građevine u m</t>
    </r>
    <r>
      <rPr>
        <vertAlign val="superscript"/>
        <sz val="10"/>
        <color indexed="8"/>
        <rFont val="Cambria"/>
        <family val="1"/>
        <charset val="238"/>
      </rPr>
      <t>3</t>
    </r>
    <r>
      <rPr>
        <sz val="10"/>
        <color indexed="8"/>
        <rFont val="Cambria"/>
        <family val="1"/>
        <charset val="238"/>
      </rPr>
      <t>.</t>
    </r>
  </si>
  <si>
    <r>
      <t>m</t>
    </r>
    <r>
      <rPr>
        <vertAlign val="superscript"/>
        <sz val="10"/>
        <color indexed="8"/>
        <rFont val="Cambria"/>
        <family val="1"/>
        <charset val="238"/>
      </rPr>
      <t>3</t>
    </r>
  </si>
  <si>
    <r>
      <t xml:space="preserve">Nabava i ugradnja mehanički povezanog, netkanog, </t>
    </r>
    <r>
      <rPr>
        <sz val="10"/>
        <color indexed="8"/>
        <rFont val="Cambria"/>
        <family val="1"/>
        <charset val="238"/>
      </rPr>
      <t>polipropilenskog  geotekstila</t>
    </r>
    <r>
      <rPr>
        <sz val="10"/>
        <rFont val="Cambria"/>
        <family val="1"/>
        <charset val="238"/>
      </rPr>
      <t xml:space="preserve"> za omatanje infiltracijskog sustava i sedimentacijske komore, slijedećih karakteristika :
- gustoće 200 gr/m2, 
- min debljine 1,9mm, 
- otpornosti na CBR proboj (po EN ISO 12236) ≥ 1,5kN (klase robusnosti GRC 3). 
Preklopi na spojevima geotekstila moraju biti minimalno od 30cm do 50cm - u cilju sprečavanja otvaranja spojeva geotekstila i upadanja nasipnog materijala u sustav tijekom i nakon ugradnje. 
Predviđa se upotreba pakiranja u čim širim rolama (u cilju smanjenja gubitaka zbog preklopa). 
Obračun po m</t>
    </r>
    <r>
      <rPr>
        <vertAlign val="superscript"/>
        <sz val="11"/>
        <color indexed="8"/>
        <rFont val="Cambria"/>
        <family val="1"/>
        <charset val="238"/>
      </rPr>
      <t>2</t>
    </r>
    <r>
      <rPr>
        <sz val="10"/>
        <rFont val="Cambria"/>
        <family val="1"/>
        <charset val="238"/>
      </rPr>
      <t xml:space="preserve"> ugrađenog geotekstila.</t>
    </r>
  </si>
  <si>
    <r>
      <t>Izrada zidića i temelja propusta iz armiranog betona tlačne čvrstoće C30/37. Beton mora biti spremljen sa minimalno 300 kg cementa CEM I /m</t>
    </r>
    <r>
      <rPr>
        <vertAlign val="superscript"/>
        <sz val="10"/>
        <rFont val="Cambria"/>
        <family val="1"/>
        <charset val="238"/>
      </rPr>
      <t>3</t>
    </r>
    <r>
      <rPr>
        <sz val="10"/>
        <rFont val="Cambria"/>
        <family val="1"/>
        <charset val="238"/>
      </rPr>
      <t xml:space="preserve"> i može sadržavati max. 0,15 % CL. Ugradnja armature min. 100 kg/m</t>
    </r>
    <r>
      <rPr>
        <vertAlign val="superscript"/>
        <sz val="10"/>
        <rFont val="Cambria"/>
        <family val="1"/>
        <charset val="238"/>
      </rPr>
      <t>3</t>
    </r>
    <r>
      <rPr>
        <sz val="10"/>
        <rFont val="Cambria"/>
        <family val="1"/>
        <charset val="238"/>
      </rPr>
      <t xml:space="preserve"> betona. Zemljoradnje su specificirane odvojeno i nisu uključene u jediničnu cijenu izvedbe istog. Stavka obuhvaće sve potrebne radove i materijale za kompletno dovršenje zidića. Obračun po m</t>
    </r>
    <r>
      <rPr>
        <vertAlign val="superscript"/>
        <sz val="10"/>
        <rFont val="Cambria"/>
        <family val="1"/>
        <charset val="238"/>
      </rPr>
      <t>3</t>
    </r>
    <r>
      <rPr>
        <sz val="10"/>
        <rFont val="Cambria"/>
        <family val="1"/>
        <charset val="238"/>
      </rPr>
      <t xml:space="preserve"> ugrađenog betona.</t>
    </r>
  </si>
  <si>
    <t>C. OBJEKTI NA KANALIZACIJI UKUPNO:</t>
  </si>
  <si>
    <t xml:space="preserve">Stavkama troškovnika obuhvaćena je kompletna dobava i montaža do potpune gotovosti uključujući i sav potrebni sitni materijal koji nije posebno naveden. Dobavljeni materijal mora odgovarati važećim hrvatskim normama ili DIN-u. Prije ugradnje obavezno nadzorni inžinjer treba pregledati sav materijal i odobriti njegovu ugradnju.
</t>
  </si>
  <si>
    <t>Nabava, doprema i ugradnja cijevi iz tvrdog PVC-a i PEHD-a za polaganje u zemlju.
Cijevi moraju kakvoćom zadovoljavati HRN EN 13598-1:2007, te moraju biti čvrstoće SN-4 i više.
Cijevi spajati na naglavak i brtviti gumenim brtvama. Cijevi polagati na sloj pijeska koji je u posebnoj stavki. U cijenu uračunati svi spojevi, fitinzi, brtve i fazonski komadi. Obračun po m ugrađene cijevi.</t>
  </si>
  <si>
    <t>CIJEVI:</t>
  </si>
  <si>
    <t>PVC  DN  110 mm</t>
  </si>
  <si>
    <t>PEHD DN 160 mm</t>
  </si>
  <si>
    <t>PEHD DN 200 mm</t>
  </si>
  <si>
    <t>PEHD DN 250 mm</t>
  </si>
  <si>
    <t>Izvedba izlazne vertikalne cijevi dovedene kanalizacije iznad razine platoa na mjestu budućeg kontejnera za zaposlene. Sastoji se od vertikalnog izlaza PVC (cijevi kućne kanalizacije - odvodnja unutar objekta) cijevi Ø110 iz zemlje na mjestu priključka na mobinoj kućici do visine oko 1 m iznad razine platoa. Stavka uključuje sva potrebna koljena i ostale elemente za promjenu smjera, prijelazne komade i redukcije te vertikalnu PVC cijev cca 2 m za izlaz iz zemlje. Stavka također uključuje nabavu i razvod kanalizacijskih cijevi od glavne priključne cijevi koja izlazi iz zemlje (DN 110) do pojedinih izljevnih mjesta na kontejneru za zaposlene (ovisno o modelu kontejnera i pripadajućim položajima izljevnih mjesta). Uključuje i sav rad te potrebni spojni i brtveni materijal. Sve do potpune funkcionalnosti sustava odvodnje kontejnera.
Obračun po komadu izvedenog funkcionalnog priključka.</t>
  </si>
  <si>
    <t>Osiguranje gradilišta s izradom i postavljanjem prijenosne zaštitne ograde uz rov kanala. 
Obračun po m ograde.</t>
  </si>
  <si>
    <t>VANJSKA INTERNA KANALIZACIJA UKUPNO:</t>
  </si>
  <si>
    <t>A</t>
  </si>
  <si>
    <t>Iskolčenje kompletne zone zahvata i svi potrebni geodetski radovi. Obilježavanje zone kontejnera prema projektu. Pozicije obilježiti upotrebom gašenog vapna.</t>
  </si>
  <si>
    <r>
      <t>Obračun po m</t>
    </r>
    <r>
      <rPr>
        <vertAlign val="superscript"/>
        <sz val="10"/>
        <rFont val="Arial Narrow"/>
        <family val="1"/>
        <charset val="238"/>
      </rPr>
      <t>2</t>
    </r>
    <r>
      <rPr>
        <sz val="10"/>
        <rFont val="Arial Narrow"/>
        <family val="1"/>
        <charset val="238"/>
      </rPr>
      <t>.</t>
    </r>
  </si>
  <si>
    <r>
      <t>m</t>
    </r>
    <r>
      <rPr>
        <vertAlign val="superscript"/>
        <sz val="10"/>
        <rFont val="Arial Narrow"/>
        <family val="1"/>
        <charset val="238"/>
      </rPr>
      <t>2</t>
    </r>
  </si>
  <si>
    <t>UKUPNO</t>
  </si>
  <si>
    <t>B</t>
  </si>
  <si>
    <t>Strojno-ručno skidanje humusnog sloja ispod podloge kontejnera u debljini od 20 cm. U cijenu uračunati iskop u prirodno sraslom stanju bez obzira na kategoriju zemljišta, deponiranje iskopanog materijala na parceli radi ponovne ugradnje.</t>
  </si>
  <si>
    <r>
      <t>Obračun po m</t>
    </r>
    <r>
      <rPr>
        <vertAlign val="superscript"/>
        <sz val="10"/>
        <rFont val="Arial Narrow"/>
        <family val="1"/>
        <charset val="238"/>
      </rPr>
      <t>3</t>
    </r>
    <r>
      <rPr>
        <sz val="10"/>
        <rFont val="Arial Narrow"/>
        <family val="1"/>
        <charset val="238"/>
      </rPr>
      <t xml:space="preserve"> </t>
    </r>
    <r>
      <rPr>
        <sz val="10"/>
        <rFont val="Cambria"/>
        <family val="1"/>
        <charset val="238"/>
      </rPr>
      <t>u sraslom stanju</t>
    </r>
  </si>
  <si>
    <r>
      <t>m</t>
    </r>
    <r>
      <rPr>
        <vertAlign val="superscript"/>
        <sz val="10"/>
        <rFont val="Arial Narrow"/>
        <family val="1"/>
        <charset val="238"/>
      </rPr>
      <t>3</t>
    </r>
  </si>
  <si>
    <t xml:space="preserve"> Široki iskop zemlje za trakaste temelje i podlogu kontejnera.
Ova stavka obuhvaća slijedeće radove:
- iskop zemlje
- utovar iskopanog materijala u vozilo te prijevoz u nasip ili na odlagalište do 20 km.
- istovar i razastiranje na odlagalištu
- ručni iskop uz komunalne instalacije te utovar, prijevoz i razastiranje na odlagalište,
- uređenje prema projektnom profilu
- sanacija eventualnih potkopanih ili oštećenih ravnina, planiranje posteljice i zbijanje odgovarajućim valjcima.</t>
  </si>
  <si>
    <t>Dobava i ugradnja tucanika 0-32 mm ispod betonske ploče podloge kontejnera u debljini 20cm. Tucanik ugraditi sa planiranjem, nabijanjem i valjanjem</t>
  </si>
  <si>
    <r>
      <t>Obračun po m</t>
    </r>
    <r>
      <rPr>
        <vertAlign val="superscript"/>
        <sz val="10"/>
        <rFont val="Arial Narrow"/>
        <family val="1"/>
        <charset val="238"/>
      </rPr>
      <t>3</t>
    </r>
    <r>
      <rPr>
        <sz val="10"/>
        <rFont val="Arial Narrow"/>
        <family val="1"/>
        <charset val="238"/>
      </rPr>
      <t>.</t>
    </r>
  </si>
  <si>
    <t>C</t>
  </si>
  <si>
    <t>BETONSKI I ARMIRANOBETONSKI RADOVI</t>
  </si>
  <si>
    <t>Betoniranje trakastih temelja podloge kontejnera. Betoniranje izvesti betonom C30/37. Stavka obuhvaća izvedbu trakastih temelja 60x60cm, te podložni beton C12/15 u debljini 10 cm. Ugradnja armature min. 100 kg/m3 betona. Rad obuhvaća dobavu i ugradbu svježeg betona, armaturu, oplatu, te svu potrebnu opremu i materijale, do pune gotovosti stavke.</t>
  </si>
  <si>
    <r>
      <t>Podložni beton - obračun po m</t>
    </r>
    <r>
      <rPr>
        <vertAlign val="superscript"/>
        <sz val="10"/>
        <rFont val="Arial Narrow"/>
        <family val="1"/>
        <charset val="238"/>
      </rPr>
      <t>3</t>
    </r>
  </si>
  <si>
    <r>
      <t>Temelji beton - obračun po m</t>
    </r>
    <r>
      <rPr>
        <vertAlign val="superscript"/>
        <sz val="10"/>
        <rFont val="Arial Narrow"/>
        <family val="1"/>
        <charset val="238"/>
      </rPr>
      <t>3</t>
    </r>
  </si>
  <si>
    <t xml:space="preserve">Betoniranje ploče podloge kontejnera. Betoniranje izvesti betonom C30/37. Stavka obuhvaća izvedbu ploča debljine 15 cm. Ugradnja armature min. 100 kg/m3 betona. Rad obuhvaća dobavu i ugradbu svježeg betona, armaturu, oplatu, te svu potrebnu opremu i materijale, do pune gotovosti stavke. </t>
  </si>
  <si>
    <r>
      <t>Ploča beton - obračun po m</t>
    </r>
    <r>
      <rPr>
        <vertAlign val="superscript"/>
        <sz val="10"/>
        <rFont val="Arial Narrow"/>
        <family val="1"/>
        <charset val="238"/>
      </rPr>
      <t>3</t>
    </r>
  </si>
  <si>
    <t xml:space="preserve">Betoniranje nadtemeljnog zida podloge kontejnera. Betoniranje izvesti betonom C30/37. Stavka obuhvaća izvedbu zida debljine 30cm. Ugradnja armature min. 100 kg/m3 betona. Rad obuhvaća dobavu i ugradbu svježeg betona, armaturu, oplatu, te svu potrebnu opremu i materijale, do pune gotovosti stavke. </t>
  </si>
  <si>
    <r>
      <t>Nadtemeljni zid beton - obračun po m</t>
    </r>
    <r>
      <rPr>
        <vertAlign val="superscript"/>
        <sz val="10"/>
        <rFont val="Arial Narrow"/>
        <family val="1"/>
        <charset val="238"/>
      </rPr>
      <t>3</t>
    </r>
  </si>
  <si>
    <t>SVEUKUPNA REKAPITULACIJA RADOVA</t>
  </si>
  <si>
    <t>HORTIKULTURA</t>
  </si>
  <si>
    <t>PROMETNICE</t>
  </si>
  <si>
    <t>VODA I KANALIZACIJA</t>
  </si>
  <si>
    <t>ČUVARSKA KUĆICA I SPREMIŠTE</t>
  </si>
  <si>
    <t>PDV (25 %):</t>
  </si>
  <si>
    <t>Izvoditelj radova:</t>
  </si>
  <si>
    <t xml:space="preserve">"KOVAČEVIĆ", OBRT ZA GRAĐEVINARSTO, TRGOVINU, UGOSTITELJSTVO I TURIZAM </t>
  </si>
  <si>
    <t>Gređani 4a, Topusko, OIB: 73642271009</t>
  </si>
  <si>
    <t>Gradilište:</t>
  </si>
  <si>
    <t>IZVOĐENJE RADOVA RECIKLAŽNOG DVORIŠTA GVOZD</t>
  </si>
  <si>
    <t>Naručitelj:</t>
  </si>
  <si>
    <t>OPĆINA GVOZD, Trg dr. F. Tuđmana 6, Vrginmost</t>
  </si>
  <si>
    <t>Radilište:</t>
  </si>
  <si>
    <t>RECIKLAŽNO DVORIŠTE GVOZD</t>
  </si>
  <si>
    <t>Mjesto:</t>
  </si>
  <si>
    <t>VRGINMOST</t>
  </si>
  <si>
    <t>R-1</t>
  </si>
  <si>
    <t xml:space="preserve">Naš tek. račun br. </t>
  </si>
  <si>
    <t xml:space="preserve"> IBAN HR4723400091160299997</t>
  </si>
  <si>
    <t>u.............................</t>
  </si>
  <si>
    <t>PRIVREDNA BANKA</t>
  </si>
  <si>
    <t>Matični broj izvoditelja:</t>
  </si>
  <si>
    <t>0611984340043</t>
  </si>
  <si>
    <t>OIB izvoditelja:</t>
  </si>
  <si>
    <t>Za izvršene radove zaključno s mjesecom</t>
  </si>
  <si>
    <t>Na građevinskom objektu (naziv i oznaka) iz naslovnog spiska: IZVOĐENJE RADOVA RECIKLAŽNOG DVORIŠTA GVOZD</t>
  </si>
  <si>
    <t xml:space="preserve">                              </t>
  </si>
  <si>
    <t xml:space="preserve"> </t>
  </si>
  <si>
    <t>OIB:52580744719</t>
  </si>
  <si>
    <t xml:space="preserve">Broj ugovora-narudžbe:                                                                                                             </t>
  </si>
  <si>
    <t>klasa:351-02/18-01/05</t>
  </si>
  <si>
    <t>Ugovorena vrijednost radova bez PDV-a</t>
  </si>
  <si>
    <t>ur.broj:2176/09-02-18-11</t>
  </si>
  <si>
    <t>od 13. kolovoza 2018.</t>
  </si>
  <si>
    <t>kn</t>
  </si>
  <si>
    <t>Porez na dodanu vrijednost 25%</t>
  </si>
  <si>
    <t>Ukupno</t>
  </si>
  <si>
    <t>Vrijednost radova po prethodnoj situaciji</t>
  </si>
  <si>
    <t>Jamčim pod moralnom, materijalnom i krivičnom odgovornošću za</t>
  </si>
  <si>
    <t>količine i kvalitetu obračunatih radova. Količine radova unesene</t>
  </si>
  <si>
    <t>su na temelju podataka iz građevinske knjige.</t>
  </si>
  <si>
    <t>..................................................</t>
  </si>
  <si>
    <t xml:space="preserve">   (Situaciju sastavio)</t>
  </si>
  <si>
    <t xml:space="preserve">          Damir Kušan</t>
  </si>
  <si>
    <t xml:space="preserve">   (Nadzorno  tijelo)</t>
  </si>
  <si>
    <t>SAVA d.o.o., Slobodan Mraković, glavni nadzorni inženjer</t>
  </si>
  <si>
    <t xml:space="preserve">   (Naručitelj gradnje)                                                                        </t>
  </si>
  <si>
    <t xml:space="preserve">      Općina Gvozd</t>
  </si>
  <si>
    <t>Milan Vrga, općinski načelnik</t>
  </si>
  <si>
    <t xml:space="preserve">              .................................</t>
  </si>
  <si>
    <t xml:space="preserve">                                                                                  </t>
  </si>
  <si>
    <t xml:space="preserve">                     ( Izvoditelj )</t>
  </si>
  <si>
    <t xml:space="preserve">                 Zoran Kovačević</t>
  </si>
  <si>
    <t>OBRAČUN PLAĆANJA:</t>
  </si>
  <si>
    <t>Vrijednost izvršenih radova- netto</t>
  </si>
  <si>
    <t>Do sada plaćeno netto</t>
  </si>
  <si>
    <t>Za platiti</t>
  </si>
  <si>
    <t>PDV 25 %</t>
  </si>
  <si>
    <t xml:space="preserve">  </t>
  </si>
  <si>
    <t>Ukupno s PDV</t>
  </si>
  <si>
    <t>D</t>
  </si>
  <si>
    <t>OSTALO</t>
  </si>
  <si>
    <t>Dobava i postava kontejnera - čuvarske kućice sa spajanjem na instalacije. Kontejner je dimenzija 606x244x300cm. Kontejner je izrađen od profila načinjenih od čeličnog lima debljine 3 mm. Zidovi su načinjeni od poliuretanskih limenih panela debljine 60 mm. Krov je načinjen od poliuretanskih limenih panela debljine 80 mm, s vanjske strane dodatno zaštičen od oborina krovnim pokrovom. Pod je načinjen od podnog okvira, koji je ojačan poprečnim nosačima, te ispunjen izolacijom od mineralne vune debljine 90 mm, preko koje je položena parna brana, ploče od iverice debljine 22 mm i polivinilska prostirka debljine 1,5 mm. U stavku je uključen i namještaj koji obuhvaća radni stol 70x140cm, radnu stolicu, niski element s policama 204x42cm, ormar s bravicom 160x45cm, garderobni ormar s bravicom 80x50cm, sanitarna oprema koja se sastoji od wc-a i umivaonika s pripadajućom sitnom galanterijom (držač ručnika, wc papira, sapuna i wc četke), te rasvjeta u skladu s uvijetima za radne prostore. Sve prema shemi  i nacrtima. Komplet montirano i spremno za upotrebu.</t>
  </si>
  <si>
    <t>Obračun po kompletu</t>
  </si>
  <si>
    <t>Dobava i postava kontejnera - spremišta sa spajanjem na instalacije. Kontejner je dimenzija 606x244x300cm. Kontejner je izrađen od profila načinjenih od čeličnog lima debljine 3 mm. Zidovi su načinjeni od poliuretanskih limenih panela debljine 60 mm. Krov je načinjen od poliuretanskih limenih panela debljine 80 mm, s vanjske strane dodatno zaštičen od oborina krovnim pokrovom. Pod je načinjen od podnog okvira, koji je ojačan poprečnim nosačima, te ispunjen izolacijom od mineralne vune debljine 90 mm, preko koje je položena parna brana, ploče od iverice debljine 22 mm i polivinilska prostirka debljine 1,5 mm. U stavku je uključena rasvjeta u skladu s uvijetima za radne prostore. Sve prema shemi  i nacrtima. Komplet montirano i spremno za upotrebu.</t>
  </si>
  <si>
    <t>OPREMA I SIGNALIZACIJA</t>
  </si>
  <si>
    <t>Vertikalna signalizacija</t>
  </si>
  <si>
    <t>Dobava i postava tipskih stupova</t>
  </si>
  <si>
    <t>Dobava, montaža i ugradnja tipskih metalnih oličenih stupova na koje se ugrađuju prometni znakovi. Obračun po komadu, a u cijenu uključeni; iskop, betonski temelj i stup (visine 2.20 m iznad okolnog terena). Raspored znakova vidljiv je iz situacije prometnog rješenja.</t>
  </si>
  <si>
    <t>Obračun po komadu ugrađenog stupa.</t>
  </si>
  <si>
    <t>Dobava i montaža prometnih znakova</t>
  </si>
  <si>
    <t>Dobava i montaža prometnih znakova, koji se pričvršćuju na metalne stupove. Položaj pojedinog znaka vidljiv je iz situacije prometnog rješenja.</t>
  </si>
  <si>
    <t>Znakovi izričitih naredbi</t>
  </si>
  <si>
    <t>OPREMA I SIGNALIZACIJA UKUPNO:</t>
  </si>
  <si>
    <t>Damir Kušan</t>
  </si>
  <si>
    <t xml:space="preserve">   Obradio:</t>
  </si>
  <si>
    <t>4. PRIVREMENA    SITUACIJA  broj: 01/ 2019</t>
  </si>
  <si>
    <t>PROSINAC 2018.</t>
  </si>
  <si>
    <t>Vrijednost izvršenih radova po ovoj 4 privremenoj situaciji</t>
  </si>
  <si>
    <t>Vrijednost radova po ovoj 4. privremenoj  situaciji</t>
  </si>
  <si>
    <t>Datum, 04. 01. 2019.</t>
  </si>
  <si>
    <r>
      <t>Izvođenje veznog sloja asfalt- betonskog kolnika (BNS 22, 8 cm).
Izvedbi gornjeg (bitumeniziranog) nosivog sloja može se prići nakon propisno izvedenog, ispitanog i po nadzornom inženjeru preuzetog donjeg nosivog sloja tampona.
Ova stavka obuhvaća:
- dobava i doprema asfaltne mješavine,
- čišćenje i prskanje podloge za BNS,
- razastiranje, valjanje i njega BNS-a,
Obuhvaćen je sav rad na izradi i ugradnji BNS-a kao i sva potrebna tekuća i kontrolna ispitivanja s izradom atesta za dokaz kvalitete ugrađenog sloja. 
Obračun po m</t>
    </r>
    <r>
      <rPr>
        <sz val="10"/>
        <rFont val="Calibri"/>
        <family val="2"/>
        <charset val="238"/>
      </rPr>
      <t>²</t>
    </r>
    <r>
      <rPr>
        <sz val="10"/>
        <rFont val="Cambria"/>
        <family val="1"/>
        <charset val="238"/>
      </rPr>
      <t xml:space="preserve"> ugrađenog sloja BNS-a.</t>
    </r>
  </si>
  <si>
    <r>
      <t>Izvođenje završnog sloja kolnika od asfalt-betona (habajući sloj AB 11, d=4 cm).
Izradi ovog sloja može se prići nakon propisno izvedenog i po nadzornom inženjeru preuzetog BNS ili veznog sloja.
Ova stavka obuhvaća:
- dobava i doprema asfaltne mješavine,
- čišćenje i prskanje podloge za asfalt-beton,
- razastiranje, valjanje i njega asfalt-betona, kao i sva potrebna tekuća i kontrolna ispitivanja s izradom atesta za dokaz kvalitete
Obračun po m</t>
    </r>
    <r>
      <rPr>
        <vertAlign val="superscript"/>
        <sz val="10"/>
        <rFont val="Cambria"/>
        <family val="1"/>
        <charset val="238"/>
      </rPr>
      <t>2</t>
    </r>
    <r>
      <rPr>
        <sz val="10"/>
        <rFont val="Cambria"/>
        <family val="1"/>
        <charset val="238"/>
      </rPr>
      <t xml:space="preserve"> ugrađenog sloja asfalt-betona.</t>
    </r>
  </si>
  <si>
    <t>R. br.</t>
  </si>
  <si>
    <t>Napomena:uključena je dobava, prijevoz, montaža, spajanje i ispitivanje opreme</t>
  </si>
  <si>
    <t>RAZDJELNIK »GR«</t>
  </si>
  <si>
    <t>Dobava i montaža razdjelnika »GR« samostalni</t>
  </si>
  <si>
    <t>Dobava i montaža razdjelnika »GR« samostalni, plastični, meh.zaštita IP67, ukupne dimenzije 800x800x400mm, s bravom i prozornim vratima. Sve stezaljke pod stalnim naponom posebno označene i zaštićene. Svi elementi u ormaru moraju imati oznake iz jednopolne sheme, a ožičenje brojčane oznake. Ormar mora biti kompletno ožičen i ispitan, s betonskim temeljem, a sadrži slijedeću opremu:</t>
  </si>
  <si>
    <t>Dobava i montaža slijedeće opreme koja se ugrađuje u razdjelnik:</t>
  </si>
  <si>
    <t xml:space="preserve">- niskonaponski prekidač, R 63 A s naponskim okidačem za daljinski isklop u nuždi; </t>
  </si>
  <si>
    <t>- jednopolni nadstrujni prekidači tip:</t>
  </si>
  <si>
    <t xml:space="preserve">  B 6;  </t>
  </si>
  <si>
    <t xml:space="preserve">  B 10;  </t>
  </si>
  <si>
    <t xml:space="preserve">  B 16;  </t>
  </si>
  <si>
    <t>- tropolni nadstrujni prekidači tip:</t>
  </si>
  <si>
    <t xml:space="preserve">  B 20;  </t>
  </si>
  <si>
    <t xml:space="preserve">kom. </t>
  </si>
  <si>
    <t xml:space="preserve">- zaštitna strujna sklopka </t>
  </si>
  <si>
    <t xml:space="preserve">  FID 63, Ip = 0,3 A; </t>
  </si>
  <si>
    <t xml:space="preserve">- odvodnik prenapona 15kA/0,3kV 3 + 1, </t>
  </si>
  <si>
    <t>- luksomat</t>
  </si>
  <si>
    <t>- elementi za označavanje stezaljki, pločice za označavanje kabela, natpisne pločice; komplet</t>
  </si>
  <si>
    <t>- bakrena žica za ožičavanje i drugi nespecificirani materijal</t>
  </si>
  <si>
    <t xml:space="preserve">Ugraditi džep na unutrašnjosti vrata za jednopolnu shemu sa prikazom napajanja. Nakon montaže ormara, spajanje kompletne instalacije do pune funkcionalnosti; </t>
  </si>
  <si>
    <t xml:space="preserve">Dobava i montaža tipkala za isklop u nuždi za vanjsku montažu; </t>
  </si>
  <si>
    <t>RAZDJELNIK »GR« UKUPNO:</t>
  </si>
  <si>
    <t>Obračun po komadu.</t>
  </si>
  <si>
    <t>KABELI I VODIČI , TRAKA ZA UZEMLJENJE</t>
  </si>
  <si>
    <r>
      <t>NYRY-J 4x35 mm</t>
    </r>
    <r>
      <rPr>
        <vertAlign val="superscript"/>
        <sz val="10"/>
        <rFont val="Arial Narrow"/>
        <family val="1"/>
        <charset val="238"/>
      </rPr>
      <t>2</t>
    </r>
  </si>
  <si>
    <r>
      <t>NYRY-J 5x4 mm</t>
    </r>
    <r>
      <rPr>
        <vertAlign val="superscript"/>
        <sz val="10"/>
        <rFont val="Arial Narrow"/>
        <family val="1"/>
        <charset val="238"/>
      </rPr>
      <t>2</t>
    </r>
  </si>
  <si>
    <r>
      <t>NYRY-J 3x2,5 mm</t>
    </r>
    <r>
      <rPr>
        <vertAlign val="superscript"/>
        <sz val="10"/>
        <rFont val="Arial Narrow"/>
        <family val="1"/>
        <charset val="238"/>
      </rPr>
      <t>2</t>
    </r>
  </si>
  <si>
    <r>
      <t>NYRY-J 3x1,5 mm</t>
    </r>
    <r>
      <rPr>
        <vertAlign val="superscript"/>
        <sz val="10"/>
        <rFont val="Arial Narrow"/>
        <family val="1"/>
        <charset val="238"/>
      </rPr>
      <t>2</t>
    </r>
  </si>
  <si>
    <t>Traka Fe/Zn 3x40mm</t>
  </si>
  <si>
    <t>Vodič P/F 16mm²</t>
  </si>
  <si>
    <t>Dobava i montaža križnih komada ST N.B4.936</t>
  </si>
  <si>
    <t>Dobava i montaža mjernih spojeva</t>
  </si>
  <si>
    <t>KABELI I VODIČI , TRAKA ZA UZEMLJENJE UKUPNO:</t>
  </si>
  <si>
    <t>E.</t>
  </si>
  <si>
    <t>KABELSKI ROV</t>
  </si>
  <si>
    <t>Iskolčenje trase</t>
  </si>
  <si>
    <t>Izrada zaštite prilikom križanja s drugim  instalacijama</t>
  </si>
  <si>
    <t>Izrada podloge od betonskog sloja C12/15,   h=10 cm, za trasu ispod kolnika i parkirališta</t>
  </si>
  <si>
    <t>Dobava i montaža tipskog zdenca</t>
  </si>
  <si>
    <r>
      <t xml:space="preserve">Dobava i montaža tipskog zdenca
</t>
    </r>
    <r>
      <rPr>
        <sz val="10"/>
        <rFont val="Cambria"/>
        <family val="1"/>
        <charset val="238"/>
      </rPr>
      <t>tip MZ D1 uključivo:
- elementi tip D1
- poklopac komplet tip D10/15
- uvodna ploča tip S 75/40-2/4
- uvodna ploča tip S 1/0</t>
    </r>
  </si>
  <si>
    <t>Dobava i polaganje PVC cijevi Ø 100 mm</t>
  </si>
  <si>
    <t>Dobava i polaganje PVC cijevi Ø 50 mm</t>
  </si>
  <si>
    <t>Dobava i polaganje PVC cijevi Ø 20 mm</t>
  </si>
  <si>
    <t>Iskop zemlje IV ktg. za temelje rasvjetnog stupa dimenzija 90x90x100 cm</t>
  </si>
  <si>
    <t>Iskop kabelskog rova u postojećem terenu dimenzija širina 0,4m ili više m, dubina 0,8m</t>
  </si>
  <si>
    <t>Dobava i zaštita kabela plastičnim GAL štitnicima ili opekom. Na 1 m kabela dolaze 4 opeke, m</t>
  </si>
  <si>
    <t>Obračun po kompletu.</t>
  </si>
  <si>
    <t>Zatrpavanje kabelskog rova s nabijanjem u slojevima</t>
  </si>
  <si>
    <t>12.</t>
  </si>
  <si>
    <t>Odvoz viška zemlje</t>
  </si>
  <si>
    <t>13.</t>
  </si>
  <si>
    <t>Dobava pijeska i izrada gornjeg i donjeg sloja obloge kabela pijeskom debljine 10 cm</t>
  </si>
  <si>
    <t>14.</t>
  </si>
  <si>
    <t>Dobava i polaganje plastične trake za upozorenje</t>
  </si>
  <si>
    <t>15.</t>
  </si>
  <si>
    <t>Izrada betonskog temelja rasvjetnog stupa markom betona C25/30. U temelj ugrađeni 3 sidreni vijci prema šabloni proizvođača stupa i 3 juvidur cijevi Ø 63 mm.</t>
  </si>
  <si>
    <t>16.</t>
  </si>
  <si>
    <t xml:space="preserve">Čišćenje gradilišta po završetku radova </t>
  </si>
  <si>
    <t>17.</t>
  </si>
  <si>
    <t>Geodetsko iskolčenje trase, te snimanje trase, i unošenje u katastarsku podlogu</t>
  </si>
  <si>
    <t>KABELSKI ROV UKUPNO:</t>
  </si>
  <si>
    <t>ELEKTROINSTALACIJE</t>
  </si>
  <si>
    <t>Betonski temelj rasvjetnog stupa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</si>
</sst>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k_n_-;\-* #,##0.00\ _k_n_-;_-* &quot;-&quot;??\ _k_n_-;_-@_-"/>
    <numFmt numFmtId="164" formatCode="0.00_)"/>
    <numFmt numFmtId="165" formatCode="#,##0.00\ &quot;kn&quot;"/>
  </numFmts>
  <fonts count="38">
    <font>
      <sz val="11"/>
      <color theme="1"/>
      <name val="Calibri"/>
      <family val="2"/>
      <scheme val="minor"/>
    </font>
    <font>
      <sz val="10"/>
      <name val="Cambria"/>
      <family val="1"/>
      <charset val="238"/>
    </font>
    <font>
      <b/>
      <sz val="10"/>
      <name val="Cambria"/>
      <family val="1"/>
      <charset val="238"/>
    </font>
    <font>
      <sz val="12"/>
      <name val="Courier"/>
      <family val="1"/>
      <charset val="238"/>
    </font>
    <font>
      <vertAlign val="superscript"/>
      <sz val="10"/>
      <name val="Cambria"/>
      <family val="1"/>
      <charset val="238"/>
    </font>
    <font>
      <b/>
      <sz val="10"/>
      <color rgb="FFFF0000"/>
      <name val="Cambria"/>
      <family val="1"/>
      <charset val="238"/>
    </font>
    <font>
      <sz val="10"/>
      <color rgb="FFFF0000"/>
      <name val="Cambria"/>
      <family val="1"/>
      <charset val="238"/>
    </font>
    <font>
      <sz val="10"/>
      <name val="Arial"/>
      <family val="2"/>
      <charset val="238"/>
    </font>
    <font>
      <b/>
      <sz val="10"/>
      <name val="Cambria"/>
      <family val="1"/>
      <charset val="238"/>
      <scheme val="major"/>
    </font>
    <font>
      <sz val="10"/>
      <name val="Cambria"/>
      <family val="1"/>
      <charset val="238"/>
      <scheme val="major"/>
    </font>
    <font>
      <sz val="10"/>
      <name val="Calibri"/>
      <family val="2"/>
      <charset val="238"/>
    </font>
    <font>
      <sz val="11"/>
      <color theme="1"/>
      <name val="Calibri"/>
      <family val="2"/>
      <scheme val="minor"/>
    </font>
    <font>
      <sz val="10"/>
      <color rgb="FFFF0000"/>
      <name val="Arial Narrow"/>
      <family val="2"/>
      <charset val="238"/>
    </font>
    <font>
      <sz val="10"/>
      <color indexed="8"/>
      <name val="Cambria"/>
      <family val="1"/>
      <charset val="238"/>
      <scheme val="major"/>
    </font>
    <font>
      <sz val="10"/>
      <color rgb="FF000000"/>
      <name val="Cambria"/>
      <family val="1"/>
      <charset val="238"/>
    </font>
    <font>
      <sz val="10"/>
      <color indexed="8"/>
      <name val="Cambria"/>
      <family val="1"/>
      <charset val="238"/>
    </font>
    <font>
      <vertAlign val="superscript"/>
      <sz val="10"/>
      <color indexed="8"/>
      <name val="Cambria"/>
      <family val="1"/>
      <charset val="238"/>
    </font>
    <font>
      <sz val="11"/>
      <color rgb="FF000000"/>
      <name val="Calibri"/>
      <family val="2"/>
      <charset val="238"/>
    </font>
    <font>
      <sz val="10"/>
      <color theme="1"/>
      <name val="Cambria"/>
      <family val="1"/>
      <charset val="238"/>
    </font>
    <font>
      <vertAlign val="superscript"/>
      <sz val="11"/>
      <color indexed="8"/>
      <name val="Cambria"/>
      <family val="1"/>
      <charset val="238"/>
    </font>
    <font>
      <sz val="10"/>
      <name val="Helv"/>
    </font>
    <font>
      <sz val="10"/>
      <color rgb="FFFF0000"/>
      <name val="Cambria"/>
      <family val="1"/>
      <charset val="238"/>
      <scheme val="major"/>
    </font>
    <font>
      <b/>
      <sz val="10"/>
      <color rgb="FFFF0000"/>
      <name val="Cambria"/>
      <family val="1"/>
      <charset val="238"/>
      <scheme val="major"/>
    </font>
    <font>
      <vertAlign val="superscript"/>
      <sz val="10"/>
      <name val="Arial Narrow"/>
      <family val="1"/>
      <charset val="238"/>
    </font>
    <font>
      <sz val="10"/>
      <name val="Arial Narrow"/>
      <family val="1"/>
      <charset val="238"/>
    </font>
    <font>
      <sz val="10"/>
      <name val="Calibri"/>
      <family val="2"/>
      <charset val="238"/>
      <scheme val="minor"/>
    </font>
    <font>
      <sz val="10"/>
      <name val="Arial Narrow"/>
      <family val="2"/>
      <charset val="238"/>
    </font>
    <font>
      <b/>
      <sz val="11"/>
      <name val="Cambria"/>
      <family val="1"/>
      <charset val="238"/>
      <scheme val="major"/>
    </font>
    <font>
      <b/>
      <u/>
      <sz val="11"/>
      <name val="Cambria"/>
      <family val="1"/>
      <charset val="238"/>
      <scheme val="major"/>
    </font>
    <font>
      <sz val="11"/>
      <name val="Cambria"/>
      <family val="1"/>
      <charset val="238"/>
      <scheme val="major"/>
    </font>
    <font>
      <sz val="10"/>
      <name val="Geneva"/>
      <charset val="238"/>
    </font>
    <font>
      <sz val="8"/>
      <name val="Arial"/>
      <family val="2"/>
      <charset val="238"/>
    </font>
    <font>
      <b/>
      <sz val="8"/>
      <name val="Arial"/>
      <family val="2"/>
      <charset val="238"/>
    </font>
    <font>
      <b/>
      <u/>
      <sz val="8"/>
      <name val="Arial"/>
      <family val="2"/>
      <charset val="238"/>
    </font>
    <font>
      <b/>
      <sz val="11"/>
      <name val="Arial"/>
      <family val="2"/>
      <charset val="238"/>
    </font>
    <font>
      <sz val="8"/>
      <color rgb="FFFF0000"/>
      <name val="Arial"/>
      <family val="2"/>
      <charset val="238"/>
    </font>
    <font>
      <b/>
      <sz val="8"/>
      <color indexed="48"/>
      <name val="Arial"/>
      <family val="2"/>
      <charset val="238"/>
    </font>
    <font>
      <sz val="8"/>
      <color indexed="48"/>
      <name val="Arial"/>
      <family val="2"/>
      <charset val="238"/>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164" fontId="3" fillId="0" borderId="0"/>
    <xf numFmtId="43" fontId="11" fillId="0" borderId="0" applyFont="0" applyFill="0" applyBorder="0" applyAlignment="0" applyProtection="0"/>
    <xf numFmtId="0" fontId="20" fillId="0" borderId="0"/>
    <xf numFmtId="0" fontId="7" fillId="0" borderId="0"/>
    <xf numFmtId="0" fontId="26" fillId="0" borderId="0"/>
    <xf numFmtId="1" fontId="30" fillId="0" borderId="0" applyBorder="0"/>
  </cellStyleXfs>
  <cellXfs count="520">
    <xf numFmtId="0" fontId="0" fillId="0" borderId="0" xfId="0"/>
    <xf numFmtId="0" fontId="1" fillId="0" borderId="0" xfId="0" applyFont="1" applyBorder="1" applyAlignment="1">
      <alignment horizontal="justify" wrapText="1"/>
    </xf>
    <xf numFmtId="0" fontId="2" fillId="0" borderId="0" xfId="0" applyFont="1" applyBorder="1" applyAlignment="1">
      <alignment horizontal="center"/>
    </xf>
    <xf numFmtId="4" fontId="2" fillId="0" borderId="0" xfId="0" applyNumberFormat="1" applyFont="1" applyBorder="1" applyAlignment="1">
      <alignment horizontal="center"/>
    </xf>
    <xf numFmtId="0" fontId="1" fillId="0" borderId="0" xfId="0" applyFont="1" applyBorder="1" applyAlignment="1">
      <alignment horizontal="center"/>
    </xf>
    <xf numFmtId="4" fontId="1" fillId="0" borderId="0" xfId="0" applyNumberFormat="1" applyFont="1" applyBorder="1" applyAlignment="1">
      <alignment horizontal="center"/>
    </xf>
    <xf numFmtId="0" fontId="2" fillId="0" borderId="0" xfId="0" applyFont="1" applyBorder="1" applyAlignment="1">
      <alignment horizontal="justify"/>
    </xf>
    <xf numFmtId="4" fontId="1" fillId="0" borderId="0" xfId="0" applyNumberFormat="1" applyFont="1" applyBorder="1" applyAlignment="1" applyProtection="1">
      <alignment horizontal="center"/>
      <protection locked="0"/>
    </xf>
    <xf numFmtId="4" fontId="2" fillId="0" borderId="0" xfId="1" applyNumberFormat="1" applyFont="1" applyBorder="1" applyAlignment="1">
      <alignment horizontal="center"/>
    </xf>
    <xf numFmtId="4" fontId="2" fillId="0" borderId="0" xfId="1" applyNumberFormat="1" applyFont="1" applyBorder="1" applyAlignment="1" applyProtection="1">
      <alignment horizontal="center" wrapText="1"/>
      <protection locked="0"/>
    </xf>
    <xf numFmtId="49" fontId="1" fillId="0" borderId="0" xfId="1" applyNumberFormat="1" applyFont="1" applyBorder="1" applyAlignment="1">
      <alignment horizontal="justify" wrapText="1"/>
    </xf>
    <xf numFmtId="4" fontId="1" fillId="0" borderId="0" xfId="1" applyNumberFormat="1" applyFont="1" applyBorder="1" applyAlignment="1">
      <alignment horizontal="center" wrapText="1"/>
    </xf>
    <xf numFmtId="2" fontId="1" fillId="0" borderId="0" xfId="1" applyNumberFormat="1" applyFont="1" applyBorder="1" applyAlignment="1">
      <alignment horizontal="center" wrapText="1"/>
    </xf>
    <xf numFmtId="4" fontId="1" fillId="0" borderId="0" xfId="1" applyNumberFormat="1" applyFont="1" applyBorder="1" applyAlignment="1" applyProtection="1">
      <alignment horizontal="center" wrapText="1"/>
      <protection locked="0"/>
    </xf>
    <xf numFmtId="4" fontId="1" fillId="0" borderId="0" xfId="0" applyNumberFormat="1" applyFont="1" applyBorder="1" applyAlignment="1" applyProtection="1">
      <alignment horizontal="right"/>
      <protection locked="0"/>
    </xf>
    <xf numFmtId="0" fontId="2" fillId="0" borderId="1" xfId="0" applyFont="1" applyBorder="1" applyAlignment="1">
      <alignment horizontal="justify" vertical="top"/>
    </xf>
    <xf numFmtId="4" fontId="2" fillId="0" borderId="1" xfId="1" applyNumberFormat="1" applyFont="1" applyBorder="1" applyAlignment="1">
      <alignment horizontal="center" wrapText="1"/>
    </xf>
    <xf numFmtId="4" fontId="2" fillId="0" borderId="1" xfId="1" applyNumberFormat="1" applyFont="1" applyBorder="1" applyAlignment="1" applyProtection="1">
      <alignment horizontal="center" wrapText="1"/>
      <protection locked="0"/>
    </xf>
    <xf numFmtId="0" fontId="1" fillId="0" borderId="0" xfId="0" applyFont="1" applyBorder="1" applyAlignment="1">
      <alignment horizontal="justify" vertical="top"/>
    </xf>
    <xf numFmtId="0" fontId="1" fillId="0" borderId="0" xfId="0" applyFont="1" applyBorder="1" applyAlignment="1">
      <alignment horizontal="justify" vertical="top" wrapText="1"/>
    </xf>
    <xf numFmtId="0" fontId="1" fillId="0" borderId="1" xfId="0" applyFont="1" applyBorder="1" applyAlignment="1">
      <alignment horizontal="center"/>
    </xf>
    <xf numFmtId="4" fontId="1" fillId="0" borderId="1" xfId="1" applyNumberFormat="1" applyFont="1" applyBorder="1" applyAlignment="1" applyProtection="1">
      <alignment horizontal="center" wrapText="1"/>
      <protection locked="0"/>
    </xf>
    <xf numFmtId="0" fontId="1" fillId="0" borderId="0" xfId="0" applyFont="1" applyBorder="1" applyAlignment="1">
      <alignment horizontal="justify"/>
    </xf>
    <xf numFmtId="49" fontId="1" fillId="0" borderId="0" xfId="0" applyNumberFormat="1" applyFont="1" applyBorder="1" applyAlignment="1">
      <alignment horizontal="justify"/>
    </xf>
    <xf numFmtId="0" fontId="1" fillId="0" borderId="0" xfId="0" applyFont="1" applyBorder="1" applyAlignment="1">
      <alignment wrapText="1"/>
    </xf>
    <xf numFmtId="4" fontId="1" fillId="0" borderId="0" xfId="1" applyNumberFormat="1" applyFont="1" applyBorder="1" applyAlignment="1" applyProtection="1">
      <alignment horizontal="right" wrapText="1"/>
      <protection locked="0"/>
    </xf>
    <xf numFmtId="4" fontId="1" fillId="0" borderId="1" xfId="1" applyNumberFormat="1" applyFont="1" applyBorder="1" applyAlignment="1">
      <alignment horizontal="center" wrapText="1"/>
    </xf>
    <xf numFmtId="49" fontId="5" fillId="0" borderId="0" xfId="1" applyNumberFormat="1" applyFont="1" applyBorder="1" applyAlignment="1">
      <alignment horizontal="justify" wrapText="1"/>
    </xf>
    <xf numFmtId="4" fontId="6" fillId="0" borderId="0" xfId="1" applyNumberFormat="1" applyFont="1" applyBorder="1" applyAlignment="1">
      <alignment horizontal="center" wrapText="1"/>
    </xf>
    <xf numFmtId="2" fontId="6" fillId="0" borderId="0" xfId="1" applyNumberFormat="1" applyFont="1" applyBorder="1" applyAlignment="1">
      <alignment horizontal="center" wrapText="1"/>
    </xf>
    <xf numFmtId="4" fontId="6" fillId="0" borderId="0" xfId="1" applyNumberFormat="1" applyFont="1" applyBorder="1" applyAlignment="1" applyProtection="1">
      <alignment horizontal="center" wrapText="1"/>
      <protection locked="0"/>
    </xf>
    <xf numFmtId="4" fontId="1" fillId="0" borderId="0" xfId="1" applyNumberFormat="1" applyFont="1" applyBorder="1" applyAlignment="1" applyProtection="1">
      <alignment horizontal="center"/>
      <protection locked="0"/>
    </xf>
    <xf numFmtId="49" fontId="1" fillId="0" borderId="0" xfId="1" applyNumberFormat="1" applyFont="1" applyFill="1" applyBorder="1" applyAlignment="1">
      <alignment horizontal="justify" vertical="top" wrapText="1"/>
    </xf>
    <xf numFmtId="0" fontId="6" fillId="0" borderId="0" xfId="0" applyFont="1" applyBorder="1" applyAlignment="1">
      <alignment horizontal="justify" vertical="top"/>
    </xf>
    <xf numFmtId="4" fontId="6" fillId="0" borderId="0" xfId="1" applyNumberFormat="1" applyFont="1" applyBorder="1" applyAlignment="1" applyProtection="1">
      <alignment horizontal="center"/>
      <protection locked="0"/>
    </xf>
    <xf numFmtId="49" fontId="1" fillId="0" borderId="0" xfId="1" applyNumberFormat="1" applyFont="1" applyBorder="1" applyAlignment="1">
      <alignment horizontal="justify"/>
    </xf>
    <xf numFmtId="4" fontId="6" fillId="0" borderId="0" xfId="1" applyNumberFormat="1" applyFont="1" applyBorder="1" applyAlignment="1">
      <alignment horizontal="center"/>
    </xf>
    <xf numFmtId="49" fontId="2" fillId="0" borderId="0" xfId="1" applyNumberFormat="1" applyFont="1" applyBorder="1" applyAlignment="1">
      <alignment horizontal="justify" wrapText="1"/>
    </xf>
    <xf numFmtId="4" fontId="1" fillId="0" borderId="1" xfId="0" applyNumberFormat="1" applyFont="1" applyBorder="1" applyAlignment="1">
      <alignment horizontal="right"/>
    </xf>
    <xf numFmtId="4" fontId="1" fillId="0" borderId="0" xfId="1" applyNumberFormat="1" applyFont="1" applyBorder="1" applyAlignment="1">
      <alignment horizontal="center"/>
    </xf>
    <xf numFmtId="0" fontId="2" fillId="0" borderId="0" xfId="0" applyFont="1" applyBorder="1" applyAlignment="1">
      <alignment horizontal="left"/>
    </xf>
    <xf numFmtId="4" fontId="2" fillId="0" borderId="2" xfId="0" applyNumberFormat="1" applyFont="1" applyBorder="1" applyAlignment="1">
      <alignment horizontal="right"/>
    </xf>
    <xf numFmtId="49" fontId="7" fillId="0" borderId="0" xfId="0" applyNumberFormat="1" applyFont="1" applyAlignment="1">
      <alignment horizontal="justify"/>
    </xf>
    <xf numFmtId="4" fontId="7" fillId="0" borderId="0" xfId="0" applyNumberFormat="1" applyFont="1" applyAlignment="1">
      <alignment horizontal="center"/>
    </xf>
    <xf numFmtId="49" fontId="7" fillId="0" borderId="0" xfId="0" applyNumberFormat="1" applyFont="1" applyAlignment="1">
      <alignment horizontal="center"/>
    </xf>
    <xf numFmtId="4" fontId="2" fillId="0" borderId="0" xfId="1" applyNumberFormat="1" applyFont="1" applyBorder="1" applyAlignment="1">
      <alignment horizontal="center" wrapText="1"/>
    </xf>
    <xf numFmtId="4" fontId="1" fillId="0" borderId="0" xfId="0" applyNumberFormat="1" applyFont="1" applyBorder="1" applyAlignment="1">
      <alignment horizontal="right"/>
    </xf>
    <xf numFmtId="4" fontId="2" fillId="0" borderId="1" xfId="0" applyNumberFormat="1" applyFont="1" applyBorder="1" applyAlignment="1">
      <alignment horizontal="right"/>
    </xf>
    <xf numFmtId="4" fontId="2" fillId="0" borderId="1" xfId="0" applyNumberFormat="1" applyFont="1" applyBorder="1" applyAlignment="1">
      <alignment vertical="center"/>
    </xf>
    <xf numFmtId="4" fontId="2" fillId="0" borderId="0" xfId="0" applyNumberFormat="1" applyFont="1" applyBorder="1"/>
    <xf numFmtId="4" fontId="2" fillId="0" borderId="2" xfId="0" applyNumberFormat="1" applyFont="1" applyBorder="1"/>
    <xf numFmtId="4" fontId="2" fillId="0" borderId="4" xfId="0" applyNumberFormat="1" applyFont="1" applyBorder="1"/>
    <xf numFmtId="4" fontId="5" fillId="0" borderId="0" xfId="1" applyNumberFormat="1" applyFont="1" applyBorder="1" applyAlignment="1">
      <alignment horizontal="center"/>
    </xf>
    <xf numFmtId="0" fontId="2" fillId="0" borderId="0" xfId="0" applyFont="1" applyBorder="1" applyAlignment="1"/>
    <xf numFmtId="0" fontId="1" fillId="0" borderId="0" xfId="0" applyFont="1" applyBorder="1" applyAlignment="1"/>
    <xf numFmtId="0" fontId="2" fillId="0" borderId="0" xfId="0" applyFont="1" applyBorder="1" applyAlignment="1">
      <alignment vertical="top" wrapText="1"/>
    </xf>
    <xf numFmtId="49" fontId="1" fillId="0" borderId="0" xfId="1" applyNumberFormat="1" applyFont="1" applyBorder="1" applyAlignment="1">
      <alignment horizontal="center" vertical="top" wrapText="1"/>
    </xf>
    <xf numFmtId="0" fontId="1" fillId="0" borderId="0" xfId="0" applyFont="1" applyBorder="1" applyAlignment="1">
      <alignment vertical="top" wrapText="1"/>
    </xf>
    <xf numFmtId="0" fontId="2" fillId="0" borderId="1" xfId="0" applyFont="1" applyBorder="1" applyAlignment="1">
      <alignment vertical="top" wrapText="1"/>
    </xf>
    <xf numFmtId="49" fontId="6" fillId="0" borderId="0" xfId="1" applyNumberFormat="1" applyFont="1" applyBorder="1" applyAlignment="1">
      <alignment horizontal="center" vertical="top" wrapText="1"/>
    </xf>
    <xf numFmtId="49" fontId="1" fillId="0" borderId="0" xfId="1" applyNumberFormat="1" applyFont="1" applyBorder="1" applyAlignment="1">
      <alignment horizontal="center" vertical="justify" wrapText="1"/>
    </xf>
    <xf numFmtId="0" fontId="6" fillId="0" borderId="0" xfId="0" applyFont="1" applyBorder="1" applyAlignment="1">
      <alignment vertical="top" wrapText="1"/>
    </xf>
    <xf numFmtId="49" fontId="2" fillId="0" borderId="0" xfId="1" applyNumberFormat="1" applyFont="1" applyBorder="1" applyAlignment="1">
      <alignment horizontal="center" vertical="top" wrapText="1"/>
    </xf>
    <xf numFmtId="49" fontId="1" fillId="0" borderId="0" xfId="1" applyNumberFormat="1" applyFont="1" applyBorder="1" applyAlignment="1">
      <alignment horizontal="center"/>
    </xf>
    <xf numFmtId="49" fontId="5" fillId="0" borderId="0" xfId="1" applyNumberFormat="1" applyFont="1" applyBorder="1" applyAlignment="1">
      <alignment horizontal="center" vertical="top" wrapText="1"/>
    </xf>
    <xf numFmtId="0" fontId="8" fillId="0" borderId="0" xfId="0" applyFont="1" applyBorder="1" applyAlignment="1"/>
    <xf numFmtId="0" fontId="8" fillId="0" borderId="0" xfId="0" applyFont="1" applyBorder="1" applyAlignment="1">
      <alignment horizontal="center"/>
    </xf>
    <xf numFmtId="4" fontId="8" fillId="0" borderId="0" xfId="0" applyNumberFormat="1" applyFont="1" applyBorder="1" applyAlignment="1">
      <alignment horizontal="center"/>
    </xf>
    <xf numFmtId="0" fontId="9" fillId="0" borderId="0" xfId="0" applyFont="1"/>
    <xf numFmtId="0" fontId="9" fillId="0" borderId="0" xfId="0" applyFont="1" applyBorder="1" applyAlignment="1"/>
    <xf numFmtId="0" fontId="9" fillId="0" borderId="0" xfId="0" applyFont="1" applyBorder="1" applyAlignment="1">
      <alignment horizontal="center"/>
    </xf>
    <xf numFmtId="4" fontId="9" fillId="0" borderId="0" xfId="0" applyNumberFormat="1" applyFont="1" applyBorder="1" applyAlignment="1">
      <alignment horizontal="center"/>
    </xf>
    <xf numFmtId="0" fontId="8" fillId="0" borderId="0" xfId="0" applyFont="1" applyBorder="1" applyAlignment="1">
      <alignment vertical="top" wrapText="1"/>
    </xf>
    <xf numFmtId="49" fontId="8" fillId="0" borderId="0" xfId="1" applyNumberFormat="1" applyFont="1" applyBorder="1" applyAlignment="1">
      <alignment wrapText="1"/>
    </xf>
    <xf numFmtId="49" fontId="9" fillId="0" borderId="0" xfId="1" applyNumberFormat="1" applyFont="1" applyBorder="1" applyAlignment="1">
      <alignment horizontal="center"/>
    </xf>
    <xf numFmtId="49" fontId="9" fillId="0" borderId="0" xfId="1" applyNumberFormat="1" applyFont="1" applyBorder="1" applyAlignment="1">
      <alignment horizontal="justify"/>
    </xf>
    <xf numFmtId="4" fontId="9" fillId="0" borderId="0" xfId="1" applyNumberFormat="1" applyFont="1" applyBorder="1" applyAlignment="1">
      <alignment horizontal="center"/>
    </xf>
    <xf numFmtId="0" fontId="9" fillId="0" borderId="0" xfId="0" applyFont="1" applyBorder="1" applyAlignment="1">
      <alignment vertical="top" wrapText="1"/>
    </xf>
    <xf numFmtId="0" fontId="9" fillId="0" borderId="0" xfId="0" applyFont="1" applyBorder="1" applyAlignment="1">
      <alignment horizontal="justify"/>
    </xf>
    <xf numFmtId="2" fontId="9" fillId="0" borderId="0" xfId="1" applyNumberFormat="1" applyFont="1" applyBorder="1" applyAlignment="1">
      <alignment horizontal="center" wrapText="1"/>
    </xf>
    <xf numFmtId="4" fontId="9" fillId="0" borderId="0" xfId="1" applyNumberFormat="1" applyFont="1" applyBorder="1" applyAlignment="1">
      <alignment horizontal="center" wrapText="1"/>
    </xf>
    <xf numFmtId="49" fontId="9" fillId="0" borderId="0" xfId="1" applyNumberFormat="1" applyFont="1" applyBorder="1" applyAlignment="1">
      <alignment horizontal="center" vertical="top" wrapText="1"/>
    </xf>
    <xf numFmtId="49" fontId="9" fillId="0" borderId="0" xfId="1" applyNumberFormat="1" applyFont="1" applyBorder="1" applyAlignment="1">
      <alignment horizontal="justify" wrapText="1"/>
    </xf>
    <xf numFmtId="4" fontId="9" fillId="0" borderId="0" xfId="0" applyNumberFormat="1" applyFont="1" applyFill="1" applyBorder="1" applyAlignment="1" applyProtection="1">
      <alignment vertical="center"/>
      <protection locked="0"/>
    </xf>
    <xf numFmtId="4" fontId="9" fillId="0" borderId="0" xfId="0" applyNumberFormat="1" applyFont="1" applyBorder="1" applyAlignment="1">
      <alignment horizontal="right"/>
    </xf>
    <xf numFmtId="4" fontId="8" fillId="0" borderId="1" xfId="0" applyNumberFormat="1" applyFont="1" applyBorder="1" applyAlignment="1">
      <alignment horizontal="right" vertical="center"/>
    </xf>
    <xf numFmtId="0" fontId="9" fillId="0" borderId="0" xfId="0" applyFont="1" applyBorder="1" applyAlignment="1">
      <alignment horizontal="left" vertical="top" wrapText="1"/>
    </xf>
    <xf numFmtId="4" fontId="8" fillId="0" borderId="2" xfId="0" applyNumberFormat="1" applyFont="1" applyBorder="1" applyAlignment="1">
      <alignment horizontal="right"/>
    </xf>
    <xf numFmtId="4" fontId="8" fillId="0" borderId="2" xfId="0" applyNumberFormat="1" applyFont="1" applyBorder="1"/>
    <xf numFmtId="4" fontId="8" fillId="0" borderId="4" xfId="0" applyNumberFormat="1" applyFont="1" applyBorder="1"/>
    <xf numFmtId="49" fontId="2" fillId="0" borderId="0" xfId="1" applyNumberFormat="1" applyFont="1" applyAlignment="1">
      <alignment horizontal="justify" wrapText="1"/>
    </xf>
    <xf numFmtId="4" fontId="1" fillId="0" borderId="0" xfId="1" applyNumberFormat="1" applyFont="1" applyAlignment="1">
      <alignment horizontal="center" wrapText="1"/>
    </xf>
    <xf numFmtId="49" fontId="6" fillId="0" borderId="0" xfId="1" applyNumberFormat="1" applyFont="1" applyBorder="1" applyAlignment="1">
      <alignment horizontal="justify" wrapText="1"/>
    </xf>
    <xf numFmtId="4" fontId="6" fillId="0" borderId="0" xfId="0" applyNumberFormat="1" applyFont="1" applyBorder="1" applyAlignment="1" applyProtection="1">
      <alignment horizontal="right"/>
      <protection locked="0"/>
    </xf>
    <xf numFmtId="4" fontId="6" fillId="0" borderId="0" xfId="0" applyNumberFormat="1" applyFont="1" applyBorder="1" applyAlignment="1">
      <alignment horizontal="right"/>
    </xf>
    <xf numFmtId="49" fontId="1" fillId="0" borderId="0" xfId="1" applyNumberFormat="1" applyFont="1" applyBorder="1" applyAlignment="1">
      <alignment horizontal="justify" vertical="top" wrapText="1"/>
    </xf>
    <xf numFmtId="49" fontId="2" fillId="0" borderId="1" xfId="1" applyNumberFormat="1" applyFont="1" applyBorder="1" applyAlignment="1">
      <alignment horizontal="justify" wrapText="1"/>
    </xf>
    <xf numFmtId="4" fontId="2" fillId="0" borderId="1" xfId="0" applyNumberFormat="1" applyFont="1" applyBorder="1" applyAlignment="1">
      <alignment horizontal="right" vertical="center"/>
    </xf>
    <xf numFmtId="0" fontId="1" fillId="0" borderId="0" xfId="0" applyFont="1" applyBorder="1" applyAlignment="1">
      <alignment horizontal="left" vertical="top" wrapText="1"/>
    </xf>
    <xf numFmtId="4" fontId="1" fillId="0" borderId="0" xfId="0" applyNumberFormat="1" applyFont="1" applyBorder="1" applyAlignment="1" applyProtection="1">
      <alignment vertical="center"/>
      <protection locked="0"/>
    </xf>
    <xf numFmtId="49" fontId="2" fillId="0" borderId="0" xfId="1" applyNumberFormat="1" applyFont="1" applyBorder="1" applyAlignment="1">
      <alignment horizontal="center" wrapText="1"/>
    </xf>
    <xf numFmtId="0" fontId="6" fillId="0" borderId="0" xfId="0" applyFont="1" applyBorder="1" applyAlignment="1">
      <alignment horizontal="center"/>
    </xf>
    <xf numFmtId="0" fontId="6" fillId="0" borderId="0" xfId="0" applyFont="1" applyBorder="1" applyAlignment="1">
      <alignment horizontal="left" vertical="top" wrapText="1"/>
    </xf>
    <xf numFmtId="4" fontId="6" fillId="0" borderId="0" xfId="0" applyNumberFormat="1" applyFont="1" applyBorder="1" applyAlignment="1" applyProtection="1">
      <alignment vertical="center"/>
      <protection locked="0"/>
    </xf>
    <xf numFmtId="4" fontId="1" fillId="0" borderId="0" xfId="0" applyNumberFormat="1" applyFont="1" applyFill="1" applyBorder="1" applyAlignment="1" applyProtection="1">
      <alignment vertical="center"/>
      <protection locked="0"/>
    </xf>
    <xf numFmtId="4" fontId="6" fillId="0" borderId="0" xfId="0" applyNumberFormat="1" applyFont="1" applyFill="1" applyBorder="1" applyAlignment="1" applyProtection="1">
      <alignment vertical="center"/>
      <protection locked="0"/>
    </xf>
    <xf numFmtId="49" fontId="2" fillId="0" borderId="1" xfId="1" applyNumberFormat="1" applyFont="1" applyBorder="1" applyAlignment="1">
      <alignment horizontal="justify"/>
    </xf>
    <xf numFmtId="4" fontId="1" fillId="0" borderId="1" xfId="1" applyNumberFormat="1" applyFont="1" applyBorder="1" applyAlignment="1">
      <alignment horizontal="center"/>
    </xf>
    <xf numFmtId="4" fontId="1" fillId="0" borderId="1" xfId="1" applyNumberFormat="1" applyFont="1" applyBorder="1" applyAlignment="1" applyProtection="1">
      <alignment horizontal="center"/>
      <protection locked="0"/>
    </xf>
    <xf numFmtId="4" fontId="1" fillId="0" borderId="0" xfId="0" applyNumberFormat="1" applyFont="1" applyAlignment="1">
      <alignment horizontal="center"/>
    </xf>
    <xf numFmtId="49" fontId="1" fillId="0" borderId="0" xfId="0" applyNumberFormat="1" applyFont="1" applyAlignment="1">
      <alignment horizontal="center"/>
    </xf>
    <xf numFmtId="49" fontId="1" fillId="0" borderId="0" xfId="0" applyNumberFormat="1" applyFont="1" applyAlignment="1">
      <alignment horizontal="justify"/>
    </xf>
    <xf numFmtId="49" fontId="2" fillId="0" borderId="0" xfId="1" applyNumberFormat="1" applyFont="1" applyBorder="1" applyAlignment="1">
      <alignment wrapText="1"/>
    </xf>
    <xf numFmtId="3" fontId="2" fillId="0" borderId="0" xfId="0" applyNumberFormat="1" applyFont="1" applyBorder="1" applyAlignment="1">
      <alignment horizontal="right"/>
    </xf>
    <xf numFmtId="0" fontId="2" fillId="0" borderId="0" xfId="0" applyFont="1" applyBorder="1" applyAlignment="1" applyProtection="1"/>
    <xf numFmtId="0" fontId="2" fillId="0" borderId="0" xfId="0" applyFont="1" applyBorder="1" applyAlignment="1" applyProtection="1">
      <alignment horizontal="center"/>
    </xf>
    <xf numFmtId="4" fontId="2" fillId="0" borderId="0" xfId="0" applyNumberFormat="1" applyFont="1" applyBorder="1" applyAlignment="1" applyProtection="1">
      <alignment horizontal="center"/>
    </xf>
    <xf numFmtId="0" fontId="12" fillId="0" borderId="0" xfId="0" applyFont="1"/>
    <xf numFmtId="0" fontId="1" fillId="0" borderId="0" xfId="0" applyFont="1" applyBorder="1" applyAlignment="1" applyProtection="1"/>
    <xf numFmtId="0" fontId="1" fillId="0" borderId="0" xfId="0" applyFont="1" applyBorder="1" applyAlignment="1" applyProtection="1">
      <alignment horizontal="center"/>
    </xf>
    <xf numFmtId="0" fontId="1" fillId="0" borderId="0" xfId="0" applyFont="1" applyBorder="1" applyAlignment="1" applyProtection="1">
      <alignment horizontal="right"/>
    </xf>
    <xf numFmtId="4" fontId="1" fillId="0" borderId="0" xfId="0" applyNumberFormat="1" applyFont="1" applyBorder="1" applyAlignment="1" applyProtection="1">
      <alignment horizontal="right"/>
    </xf>
    <xf numFmtId="0" fontId="2" fillId="0" borderId="0" xfId="0" applyFont="1" applyBorder="1" applyAlignment="1" applyProtection="1">
      <alignment vertical="top"/>
    </xf>
    <xf numFmtId="0" fontId="1" fillId="0" borderId="0" xfId="0" applyFont="1" applyBorder="1" applyAlignment="1" applyProtection="1">
      <alignment vertical="center"/>
    </xf>
    <xf numFmtId="0" fontId="1" fillId="0" borderId="0" xfId="0" applyFont="1" applyBorder="1" applyAlignment="1" applyProtection="1">
      <alignment horizontal="justify" vertical="top" wrapText="1"/>
    </xf>
    <xf numFmtId="0" fontId="1" fillId="0" borderId="0" xfId="0" applyFont="1" applyBorder="1" applyAlignment="1" applyProtection="1">
      <alignment vertical="top" wrapText="1"/>
    </xf>
    <xf numFmtId="0" fontId="1" fillId="0" borderId="0" xfId="0" applyFont="1" applyBorder="1" applyProtection="1"/>
    <xf numFmtId="0" fontId="1" fillId="0" borderId="2" xfId="0" applyFont="1" applyBorder="1" applyAlignment="1" applyProtection="1"/>
    <xf numFmtId="0" fontId="2" fillId="0" borderId="2" xfId="0" applyFont="1" applyBorder="1" applyAlignment="1" applyProtection="1">
      <alignment horizontal="center"/>
    </xf>
    <xf numFmtId="0" fontId="1" fillId="0" borderId="2" xfId="0" applyFont="1" applyBorder="1" applyAlignment="1" applyProtection="1">
      <alignment horizontal="center"/>
    </xf>
    <xf numFmtId="4" fontId="1" fillId="0" borderId="2" xfId="0" applyNumberFormat="1" applyFont="1" applyBorder="1" applyAlignment="1" applyProtection="1">
      <alignment horizontal="right"/>
      <protection locked="0"/>
    </xf>
    <xf numFmtId="4" fontId="1" fillId="0" borderId="2" xfId="0" applyNumberFormat="1" applyFont="1" applyBorder="1" applyAlignment="1" applyProtection="1">
      <alignment horizontal="right"/>
    </xf>
    <xf numFmtId="4" fontId="2" fillId="0" borderId="0" xfId="0" applyNumberFormat="1" applyFont="1" applyBorder="1" applyAlignment="1" applyProtection="1">
      <alignment horizontal="right"/>
    </xf>
    <xf numFmtId="0" fontId="2" fillId="0" borderId="0" xfId="0" applyFont="1" applyBorder="1" applyAlignment="1" applyProtection="1">
      <alignment horizontal="left"/>
    </xf>
    <xf numFmtId="4" fontId="1" fillId="0" borderId="0" xfId="0" applyNumberFormat="1" applyFont="1" applyBorder="1" applyAlignment="1" applyProtection="1">
      <alignment horizontal="center"/>
    </xf>
    <xf numFmtId="0" fontId="1" fillId="0" borderId="0" xfId="0" applyFont="1" applyBorder="1" applyAlignment="1" applyProtection="1">
      <alignment horizontal="left" vertical="center"/>
    </xf>
    <xf numFmtId="0" fontId="6" fillId="0" borderId="0" xfId="0" applyFont="1" applyBorder="1" applyProtection="1"/>
    <xf numFmtId="0" fontId="6" fillId="0" borderId="0" xfId="0" applyFont="1" applyBorder="1" applyAlignment="1" applyProtection="1">
      <alignment horizontal="right"/>
    </xf>
    <xf numFmtId="4" fontId="6" fillId="0" borderId="0" xfId="0" applyNumberFormat="1" applyFont="1" applyBorder="1" applyAlignment="1" applyProtection="1">
      <alignment horizontal="right" vertical="center"/>
    </xf>
    <xf numFmtId="0" fontId="6" fillId="0" borderId="0" xfId="0" applyFont="1" applyBorder="1" applyAlignment="1" applyProtection="1"/>
    <xf numFmtId="0" fontId="5" fillId="0" borderId="0" xfId="0" applyFont="1" applyBorder="1" applyAlignment="1" applyProtection="1">
      <alignment horizontal="center"/>
    </xf>
    <xf numFmtId="4" fontId="1" fillId="0" borderId="0" xfId="0" applyNumberFormat="1" applyFont="1" applyBorder="1" applyAlignment="1" applyProtection="1">
      <alignment horizontal="right" vertical="center"/>
    </xf>
    <xf numFmtId="4" fontId="1" fillId="0" borderId="0" xfId="0" applyNumberFormat="1" applyFont="1" applyBorder="1" applyAlignment="1" applyProtection="1">
      <alignment vertical="center"/>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xf>
    <xf numFmtId="4" fontId="1" fillId="0" borderId="2" xfId="0" applyNumberFormat="1" applyFont="1" applyBorder="1" applyAlignment="1" applyProtection="1">
      <alignment vertical="center"/>
      <protection locked="0"/>
    </xf>
    <xf numFmtId="0" fontId="1" fillId="0" borderId="0" xfId="0" applyFont="1" applyBorder="1" applyAlignment="1" applyProtection="1">
      <alignment vertical="top"/>
    </xf>
    <xf numFmtId="4" fontId="2" fillId="0" borderId="0" xfId="0" applyNumberFormat="1" applyFont="1" applyBorder="1" applyAlignment="1" applyProtection="1">
      <alignment vertical="center"/>
    </xf>
    <xf numFmtId="0" fontId="2" fillId="0" borderId="0" xfId="0" applyFont="1" applyBorder="1" applyAlignment="1" applyProtection="1">
      <alignment vertical="center"/>
    </xf>
    <xf numFmtId="0" fontId="1" fillId="0" borderId="0" xfId="0" applyFont="1" applyBorder="1" applyAlignment="1" applyProtection="1">
      <alignment horizontal="left"/>
    </xf>
    <xf numFmtId="4" fontId="1" fillId="0" borderId="0" xfId="0" applyNumberFormat="1" applyFont="1" applyFill="1" applyBorder="1" applyAlignment="1" applyProtection="1">
      <alignment vertical="center"/>
    </xf>
    <xf numFmtId="0" fontId="6" fillId="0" borderId="0" xfId="0" applyFont="1" applyBorder="1" applyAlignment="1" applyProtection="1">
      <alignment horizontal="center"/>
    </xf>
    <xf numFmtId="4" fontId="6" fillId="0" borderId="0" xfId="0" applyNumberFormat="1" applyFont="1" applyBorder="1" applyAlignment="1" applyProtection="1">
      <alignment horizontal="center"/>
    </xf>
    <xf numFmtId="0" fontId="1" fillId="0" borderId="0" xfId="0" applyFont="1" applyAlignment="1" applyProtection="1">
      <alignment horizontal="center"/>
    </xf>
    <xf numFmtId="0" fontId="6" fillId="0" borderId="0" xfId="0" applyFont="1" applyBorder="1" applyAlignment="1" applyProtection="1">
      <alignment vertical="top" wrapText="1"/>
    </xf>
    <xf numFmtId="0" fontId="6" fillId="0" borderId="0" xfId="0" applyFont="1" applyBorder="1" applyAlignment="1" applyProtection="1">
      <alignment vertical="top"/>
    </xf>
    <xf numFmtId="4" fontId="1" fillId="0" borderId="2" xfId="0" applyNumberFormat="1" applyFont="1" applyFill="1" applyBorder="1" applyAlignment="1" applyProtection="1">
      <alignment vertical="center"/>
      <protection locked="0"/>
    </xf>
    <xf numFmtId="4" fontId="2" fillId="0" borderId="0" xfId="0" applyNumberFormat="1" applyFont="1" applyBorder="1" applyAlignment="1" applyProtection="1">
      <alignment horizontal="right" vertical="center"/>
    </xf>
    <xf numFmtId="0" fontId="1" fillId="0" borderId="0" xfId="0" applyFont="1" applyBorder="1" applyAlignment="1" applyProtection="1">
      <alignment horizontal="left" vertical="center" wrapText="1"/>
    </xf>
    <xf numFmtId="4" fontId="6" fillId="0" borderId="0" xfId="0" applyNumberFormat="1" applyFont="1" applyBorder="1" applyAlignment="1" applyProtection="1">
      <alignment vertical="center"/>
    </xf>
    <xf numFmtId="0" fontId="1" fillId="0" borderId="0" xfId="0" applyFont="1" applyBorder="1" applyAlignment="1" applyProtection="1">
      <alignment horizontal="left" wrapText="1"/>
    </xf>
    <xf numFmtId="0" fontId="1" fillId="0" borderId="0" xfId="0" applyFont="1" applyBorder="1" applyAlignment="1" applyProtection="1">
      <alignment horizontal="center" wrapText="1"/>
    </xf>
    <xf numFmtId="4" fontId="1" fillId="0" borderId="0" xfId="0" applyNumberFormat="1" applyFont="1" applyBorder="1" applyAlignment="1" applyProtection="1">
      <protection locked="0"/>
    </xf>
    <xf numFmtId="0" fontId="6" fillId="0" borderId="0" xfId="0" applyFont="1" applyBorder="1" applyAlignment="1" applyProtection="1">
      <alignment horizontal="left" wrapText="1"/>
    </xf>
    <xf numFmtId="0" fontId="6" fillId="0" borderId="0" xfId="0" applyFont="1" applyBorder="1" applyAlignment="1" applyProtection="1">
      <alignment horizontal="center" wrapText="1"/>
    </xf>
    <xf numFmtId="4" fontId="6" fillId="0" borderId="0" xfId="0" applyNumberFormat="1" applyFont="1" applyBorder="1" applyAlignment="1" applyProtection="1"/>
    <xf numFmtId="4" fontId="6" fillId="0" borderId="0" xfId="0" applyNumberFormat="1" applyFont="1" applyBorder="1" applyAlignment="1" applyProtection="1">
      <alignment horizontal="right"/>
    </xf>
    <xf numFmtId="4" fontId="1" fillId="0" borderId="0" xfId="0" applyNumberFormat="1" applyFont="1" applyBorder="1" applyAlignment="1" applyProtection="1"/>
    <xf numFmtId="0" fontId="1" fillId="0" borderId="1" xfId="0" applyFont="1" applyBorder="1" applyAlignment="1" applyProtection="1">
      <alignment vertical="top"/>
    </xf>
    <xf numFmtId="4" fontId="1" fillId="0" borderId="1" xfId="0" applyNumberFormat="1" applyFont="1" applyBorder="1" applyAlignment="1" applyProtection="1">
      <alignment vertical="center"/>
    </xf>
    <xf numFmtId="4" fontId="2" fillId="0" borderId="1" xfId="0" applyNumberFormat="1" applyFont="1" applyBorder="1" applyAlignment="1" applyProtection="1">
      <alignment horizontal="right" vertical="center"/>
    </xf>
    <xf numFmtId="0" fontId="5" fillId="0" borderId="0" xfId="0" applyFont="1" applyBorder="1" applyAlignment="1" applyProtection="1">
      <alignment vertical="center"/>
    </xf>
    <xf numFmtId="0" fontId="1" fillId="0" borderId="0" xfId="0" applyFont="1" applyFill="1" applyBorder="1" applyAlignment="1" applyProtection="1">
      <alignment horizontal="justify" vertical="top" wrapText="1"/>
    </xf>
    <xf numFmtId="0" fontId="1" fillId="0" borderId="0" xfId="0" applyFont="1" applyAlignment="1" applyProtection="1">
      <alignment horizontal="justify"/>
    </xf>
    <xf numFmtId="4" fontId="2" fillId="0" borderId="0" xfId="0" applyNumberFormat="1" applyFont="1" applyBorder="1" applyProtection="1"/>
    <xf numFmtId="4" fontId="6" fillId="0" borderId="0" xfId="0" applyNumberFormat="1" applyFont="1" applyFill="1" applyBorder="1" applyAlignment="1" applyProtection="1">
      <alignment vertical="center"/>
    </xf>
    <xf numFmtId="0" fontId="6" fillId="0" borderId="2" xfId="0" applyFont="1" applyBorder="1" applyAlignment="1" applyProtection="1">
      <alignment vertical="top" wrapText="1"/>
    </xf>
    <xf numFmtId="0" fontId="6" fillId="0" borderId="2" xfId="0" applyFont="1" applyBorder="1" applyAlignment="1" applyProtection="1">
      <alignment horizontal="left" vertical="top" wrapText="1"/>
    </xf>
    <xf numFmtId="0" fontId="1" fillId="0" borderId="2" xfId="0" applyFont="1" applyBorder="1" applyAlignment="1" applyProtection="1">
      <alignment horizontal="center" vertical="top"/>
    </xf>
    <xf numFmtId="4" fontId="1" fillId="0" borderId="2" xfId="0" applyNumberFormat="1" applyFont="1" applyBorder="1" applyAlignment="1" applyProtection="1">
      <alignment horizontal="right" vertical="top"/>
      <protection locked="0"/>
    </xf>
    <xf numFmtId="4" fontId="1" fillId="0" borderId="2" xfId="0" applyNumberFormat="1" applyFont="1" applyBorder="1" applyAlignment="1" applyProtection="1">
      <alignment horizontal="right" vertical="top"/>
    </xf>
    <xf numFmtId="0" fontId="6" fillId="0" borderId="0" xfId="0" applyFont="1" applyBorder="1" applyAlignment="1" applyProtection="1">
      <alignment horizontal="left" vertical="top" wrapText="1"/>
    </xf>
    <xf numFmtId="0" fontId="6" fillId="0" borderId="0" xfId="0" applyFont="1" applyBorder="1" applyAlignment="1" applyProtection="1">
      <alignment horizontal="center" vertical="top"/>
    </xf>
    <xf numFmtId="4" fontId="6" fillId="0" borderId="0" xfId="0" applyNumberFormat="1" applyFont="1" applyBorder="1" applyAlignment="1" applyProtection="1">
      <alignment horizontal="right" vertical="top"/>
    </xf>
    <xf numFmtId="0" fontId="1" fillId="0" borderId="0" xfId="0" applyFont="1" applyBorder="1" applyAlignment="1" applyProtection="1">
      <alignment horizontal="center" vertical="top"/>
    </xf>
    <xf numFmtId="4" fontId="1" fillId="0" borderId="0" xfId="0" applyNumberFormat="1" applyFont="1" applyBorder="1" applyAlignment="1" applyProtection="1">
      <alignment horizontal="right" vertical="top"/>
      <protection locked="0"/>
    </xf>
    <xf numFmtId="4" fontId="1" fillId="0" borderId="0" xfId="0" applyNumberFormat="1" applyFont="1" applyBorder="1" applyAlignment="1" applyProtection="1">
      <alignment horizontal="right" vertical="top"/>
    </xf>
    <xf numFmtId="0" fontId="6" fillId="0" borderId="0" xfId="0" applyNumberFormat="1" applyFont="1" applyBorder="1" applyAlignment="1" applyProtection="1">
      <alignment horizontal="left" vertical="top" wrapText="1"/>
    </xf>
    <xf numFmtId="0" fontId="6" fillId="0" borderId="0" xfId="0" applyFont="1" applyBorder="1" applyAlignment="1" applyProtection="1">
      <alignment vertical="center"/>
    </xf>
    <xf numFmtId="0" fontId="6" fillId="0" borderId="0" xfId="0" applyFont="1" applyBorder="1" applyAlignment="1" applyProtection="1">
      <alignment horizontal="left" vertical="center"/>
    </xf>
    <xf numFmtId="0" fontId="13" fillId="0" borderId="0" xfId="0" applyFont="1" applyAlignment="1" applyProtection="1">
      <alignment vertical="top" wrapText="1"/>
    </xf>
    <xf numFmtId="0" fontId="14" fillId="0" borderId="0" xfId="0" applyFont="1" applyFill="1" applyAlignment="1" applyProtection="1">
      <alignment vertical="top" wrapText="1"/>
    </xf>
    <xf numFmtId="0" fontId="14" fillId="0" borderId="0" xfId="0" applyFont="1" applyAlignment="1" applyProtection="1">
      <alignment vertical="top" wrapText="1"/>
    </xf>
    <xf numFmtId="0" fontId="17" fillId="0" borderId="0" xfId="0" applyFont="1" applyAlignment="1" applyProtection="1">
      <alignment vertical="top" wrapText="1"/>
    </xf>
    <xf numFmtId="0" fontId="18" fillId="0" borderId="0" xfId="0" applyFont="1" applyBorder="1" applyAlignment="1" applyProtection="1">
      <alignment horizontal="center" vertical="top"/>
    </xf>
    <xf numFmtId="4" fontId="18" fillId="0" borderId="0" xfId="0" applyNumberFormat="1" applyFont="1" applyBorder="1" applyAlignment="1" applyProtection="1">
      <alignment horizontal="right" vertical="top"/>
      <protection locked="0"/>
    </xf>
    <xf numFmtId="0" fontId="9" fillId="0" borderId="0" xfId="0" applyFont="1" applyAlignment="1" applyProtection="1">
      <alignment horizontal="left" vertical="top" wrapText="1"/>
    </xf>
    <xf numFmtId="0" fontId="17" fillId="0" borderId="0" xfId="0" applyFont="1" applyBorder="1" applyAlignment="1" applyProtection="1">
      <alignment vertical="top" wrapText="1"/>
    </xf>
    <xf numFmtId="0" fontId="1" fillId="0" borderId="2" xfId="0" applyFont="1" applyBorder="1" applyAlignment="1" applyProtection="1">
      <alignment horizontal="left" vertical="top" wrapText="1"/>
    </xf>
    <xf numFmtId="0" fontId="17" fillId="0" borderId="2" xfId="0" applyFont="1" applyBorder="1" applyAlignment="1" applyProtection="1">
      <alignment vertical="top" wrapText="1"/>
    </xf>
    <xf numFmtId="0" fontId="6" fillId="0" borderId="0" xfId="0" applyFont="1" applyBorder="1" applyAlignment="1" applyProtection="1">
      <alignment horizontal="left" vertical="center" wrapText="1"/>
    </xf>
    <xf numFmtId="4" fontId="5" fillId="0" borderId="0" xfId="0" applyNumberFormat="1" applyFont="1" applyBorder="1" applyAlignment="1" applyProtection="1">
      <alignment horizontal="right" vertical="center"/>
    </xf>
    <xf numFmtId="49" fontId="2" fillId="0" borderId="0" xfId="1" applyNumberFormat="1" applyFont="1" applyBorder="1" applyAlignment="1" applyProtection="1">
      <alignment horizontal="center" vertical="top" wrapText="1"/>
    </xf>
    <xf numFmtId="49" fontId="2" fillId="0" borderId="0" xfId="1" applyNumberFormat="1" applyFont="1" applyBorder="1" applyAlignment="1" applyProtection="1">
      <alignment horizontal="justify" wrapText="1"/>
    </xf>
    <xf numFmtId="4" fontId="1" fillId="0" borderId="0" xfId="1" applyNumberFormat="1" applyFont="1" applyBorder="1" applyAlignment="1" applyProtection="1">
      <alignment horizontal="center"/>
    </xf>
    <xf numFmtId="4" fontId="2" fillId="0" borderId="0" xfId="1" applyNumberFormat="1" applyFont="1" applyBorder="1" applyAlignment="1" applyProtection="1">
      <alignment horizontal="center"/>
    </xf>
    <xf numFmtId="0" fontId="2" fillId="0" borderId="0" xfId="0" applyFont="1" applyBorder="1" applyAlignment="1" applyProtection="1">
      <alignment vertical="top" wrapText="1"/>
    </xf>
    <xf numFmtId="4" fontId="2" fillId="0" borderId="2" xfId="0" applyNumberFormat="1" applyFont="1" applyBorder="1" applyProtection="1"/>
    <xf numFmtId="0" fontId="2" fillId="0" borderId="2" xfId="0" applyFont="1" applyBorder="1" applyAlignment="1" applyProtection="1">
      <alignment vertical="top" wrapText="1"/>
    </xf>
    <xf numFmtId="4" fontId="1" fillId="0" borderId="2" xfId="1" applyNumberFormat="1" applyFont="1" applyBorder="1" applyAlignment="1" applyProtection="1">
      <alignment horizontal="center"/>
    </xf>
    <xf numFmtId="3" fontId="2" fillId="0" borderId="0" xfId="0" applyNumberFormat="1" applyFont="1" applyBorder="1" applyAlignment="1" applyProtection="1">
      <alignment horizontal="right"/>
    </xf>
    <xf numFmtId="4" fontId="2" fillId="0" borderId="2" xfId="0" applyNumberFormat="1" applyFont="1" applyBorder="1" applyAlignment="1" applyProtection="1">
      <alignment horizontal="right"/>
    </xf>
    <xf numFmtId="4" fontId="2" fillId="0" borderId="4" xfId="0" applyNumberFormat="1" applyFont="1" applyBorder="1" applyProtection="1"/>
    <xf numFmtId="0" fontId="6" fillId="0" borderId="0" xfId="0" applyFont="1" applyBorder="1" applyAlignment="1"/>
    <xf numFmtId="0" fontId="5" fillId="0" borderId="0" xfId="0" applyFont="1" applyBorder="1" applyAlignment="1">
      <alignment horizontal="center"/>
    </xf>
    <xf numFmtId="4" fontId="6" fillId="0" borderId="0" xfId="0" applyNumberFormat="1" applyFont="1" applyBorder="1" applyAlignment="1">
      <alignment horizontal="center"/>
    </xf>
    <xf numFmtId="0" fontId="5" fillId="0" borderId="0" xfId="0" applyFont="1" applyBorder="1" applyAlignment="1"/>
    <xf numFmtId="0" fontId="8" fillId="0" borderId="0" xfId="3" applyFont="1" applyBorder="1" applyAlignment="1" applyProtection="1">
      <alignment vertical="top"/>
    </xf>
    <xf numFmtId="2" fontId="8" fillId="0" borderId="0" xfId="3" applyNumberFormat="1" applyFont="1" applyBorder="1" applyAlignment="1" applyProtection="1">
      <alignment vertical="top"/>
    </xf>
    <xf numFmtId="0" fontId="21" fillId="0" borderId="0" xfId="3" applyFont="1" applyFill="1" applyBorder="1" applyAlignment="1" applyProtection="1">
      <alignment horizontal="right" vertical="center" wrapText="1"/>
    </xf>
    <xf numFmtId="4" fontId="21" fillId="0" borderId="0" xfId="3" applyNumberFormat="1" applyFont="1" applyFill="1" applyBorder="1" applyAlignment="1" applyProtection="1">
      <alignment horizontal="right" vertical="center" wrapText="1"/>
    </xf>
    <xf numFmtId="4" fontId="21" fillId="0" borderId="0" xfId="0" applyNumberFormat="1" applyFont="1" applyBorder="1" applyAlignment="1" applyProtection="1">
      <alignment horizontal="right" vertical="center"/>
    </xf>
    <xf numFmtId="4" fontId="9" fillId="0" borderId="0" xfId="0" applyNumberFormat="1" applyFont="1" applyFill="1" applyBorder="1" applyAlignment="1" applyProtection="1">
      <alignment horizontal="right"/>
    </xf>
    <xf numFmtId="49" fontId="22" fillId="0" borderId="0" xfId="3" applyNumberFormat="1" applyFont="1" applyFill="1" applyBorder="1" applyAlignment="1" applyProtection="1">
      <alignment vertical="center" wrapText="1"/>
    </xf>
    <xf numFmtId="49" fontId="22" fillId="0" borderId="0" xfId="3" applyNumberFormat="1" applyFont="1" applyFill="1" applyBorder="1" applyAlignment="1" applyProtection="1">
      <alignment vertical="top" wrapText="1"/>
    </xf>
    <xf numFmtId="4" fontId="9" fillId="0" borderId="0" xfId="0" applyNumberFormat="1" applyFont="1" applyFill="1" applyBorder="1" applyAlignment="1" applyProtection="1">
      <alignment horizontal="right" vertical="center"/>
    </xf>
    <xf numFmtId="49" fontId="9" fillId="0" borderId="0" xfId="3" applyNumberFormat="1" applyFont="1" applyFill="1" applyBorder="1" applyAlignment="1" applyProtection="1">
      <alignment vertical="top"/>
    </xf>
    <xf numFmtId="4" fontId="21" fillId="0" borderId="0" xfId="3" applyNumberFormat="1" applyFont="1" applyFill="1" applyBorder="1" applyAlignment="1" applyProtection="1">
      <alignment horizontal="right" vertical="center"/>
    </xf>
    <xf numFmtId="4" fontId="21" fillId="0" borderId="0" xfId="3" applyNumberFormat="1" applyFont="1" applyAlignment="1" applyProtection="1">
      <alignment horizontal="right" vertical="center"/>
    </xf>
    <xf numFmtId="49" fontId="21" fillId="0" borderId="2" xfId="3" applyNumberFormat="1" applyFont="1" applyFill="1" applyBorder="1" applyAlignment="1" applyProtection="1">
      <alignment vertical="top"/>
    </xf>
    <xf numFmtId="2" fontId="9" fillId="0" borderId="2" xfId="4" applyNumberFormat="1" applyFont="1" applyFill="1" applyBorder="1" applyAlignment="1" applyProtection="1">
      <alignment horizontal="left" vertical="top" wrapText="1"/>
    </xf>
    <xf numFmtId="2" fontId="9" fillId="0" borderId="2" xfId="4" applyNumberFormat="1" applyFont="1" applyBorder="1" applyAlignment="1" applyProtection="1">
      <alignment horizontal="right" vertical="center" wrapText="1"/>
    </xf>
    <xf numFmtId="4" fontId="9" fillId="0" borderId="2" xfId="0" applyNumberFormat="1" applyFont="1" applyBorder="1" applyAlignment="1" applyProtection="1">
      <alignment horizontal="right" vertical="center"/>
      <protection locked="0"/>
    </xf>
    <xf numFmtId="4" fontId="9" fillId="0" borderId="2" xfId="0" applyNumberFormat="1" applyFont="1" applyFill="1" applyBorder="1" applyAlignment="1" applyProtection="1">
      <alignment horizontal="right" vertical="center"/>
    </xf>
    <xf numFmtId="0" fontId="8" fillId="0" borderId="0" xfId="0" applyFont="1" applyBorder="1" applyAlignment="1" applyProtection="1">
      <alignment horizontal="right" vertical="center"/>
    </xf>
    <xf numFmtId="4" fontId="9" fillId="0" borderId="0" xfId="0" applyNumberFormat="1" applyFont="1" applyBorder="1" applyAlignment="1" applyProtection="1">
      <alignment horizontal="right" vertical="center"/>
    </xf>
    <xf numFmtId="4" fontId="8" fillId="0" borderId="0" xfId="0" applyNumberFormat="1" applyFont="1" applyFill="1" applyBorder="1" applyAlignment="1" applyProtection="1">
      <alignment horizontal="right" vertical="center"/>
    </xf>
    <xf numFmtId="0" fontId="22" fillId="0" borderId="0" xfId="3" applyFont="1" applyAlignment="1" applyProtection="1">
      <alignment vertical="top"/>
    </xf>
    <xf numFmtId="2" fontId="22" fillId="0" borderId="0" xfId="3" applyNumberFormat="1" applyFont="1" applyAlignment="1" applyProtection="1">
      <alignment vertical="top"/>
    </xf>
    <xf numFmtId="0" fontId="22" fillId="0" borderId="0" xfId="0" applyFont="1" applyBorder="1" applyAlignment="1" applyProtection="1">
      <alignment horizontal="right" vertical="center"/>
    </xf>
    <xf numFmtId="49" fontId="21" fillId="0" borderId="0" xfId="0" applyNumberFormat="1" applyFont="1" applyAlignment="1" applyProtection="1">
      <alignment vertical="top" wrapText="1"/>
    </xf>
    <xf numFmtId="0" fontId="21" fillId="0" borderId="0" xfId="0" applyFont="1" applyBorder="1" applyAlignment="1" applyProtection="1">
      <alignment horizontal="right" vertical="center"/>
    </xf>
    <xf numFmtId="0" fontId="8" fillId="0" borderId="0" xfId="3" applyFont="1" applyAlignment="1" applyProtection="1">
      <alignment vertical="top"/>
    </xf>
    <xf numFmtId="2" fontId="8" fillId="0" borderId="0" xfId="3" applyNumberFormat="1" applyFont="1" applyAlignment="1" applyProtection="1">
      <alignment vertical="top"/>
    </xf>
    <xf numFmtId="2" fontId="9" fillId="0" borderId="0" xfId="4" applyNumberFormat="1" applyFont="1" applyAlignment="1" applyProtection="1">
      <alignment horizontal="left" vertical="top" wrapText="1"/>
    </xf>
    <xf numFmtId="0" fontId="21" fillId="0" borderId="0" xfId="3" applyFont="1" applyAlignment="1" applyProtection="1">
      <alignment horizontal="right" vertical="center"/>
    </xf>
    <xf numFmtId="0" fontId="21" fillId="0" borderId="0" xfId="3" applyFont="1" applyAlignment="1" applyProtection="1">
      <alignment vertical="top"/>
    </xf>
    <xf numFmtId="2" fontId="9" fillId="0" borderId="0" xfId="3" applyNumberFormat="1" applyFont="1" applyBorder="1" applyAlignment="1" applyProtection="1">
      <alignment vertical="top" wrapText="1"/>
    </xf>
    <xf numFmtId="0" fontId="9" fillId="0" borderId="0" xfId="3" applyFont="1" applyAlignment="1" applyProtection="1">
      <alignment horizontal="right" vertical="center"/>
    </xf>
    <xf numFmtId="4" fontId="9" fillId="0" borderId="0" xfId="3" applyNumberFormat="1" applyFont="1" applyAlignment="1" applyProtection="1">
      <alignment horizontal="right" vertical="center"/>
    </xf>
    <xf numFmtId="4" fontId="9" fillId="0" borderId="0" xfId="0" applyNumberFormat="1" applyFont="1" applyBorder="1" applyAlignment="1" applyProtection="1">
      <alignment horizontal="right" vertical="center"/>
      <protection locked="0"/>
    </xf>
    <xf numFmtId="2" fontId="21" fillId="0" borderId="0" xfId="3" applyNumberFormat="1" applyFont="1" applyBorder="1" applyAlignment="1" applyProtection="1">
      <alignment vertical="top" wrapText="1"/>
    </xf>
    <xf numFmtId="0" fontId="21" fillId="0" borderId="0" xfId="0" applyFont="1" applyFill="1" applyBorder="1" applyAlignment="1" applyProtection="1"/>
    <xf numFmtId="2" fontId="9" fillId="0" borderId="0" xfId="4" applyNumberFormat="1" applyFont="1" applyAlignment="1" applyProtection="1">
      <alignment vertical="top" wrapText="1"/>
    </xf>
    <xf numFmtId="0" fontId="9" fillId="0" borderId="0" xfId="0" applyFont="1" applyBorder="1" applyAlignment="1" applyProtection="1">
      <alignment horizontal="right" vertical="center"/>
    </xf>
    <xf numFmtId="49" fontId="8" fillId="0" borderId="0" xfId="3" applyNumberFormat="1" applyFont="1" applyFill="1" applyBorder="1" applyAlignment="1" applyProtection="1">
      <alignment vertical="center" wrapText="1"/>
    </xf>
    <xf numFmtId="0" fontId="9" fillId="0" borderId="0" xfId="0" applyFont="1" applyBorder="1" applyAlignment="1" applyProtection="1">
      <alignment vertical="top" wrapText="1"/>
    </xf>
    <xf numFmtId="0" fontId="21" fillId="0" borderId="0" xfId="0" applyFont="1" applyBorder="1" applyAlignment="1" applyProtection="1">
      <alignment vertical="top" wrapText="1"/>
    </xf>
    <xf numFmtId="2" fontId="21" fillId="0" borderId="0" xfId="4" applyNumberFormat="1" applyFont="1" applyAlignment="1" applyProtection="1">
      <alignment horizontal="right" vertical="center" wrapText="1"/>
    </xf>
    <xf numFmtId="49" fontId="21" fillId="0" borderId="0" xfId="3" applyNumberFormat="1" applyFont="1" applyFill="1" applyBorder="1" applyAlignment="1" applyProtection="1">
      <alignment vertical="center" wrapText="1"/>
    </xf>
    <xf numFmtId="0" fontId="21" fillId="0" borderId="0" xfId="0" applyFont="1" applyAlignment="1" applyProtection="1">
      <alignment horizontal="right" vertical="center"/>
    </xf>
    <xf numFmtId="4" fontId="21" fillId="0" borderId="0" xfId="0" applyNumberFormat="1" applyFont="1" applyAlignment="1" applyProtection="1">
      <alignment horizontal="right" vertical="center"/>
    </xf>
    <xf numFmtId="0" fontId="22" fillId="0" borderId="0" xfId="3" applyFont="1" applyBorder="1" applyAlignment="1" applyProtection="1">
      <alignment vertical="top"/>
    </xf>
    <xf numFmtId="2" fontId="22" fillId="0" borderId="0" xfId="3" applyNumberFormat="1" applyFont="1" applyBorder="1" applyAlignment="1" applyProtection="1">
      <alignment vertical="top"/>
    </xf>
    <xf numFmtId="49" fontId="9" fillId="0" borderId="0" xfId="0" applyNumberFormat="1" applyFont="1" applyAlignment="1" applyProtection="1">
      <alignment horizontal="center"/>
    </xf>
    <xf numFmtId="49" fontId="9" fillId="0" borderId="0" xfId="0" applyNumberFormat="1" applyFont="1" applyAlignment="1" applyProtection="1">
      <alignment horizontal="justify"/>
    </xf>
    <xf numFmtId="4" fontId="9" fillId="0" borderId="0" xfId="0" applyNumberFormat="1" applyFont="1" applyAlignment="1" applyProtection="1">
      <alignment horizontal="center"/>
    </xf>
    <xf numFmtId="49" fontId="8" fillId="0" borderId="0" xfId="1" applyNumberFormat="1" applyFont="1" applyBorder="1" applyAlignment="1" applyProtection="1">
      <alignment horizontal="center" vertical="top" wrapText="1"/>
    </xf>
    <xf numFmtId="49" fontId="8" fillId="0" borderId="0" xfId="1" applyNumberFormat="1" applyFont="1" applyBorder="1" applyAlignment="1" applyProtection="1">
      <alignment horizontal="justify" wrapText="1"/>
    </xf>
    <xf numFmtId="4" fontId="9" fillId="0" borderId="0" xfId="1" applyNumberFormat="1" applyFont="1" applyBorder="1" applyAlignment="1" applyProtection="1">
      <alignment horizontal="center"/>
    </xf>
    <xf numFmtId="2" fontId="9" fillId="0" borderId="0" xfId="1" applyNumberFormat="1" applyFont="1" applyBorder="1" applyAlignment="1" applyProtection="1">
      <alignment horizontal="center" wrapText="1"/>
    </xf>
    <xf numFmtId="4" fontId="8" fillId="0" borderId="0" xfId="1" applyNumberFormat="1" applyFont="1" applyBorder="1" applyAlignment="1" applyProtection="1">
      <alignment horizontal="center"/>
    </xf>
    <xf numFmtId="0" fontId="8" fillId="0" borderId="0" xfId="0" applyFont="1" applyBorder="1" applyAlignment="1" applyProtection="1">
      <alignment vertical="top" wrapText="1"/>
    </xf>
    <xf numFmtId="49" fontId="8" fillId="0" borderId="0" xfId="1" applyNumberFormat="1" applyFont="1" applyBorder="1" applyAlignment="1" applyProtection="1">
      <alignment horizontal="justify" vertical="top" wrapText="1"/>
    </xf>
    <xf numFmtId="4" fontId="8" fillId="0" borderId="2" xfId="0" applyNumberFormat="1" applyFont="1" applyBorder="1" applyProtection="1"/>
    <xf numFmtId="49" fontId="8" fillId="0" borderId="0" xfId="1" applyNumberFormat="1" applyFont="1" applyBorder="1" applyAlignment="1" applyProtection="1">
      <alignment wrapText="1"/>
    </xf>
    <xf numFmtId="49" fontId="8" fillId="0" borderId="2" xfId="1" applyNumberFormat="1" applyFont="1" applyBorder="1" applyAlignment="1" applyProtection="1">
      <alignment horizontal="justify" wrapText="1"/>
    </xf>
    <xf numFmtId="4" fontId="9" fillId="0" borderId="2" xfId="1" applyNumberFormat="1" applyFont="1" applyBorder="1" applyAlignment="1" applyProtection="1">
      <alignment horizontal="center"/>
    </xf>
    <xf numFmtId="2" fontId="9" fillId="0" borderId="2" xfId="1" applyNumberFormat="1" applyFont="1" applyBorder="1" applyAlignment="1" applyProtection="1">
      <alignment horizontal="center" wrapText="1"/>
    </xf>
    <xf numFmtId="0" fontId="8" fillId="0" borderId="0" xfId="0" applyFont="1" applyBorder="1" applyAlignment="1" applyProtection="1"/>
    <xf numFmtId="0" fontId="8" fillId="0" borderId="0" xfId="0" applyFont="1" applyBorder="1" applyAlignment="1" applyProtection="1">
      <alignment horizontal="left"/>
    </xf>
    <xf numFmtId="0" fontId="9" fillId="0" borderId="0" xfId="0" applyFont="1" applyBorder="1" applyAlignment="1" applyProtection="1">
      <alignment horizontal="center"/>
    </xf>
    <xf numFmtId="3" fontId="8" fillId="0" borderId="0" xfId="0" applyNumberFormat="1" applyFont="1" applyBorder="1" applyAlignment="1" applyProtection="1">
      <alignment horizontal="right"/>
    </xf>
    <xf numFmtId="4" fontId="8" fillId="0" borderId="0" xfId="0" applyNumberFormat="1" applyFont="1" applyBorder="1" applyProtection="1"/>
    <xf numFmtId="3" fontId="9" fillId="0" borderId="2" xfId="0" applyNumberFormat="1" applyFont="1" applyBorder="1" applyAlignment="1" applyProtection="1">
      <alignment horizontal="right"/>
    </xf>
    <xf numFmtId="4" fontId="8" fillId="0" borderId="2" xfId="0" applyNumberFormat="1" applyFont="1" applyBorder="1" applyAlignment="1" applyProtection="1">
      <alignment horizontal="right"/>
    </xf>
    <xf numFmtId="4" fontId="8" fillId="0" borderId="4" xfId="0" applyNumberFormat="1" applyFont="1" applyBorder="1" applyProtection="1"/>
    <xf numFmtId="49" fontId="25" fillId="0" borderId="0" xfId="0" applyNumberFormat="1" applyFont="1" applyBorder="1" applyAlignment="1" applyProtection="1">
      <alignment vertical="top"/>
    </xf>
    <xf numFmtId="49" fontId="25" fillId="0" borderId="0" xfId="0" applyNumberFormat="1" applyFont="1" applyBorder="1" applyAlignment="1" applyProtection="1">
      <alignment vertical="top" wrapText="1"/>
    </xf>
    <xf numFmtId="0" fontId="25" fillId="0" borderId="0" xfId="0" applyFont="1" applyBorder="1" applyAlignment="1" applyProtection="1">
      <alignment horizontal="right" vertical="center"/>
    </xf>
    <xf numFmtId="4" fontId="25" fillId="0" borderId="0" xfId="0" applyNumberFormat="1" applyFont="1" applyBorder="1" applyAlignment="1" applyProtection="1">
      <alignment horizontal="right" vertical="center"/>
    </xf>
    <xf numFmtId="4" fontId="25" fillId="0" borderId="0" xfId="0" applyNumberFormat="1" applyFont="1" applyBorder="1" applyAlignment="1" applyProtection="1">
      <alignment horizontal="right"/>
      <protection locked="0"/>
    </xf>
    <xf numFmtId="4" fontId="25" fillId="0" borderId="0" xfId="0" applyNumberFormat="1" applyFont="1" applyBorder="1" applyAlignment="1" applyProtection="1">
      <alignment horizontal="right"/>
    </xf>
    <xf numFmtId="0" fontId="27" fillId="0" borderId="0" xfId="0" applyFont="1" applyFill="1" applyBorder="1" applyAlignment="1">
      <alignment horizontal="center" vertical="top" wrapText="1"/>
    </xf>
    <xf numFmtId="0" fontId="28" fillId="0" borderId="0" xfId="4" applyNumberFormat="1" applyFont="1" applyFill="1" applyBorder="1" applyAlignment="1">
      <alignment vertical="top"/>
    </xf>
    <xf numFmtId="0" fontId="29" fillId="0" borderId="0" xfId="0" applyFont="1" applyFill="1" applyBorder="1" applyAlignment="1">
      <alignment horizontal="center"/>
    </xf>
    <xf numFmtId="4" fontId="29" fillId="0" borderId="0" xfId="2" applyNumberFormat="1" applyFont="1" applyFill="1" applyBorder="1" applyAlignment="1" applyProtection="1">
      <alignment horizontal="right" vertical="top"/>
    </xf>
    <xf numFmtId="4" fontId="29" fillId="0" borderId="0" xfId="0" applyNumberFormat="1" applyFont="1" applyFill="1" applyBorder="1"/>
    <xf numFmtId="0" fontId="29" fillId="0" borderId="0" xfId="0" applyFont="1"/>
    <xf numFmtId="0" fontId="27" fillId="0" borderId="0" xfId="0" applyNumberFormat="1" applyFont="1" applyFill="1" applyBorder="1" applyAlignment="1">
      <alignment vertical="top"/>
    </xf>
    <xf numFmtId="4" fontId="29" fillId="0" borderId="0" xfId="0" applyNumberFormat="1" applyFont="1" applyFill="1"/>
    <xf numFmtId="49" fontId="27" fillId="0" borderId="0" xfId="0" applyNumberFormat="1" applyFont="1" applyBorder="1" applyAlignment="1">
      <alignment horizontal="left" vertical="top" wrapText="1"/>
    </xf>
    <xf numFmtId="49" fontId="27" fillId="0" borderId="0" xfId="0" applyNumberFormat="1" applyFont="1" applyFill="1" applyBorder="1" applyAlignment="1">
      <alignment horizontal="left" vertical="center" wrapText="1"/>
    </xf>
    <xf numFmtId="0" fontId="29" fillId="0" borderId="0" xfId="0" applyFont="1" applyBorder="1" applyAlignment="1">
      <alignment horizontal="center"/>
    </xf>
    <xf numFmtId="165" fontId="27" fillId="0" borderId="0" xfId="0" applyNumberFormat="1" applyFont="1" applyFill="1" applyBorder="1" applyAlignment="1">
      <alignment horizontal="right" wrapText="1"/>
    </xf>
    <xf numFmtId="4" fontId="27" fillId="0" borderId="0" xfId="0" applyNumberFormat="1" applyFont="1" applyFill="1"/>
    <xf numFmtId="4" fontId="29" fillId="0" borderId="0" xfId="0" applyNumberFormat="1" applyFont="1" applyAlignment="1">
      <alignment vertical="center"/>
    </xf>
    <xf numFmtId="0" fontId="27" fillId="0" borderId="0" xfId="0" applyFont="1" applyFill="1" applyBorder="1" applyAlignment="1">
      <alignment horizontal="justify" vertical="center" wrapText="1"/>
    </xf>
    <xf numFmtId="4" fontId="29" fillId="0" borderId="0" xfId="0" applyNumberFormat="1" applyFont="1" applyAlignment="1">
      <alignment horizontal="center" vertical="center"/>
    </xf>
    <xf numFmtId="49" fontId="27" fillId="0" borderId="1" xfId="0" applyNumberFormat="1" applyFont="1" applyBorder="1" applyAlignment="1">
      <alignment horizontal="left" vertical="top" wrapText="1"/>
    </xf>
    <xf numFmtId="0" fontId="27" fillId="0" borderId="1" xfId="0" applyFont="1" applyFill="1" applyBorder="1" applyAlignment="1">
      <alignment horizontal="justify" vertical="center" wrapText="1"/>
    </xf>
    <xf numFmtId="0" fontId="27" fillId="0" borderId="1" xfId="0" applyFont="1" applyBorder="1" applyAlignment="1">
      <alignment horizontal="right"/>
    </xf>
    <xf numFmtId="165" fontId="27" fillId="0" borderId="1" xfId="0" applyNumberFormat="1" applyFont="1" applyFill="1" applyBorder="1" applyAlignment="1">
      <alignment horizontal="right" wrapText="1"/>
    </xf>
    <xf numFmtId="0" fontId="27" fillId="0" borderId="0" xfId="0" applyFont="1" applyBorder="1" applyAlignment="1">
      <alignment horizontal="right"/>
    </xf>
    <xf numFmtId="49" fontId="27" fillId="0" borderId="5" xfId="0" applyNumberFormat="1" applyFont="1" applyFill="1" applyBorder="1" applyAlignment="1">
      <alignment horizontal="left" vertical="top" wrapText="1"/>
    </xf>
    <xf numFmtId="0" fontId="27" fillId="0" borderId="3" xfId="0" applyFont="1" applyFill="1" applyBorder="1" applyAlignment="1">
      <alignment horizontal="justify" vertical="center" wrapText="1"/>
    </xf>
    <xf numFmtId="0" fontId="27" fillId="0" borderId="3" xfId="0" applyFont="1" applyFill="1" applyBorder="1" applyAlignment="1">
      <alignment horizontal="right"/>
    </xf>
    <xf numFmtId="165" fontId="27" fillId="0" borderId="4" xfId="0" applyNumberFormat="1" applyFont="1" applyFill="1" applyBorder="1" applyAlignment="1">
      <alignment horizontal="right" wrapText="1"/>
    </xf>
    <xf numFmtId="0" fontId="29" fillId="0" borderId="0" xfId="0" applyFont="1" applyAlignment="1">
      <alignment vertical="top"/>
    </xf>
    <xf numFmtId="0" fontId="27" fillId="0" borderId="0" xfId="0" applyFont="1"/>
    <xf numFmtId="4" fontId="29" fillId="0" borderId="0" xfId="0" applyNumberFormat="1" applyFont="1"/>
    <xf numFmtId="4" fontId="1" fillId="0" borderId="2" xfId="0" applyNumberFormat="1" applyFont="1" applyBorder="1" applyAlignment="1">
      <alignment horizontal="right"/>
    </xf>
    <xf numFmtId="4" fontId="0" fillId="0" borderId="0" xfId="0" applyNumberFormat="1"/>
    <xf numFmtId="4" fontId="8" fillId="0" borderId="0" xfId="1" applyNumberFormat="1" applyFont="1" applyBorder="1" applyAlignment="1">
      <alignment wrapText="1"/>
    </xf>
    <xf numFmtId="4" fontId="9" fillId="0" borderId="2" xfId="0" applyNumberFormat="1" applyFont="1" applyBorder="1" applyAlignment="1">
      <alignment horizontal="right"/>
    </xf>
    <xf numFmtId="4" fontId="9" fillId="0" borderId="0" xfId="0" applyNumberFormat="1" applyFont="1"/>
    <xf numFmtId="4" fontId="1" fillId="0" borderId="0" xfId="0" applyNumberFormat="1" applyFont="1" applyBorder="1" applyProtection="1"/>
    <xf numFmtId="4" fontId="1" fillId="0" borderId="0" xfId="0" applyNumberFormat="1" applyFont="1" applyBorder="1" applyAlignment="1" applyProtection="1">
      <alignment horizontal="left" vertical="center" wrapText="1"/>
    </xf>
    <xf numFmtId="4" fontId="1" fillId="0" borderId="0" xfId="0" applyNumberFormat="1" applyFont="1" applyBorder="1" applyAlignment="1" applyProtection="1">
      <alignment horizontal="left" vertical="top" wrapText="1"/>
    </xf>
    <xf numFmtId="4" fontId="18" fillId="0" borderId="0" xfId="0" applyNumberFormat="1" applyFont="1" applyBorder="1" applyAlignment="1" applyProtection="1">
      <alignment horizontal="right" vertical="top"/>
    </xf>
    <xf numFmtId="4" fontId="6" fillId="0" borderId="0" xfId="0" applyNumberFormat="1" applyFont="1" applyBorder="1" applyAlignment="1" applyProtection="1">
      <alignment horizontal="left" vertical="center" wrapText="1"/>
    </xf>
    <xf numFmtId="4" fontId="1" fillId="0" borderId="0" xfId="1" applyNumberFormat="1" applyFont="1" applyBorder="1" applyAlignment="1" applyProtection="1">
      <alignment horizontal="center" wrapText="1"/>
    </xf>
    <xf numFmtId="4" fontId="1" fillId="0" borderId="2" xfId="1" applyNumberFormat="1" applyFont="1" applyBorder="1" applyAlignment="1" applyProtection="1">
      <alignment horizontal="center" wrapText="1"/>
    </xf>
    <xf numFmtId="4" fontId="5" fillId="0" borderId="0" xfId="0" applyNumberFormat="1" applyFont="1" applyBorder="1" applyAlignment="1"/>
    <xf numFmtId="4" fontId="12" fillId="0" borderId="0" xfId="0" applyNumberFormat="1" applyFont="1"/>
    <xf numFmtId="4" fontId="1" fillId="0" borderId="2" xfId="0" applyNumberFormat="1" applyFont="1" applyBorder="1" applyAlignment="1" applyProtection="1">
      <alignment horizontal="center"/>
    </xf>
    <xf numFmtId="1" fontId="31" fillId="2" borderId="0" xfId="6" applyFont="1" applyFill="1" applyAlignment="1"/>
    <xf numFmtId="2" fontId="31" fillId="2" borderId="0" xfId="6" applyNumberFormat="1" applyFont="1" applyFill="1"/>
    <xf numFmtId="1" fontId="32" fillId="2" borderId="0" xfId="6" applyFont="1" applyFill="1"/>
    <xf numFmtId="1" fontId="31" fillId="2" borderId="0" xfId="6" applyFont="1" applyFill="1"/>
    <xf numFmtId="1" fontId="31" fillId="2" borderId="0" xfId="6" applyFont="1" applyFill="1" applyAlignment="1">
      <alignment vertical="top"/>
    </xf>
    <xf numFmtId="1" fontId="32" fillId="2" borderId="0" xfId="6" applyFont="1" applyFill="1" applyAlignment="1">
      <alignment wrapText="1"/>
    </xf>
    <xf numFmtId="1" fontId="32" fillId="2" borderId="0" xfId="6" applyFont="1" applyFill="1" applyAlignment="1">
      <alignment horizontal="center"/>
    </xf>
    <xf numFmtId="1" fontId="32" fillId="2" borderId="0" xfId="6" applyFont="1" applyFill="1" applyAlignment="1">
      <alignment horizontal="left"/>
    </xf>
    <xf numFmtId="1" fontId="33" fillId="2" borderId="0" xfId="6" applyFont="1" applyFill="1"/>
    <xf numFmtId="49" fontId="32" fillId="2" borderId="0" xfId="6" applyNumberFormat="1" applyFont="1" applyFill="1" applyAlignment="1">
      <alignment horizontal="center"/>
    </xf>
    <xf numFmtId="1" fontId="34" fillId="2" borderId="0" xfId="6" applyNumberFormat="1" applyFont="1" applyFill="1"/>
    <xf numFmtId="1" fontId="32" fillId="2" borderId="0" xfId="6" applyNumberFormat="1" applyFont="1" applyFill="1"/>
    <xf numFmtId="1" fontId="31" fillId="2" borderId="0" xfId="6" applyFont="1" applyFill="1" applyAlignment="1">
      <alignment horizontal="right"/>
    </xf>
    <xf numFmtId="2" fontId="32" fillId="2" borderId="0" xfId="6" applyNumberFormat="1" applyFont="1" applyFill="1"/>
    <xf numFmtId="0" fontId="31" fillId="2" borderId="0" xfId="6" applyNumberFormat="1" applyFont="1" applyFill="1"/>
    <xf numFmtId="4" fontId="32" fillId="2" borderId="0" xfId="6" applyNumberFormat="1" applyFont="1" applyFill="1"/>
    <xf numFmtId="4" fontId="32" fillId="2" borderId="0" xfId="6" applyNumberFormat="1" applyFont="1" applyFill="1" applyAlignment="1">
      <alignment horizontal="right"/>
    </xf>
    <xf numFmtId="1" fontId="31" fillId="2" borderId="0" xfId="6" applyFont="1" applyFill="1" applyAlignment="1">
      <alignment horizontal="left"/>
    </xf>
    <xf numFmtId="2" fontId="35" fillId="2" borderId="0" xfId="6" applyNumberFormat="1" applyFont="1" applyFill="1"/>
    <xf numFmtId="1" fontId="35" fillId="2" borderId="0" xfId="6" applyFont="1" applyFill="1"/>
    <xf numFmtId="1" fontId="31" fillId="2" borderId="0" xfId="6" applyFont="1" applyFill="1" applyBorder="1"/>
    <xf numFmtId="2" fontId="31" fillId="2" borderId="0" xfId="6" applyNumberFormat="1" applyFont="1" applyFill="1" applyBorder="1"/>
    <xf numFmtId="1" fontId="31" fillId="2" borderId="0" xfId="6" applyFont="1" applyFill="1" applyBorder="1" applyAlignment="1">
      <alignment horizontal="right"/>
    </xf>
    <xf numFmtId="4" fontId="32" fillId="2" borderId="0" xfId="6" applyNumberFormat="1" applyFont="1" applyFill="1" applyBorder="1" applyAlignment="1">
      <alignment horizontal="right"/>
    </xf>
    <xf numFmtId="1" fontId="36" fillId="2" borderId="5" xfId="6" applyFont="1" applyFill="1" applyBorder="1"/>
    <xf numFmtId="2" fontId="36" fillId="2" borderId="3" xfId="6" applyNumberFormat="1" applyFont="1" applyFill="1" applyBorder="1"/>
    <xf numFmtId="1" fontId="36" fillId="2" borderId="3" xfId="6" applyFont="1" applyFill="1" applyBorder="1"/>
    <xf numFmtId="1" fontId="37" fillId="2" borderId="3" xfId="6" applyFont="1" applyFill="1" applyBorder="1" applyAlignment="1">
      <alignment horizontal="right"/>
    </xf>
    <xf numFmtId="4" fontId="36" fillId="2" borderId="4" xfId="6" applyNumberFormat="1" applyFont="1" applyFill="1" applyBorder="1" applyAlignment="1">
      <alignment horizontal="right"/>
    </xf>
    <xf numFmtId="1" fontId="36" fillId="2" borderId="0" xfId="6" applyFont="1" applyFill="1" applyBorder="1"/>
    <xf numFmtId="1" fontId="36" fillId="2" borderId="3" xfId="6" applyFont="1" applyFill="1" applyBorder="1" applyAlignment="1">
      <alignment horizontal="right"/>
    </xf>
    <xf numFmtId="4" fontId="36" fillId="2" borderId="4" xfId="6" applyNumberFormat="1" applyFont="1" applyFill="1" applyBorder="1"/>
    <xf numFmtId="0" fontId="22" fillId="0" borderId="0" xfId="3" applyFont="1" applyBorder="1" applyAlignment="1" applyProtection="1">
      <alignment horizontal="right" vertical="center"/>
    </xf>
    <xf numFmtId="4" fontId="21" fillId="0" borderId="0" xfId="3" applyNumberFormat="1" applyFont="1" applyBorder="1" applyAlignment="1" applyProtection="1">
      <alignment horizontal="right" vertical="center"/>
    </xf>
    <xf numFmtId="0" fontId="22" fillId="0" borderId="0" xfId="3" applyFont="1" applyAlignment="1" applyProtection="1">
      <alignment horizontal="right" vertical="center"/>
    </xf>
    <xf numFmtId="0" fontId="9" fillId="0" borderId="0" xfId="3" applyFont="1" applyBorder="1" applyAlignment="1" applyProtection="1">
      <alignment vertical="top"/>
    </xf>
    <xf numFmtId="0" fontId="9" fillId="0" borderId="0" xfId="3" applyFont="1" applyBorder="1" applyAlignment="1" applyProtection="1">
      <alignment horizontal="right" vertical="center"/>
    </xf>
    <xf numFmtId="4" fontId="9" fillId="0" borderId="0" xfId="3" applyNumberFormat="1" applyFont="1" applyBorder="1" applyAlignment="1" applyProtection="1">
      <alignment horizontal="right" vertical="center"/>
    </xf>
    <xf numFmtId="0" fontId="21" fillId="0" borderId="0" xfId="3" applyFont="1" applyBorder="1" applyAlignment="1" applyProtection="1">
      <alignment vertical="top"/>
    </xf>
    <xf numFmtId="0" fontId="21" fillId="0" borderId="0" xfId="3" applyFont="1" applyBorder="1" applyAlignment="1" applyProtection="1">
      <alignment horizontal="right" vertical="center"/>
    </xf>
    <xf numFmtId="0" fontId="8" fillId="0" borderId="2" xfId="3" applyFont="1" applyBorder="1" applyAlignment="1" applyProtection="1">
      <alignment vertical="top"/>
    </xf>
    <xf numFmtId="0" fontId="9" fillId="0" borderId="2" xfId="3" applyFont="1" applyBorder="1" applyAlignment="1" applyProtection="1">
      <alignment vertical="top"/>
    </xf>
    <xf numFmtId="0" fontId="9" fillId="0" borderId="2" xfId="3" applyFont="1" applyBorder="1" applyAlignment="1" applyProtection="1">
      <alignment horizontal="right" vertical="center"/>
    </xf>
    <xf numFmtId="4" fontId="9" fillId="0" borderId="2" xfId="3" applyNumberFormat="1" applyFont="1" applyBorder="1" applyAlignment="1" applyProtection="1">
      <alignment horizontal="right" vertical="center"/>
    </xf>
    <xf numFmtId="0" fontId="8" fillId="0" borderId="2" xfId="0" applyFont="1" applyBorder="1" applyAlignment="1" applyProtection="1">
      <alignment vertical="top" wrapText="1"/>
    </xf>
    <xf numFmtId="4" fontId="1" fillId="0" borderId="0" xfId="0" applyNumberFormat="1" applyFont="1" applyAlignment="1" applyProtection="1">
      <alignment horizontal="center"/>
      <protection locked="0"/>
    </xf>
    <xf numFmtId="49" fontId="6" fillId="0" borderId="0" xfId="0" applyNumberFormat="1" applyFont="1" applyAlignment="1">
      <alignment horizontal="center"/>
    </xf>
    <xf numFmtId="49" fontId="6" fillId="0" borderId="0" xfId="0" applyNumberFormat="1" applyFont="1" applyAlignment="1">
      <alignment horizontal="justify"/>
    </xf>
    <xf numFmtId="4" fontId="6" fillId="0" borderId="0" xfId="0" applyNumberFormat="1" applyFont="1" applyAlignment="1">
      <alignment horizontal="center"/>
    </xf>
    <xf numFmtId="4" fontId="6" fillId="0" borderId="0" xfId="0" applyNumberFormat="1" applyFont="1" applyAlignment="1" applyProtection="1">
      <alignment horizontal="center"/>
      <protection locked="0"/>
    </xf>
    <xf numFmtId="49" fontId="1" fillId="0" borderId="0" xfId="0" applyNumberFormat="1" applyFont="1" applyAlignment="1">
      <alignment horizontal="justify" vertical="top"/>
    </xf>
    <xf numFmtId="4" fontId="1" fillId="0" borderId="1" xfId="0" applyNumberFormat="1" applyFont="1" applyBorder="1" applyAlignment="1">
      <alignment horizontal="center"/>
    </xf>
    <xf numFmtId="0" fontId="2" fillId="0" borderId="2" xfId="0" applyFont="1" applyBorder="1" applyAlignment="1">
      <alignment vertical="top" wrapText="1"/>
    </xf>
    <xf numFmtId="49" fontId="2" fillId="0" borderId="2" xfId="1" applyNumberFormat="1" applyFont="1" applyBorder="1" applyAlignment="1">
      <alignment horizontal="justify" wrapText="1"/>
    </xf>
    <xf numFmtId="4" fontId="1" fillId="0" borderId="2" xfId="1" applyNumberFormat="1" applyFont="1" applyBorder="1" applyAlignment="1">
      <alignment horizontal="center"/>
    </xf>
    <xf numFmtId="2" fontId="2" fillId="0" borderId="5" xfId="5" applyNumberFormat="1" applyFont="1" applyFill="1" applyBorder="1" applyAlignment="1" applyProtection="1">
      <alignment horizontal="center" vertical="top"/>
    </xf>
    <xf numFmtId="0" fontId="2" fillId="0" borderId="3" xfId="5" applyFont="1" applyFill="1" applyBorder="1" applyAlignment="1" applyProtection="1">
      <alignment horizontal="center" vertical="top"/>
    </xf>
    <xf numFmtId="0" fontId="2" fillId="0" borderId="3" xfId="5" applyFont="1" applyFill="1" applyBorder="1" applyAlignment="1" applyProtection="1">
      <alignment horizontal="center"/>
    </xf>
    <xf numFmtId="4" fontId="2" fillId="0" borderId="3" xfId="5" applyNumberFormat="1" applyFont="1" applyFill="1" applyBorder="1" applyAlignment="1" applyProtection="1">
      <alignment horizontal="center"/>
    </xf>
    <xf numFmtId="4" fontId="2" fillId="0" borderId="4" xfId="5" applyNumberFormat="1" applyFont="1" applyFill="1" applyBorder="1" applyAlignment="1" applyProtection="1">
      <alignment horizontal="center"/>
    </xf>
    <xf numFmtId="49" fontId="7" fillId="0" borderId="0" xfId="5" applyNumberFormat="1" applyFont="1" applyAlignment="1">
      <alignment horizontal="justify"/>
    </xf>
    <xf numFmtId="0" fontId="9" fillId="0" borderId="0" xfId="5" applyFont="1" applyFill="1" applyBorder="1" applyAlignment="1" applyProtection="1">
      <alignment horizontal="center" vertical="top"/>
    </xf>
    <xf numFmtId="0" fontId="8" fillId="0" borderId="0" xfId="5" applyFont="1" applyFill="1" applyBorder="1" applyAlignment="1" applyProtection="1">
      <alignment horizontal="center" vertical="top"/>
    </xf>
    <xf numFmtId="0" fontId="9" fillId="0" borderId="0" xfId="5" applyFont="1" applyFill="1" applyBorder="1" applyAlignment="1" applyProtection="1">
      <alignment horizontal="center" vertical="center"/>
    </xf>
    <xf numFmtId="0" fontId="9" fillId="0" borderId="0" xfId="5" applyFont="1" applyFill="1" applyBorder="1" applyAlignment="1" applyProtection="1">
      <alignment horizontal="right"/>
    </xf>
    <xf numFmtId="4" fontId="9" fillId="0" borderId="0" xfId="5" applyNumberFormat="1" applyFont="1" applyFill="1" applyBorder="1" applyAlignment="1" applyProtection="1">
      <alignment horizontal="right"/>
    </xf>
    <xf numFmtId="0" fontId="9" fillId="0" borderId="0" xfId="5" applyFont="1"/>
    <xf numFmtId="0" fontId="9" fillId="0" borderId="0" xfId="5" applyFont="1" applyFill="1" applyAlignment="1" applyProtection="1">
      <alignment horizontal="justify" vertical="top" wrapText="1"/>
    </xf>
    <xf numFmtId="0" fontId="8" fillId="0" borderId="0" xfId="5" applyFont="1" applyFill="1" applyBorder="1" applyAlignment="1" applyProtection="1">
      <alignment horizontal="left" vertical="top"/>
    </xf>
    <xf numFmtId="0" fontId="9" fillId="0" borderId="0" xfId="5" applyFont="1" applyFill="1" applyBorder="1" applyAlignment="1" applyProtection="1">
      <alignment horizontal="left" vertical="top"/>
    </xf>
    <xf numFmtId="0" fontId="9" fillId="0" borderId="0" xfId="5" applyFont="1" applyFill="1" applyBorder="1" applyAlignment="1" applyProtection="1">
      <alignment horizontal="center" vertical="top" wrapText="1"/>
    </xf>
    <xf numFmtId="0" fontId="9" fillId="0" borderId="0" xfId="5" applyFont="1" applyFill="1" applyAlignment="1" applyProtection="1">
      <alignment horizontal="center" vertical="center" wrapText="1"/>
    </xf>
    <xf numFmtId="0" fontId="9" fillId="0" borderId="0" xfId="5" applyFont="1" applyFill="1" applyAlignment="1" applyProtection="1">
      <alignment horizontal="right" wrapText="1"/>
    </xf>
    <xf numFmtId="3" fontId="9" fillId="0" borderId="0" xfId="5" applyNumberFormat="1" applyFont="1" applyFill="1" applyAlignment="1" applyProtection="1">
      <alignment horizontal="right" wrapText="1"/>
    </xf>
    <xf numFmtId="4" fontId="9" fillId="0" borderId="0" xfId="5" applyNumberFormat="1" applyFont="1" applyFill="1" applyAlignment="1" applyProtection="1">
      <alignment horizontal="right" wrapText="1"/>
    </xf>
    <xf numFmtId="4" fontId="9" fillId="0" borderId="0" xfId="5" applyNumberFormat="1" applyFont="1" applyAlignment="1">
      <alignment vertical="center" wrapText="1"/>
    </xf>
    <xf numFmtId="0" fontId="9" fillId="0" borderId="0" xfId="5" applyFont="1" applyFill="1" applyAlignment="1" applyProtection="1">
      <alignment horizontal="justify" vertical="top"/>
    </xf>
    <xf numFmtId="0" fontId="9" fillId="0" borderId="0" xfId="5" applyFont="1" applyFill="1" applyAlignment="1" applyProtection="1">
      <alignment horizontal="right"/>
      <protection locked="0"/>
    </xf>
    <xf numFmtId="0" fontId="9" fillId="0" borderId="0" xfId="5" applyFont="1" applyFill="1" applyAlignment="1" applyProtection="1">
      <alignment horizontal="right"/>
    </xf>
    <xf numFmtId="0" fontId="9" fillId="0" borderId="0" xfId="5" applyFont="1" applyFill="1" applyAlignment="1" applyProtection="1">
      <alignment wrapText="1"/>
    </xf>
    <xf numFmtId="0" fontId="9" fillId="0" borderId="0" xfId="5" applyFont="1" applyFill="1" applyAlignment="1" applyProtection="1">
      <alignment horizontal="center" vertical="center"/>
    </xf>
    <xf numFmtId="0" fontId="9" fillId="0" borderId="0" xfId="5" quotePrefix="1" applyFont="1" applyFill="1" applyAlignment="1" applyProtection="1">
      <alignment horizontal="justify" vertical="top" wrapText="1"/>
    </xf>
    <xf numFmtId="0" fontId="9" fillId="0" borderId="0" xfId="5" applyFont="1" applyFill="1" applyProtection="1"/>
    <xf numFmtId="0" fontId="8" fillId="0" borderId="1" xfId="5" applyFont="1" applyFill="1" applyBorder="1" applyAlignment="1" applyProtection="1">
      <alignment horizontal="center" vertical="top"/>
    </xf>
    <xf numFmtId="4" fontId="9" fillId="0" borderId="1" xfId="5" applyNumberFormat="1" applyFont="1" applyFill="1" applyBorder="1" applyAlignment="1" applyProtection="1">
      <alignment horizontal="right"/>
    </xf>
    <xf numFmtId="4" fontId="8" fillId="0" borderId="1" xfId="5" applyNumberFormat="1" applyFont="1" applyFill="1" applyBorder="1" applyAlignment="1" applyProtection="1">
      <alignment horizontal="right"/>
    </xf>
    <xf numFmtId="0" fontId="9" fillId="0" borderId="0" xfId="5" applyFont="1" applyFill="1"/>
    <xf numFmtId="0" fontId="8" fillId="0" borderId="0" xfId="5" applyFont="1" applyFill="1" applyBorder="1" applyAlignment="1" applyProtection="1">
      <alignment horizontal="center" vertical="top" wrapText="1"/>
    </xf>
    <xf numFmtId="0" fontId="8" fillId="0" borderId="0" xfId="5" applyFont="1" applyFill="1" applyBorder="1" applyAlignment="1" applyProtection="1">
      <alignment horizontal="left" vertical="top" wrapText="1"/>
    </xf>
    <xf numFmtId="0" fontId="9" fillId="0" borderId="0" xfId="5" applyFont="1" applyFill="1" applyAlignment="1">
      <alignment horizontal="center" vertical="center"/>
    </xf>
    <xf numFmtId="0" fontId="9" fillId="0" borderId="0" xfId="5" applyFont="1" applyFill="1" applyBorder="1" applyAlignment="1" applyProtection="1">
      <alignment horizontal="left" vertical="top" wrapText="1"/>
    </xf>
    <xf numFmtId="4" fontId="9" fillId="0" borderId="0" xfId="3" applyNumberFormat="1" applyFont="1" applyFill="1" applyAlignment="1" applyProtection="1">
      <alignment horizontal="right"/>
    </xf>
    <xf numFmtId="0" fontId="9" fillId="0" borderId="0" xfId="5" applyFont="1" applyFill="1" applyBorder="1" applyAlignment="1" applyProtection="1">
      <alignment horizontal="left" vertical="center" wrapText="1"/>
    </xf>
    <xf numFmtId="0" fontId="9" fillId="0" borderId="0" xfId="5" applyFont="1" applyFill="1" applyBorder="1" applyAlignment="1" applyProtection="1">
      <alignment horizontal="right" wrapText="1"/>
    </xf>
    <xf numFmtId="4" fontId="8" fillId="0" borderId="0" xfId="5" applyNumberFormat="1" applyFont="1" applyFill="1" applyBorder="1" applyAlignment="1" applyProtection="1">
      <alignment horizontal="right"/>
    </xf>
    <xf numFmtId="0" fontId="9" fillId="0" borderId="0" xfId="5" applyFont="1" applyFill="1" applyBorder="1" applyAlignment="1" applyProtection="1">
      <alignment horizontal="justify" vertical="center" wrapText="1"/>
    </xf>
    <xf numFmtId="0" fontId="9" fillId="0" borderId="0" xfId="5" applyFont="1" applyFill="1" applyAlignment="1" applyProtection="1">
      <alignment horizontal="left" wrapText="1"/>
    </xf>
    <xf numFmtId="0" fontId="9" fillId="0" borderId="0" xfId="5" applyFont="1" applyAlignment="1">
      <alignment vertical="center"/>
    </xf>
    <xf numFmtId="4" fontId="9" fillId="0" borderId="0" xfId="5" applyNumberFormat="1" applyFont="1" applyFill="1" applyAlignment="1" applyProtection="1">
      <alignment horizontal="right"/>
    </xf>
    <xf numFmtId="0" fontId="9" fillId="0" borderId="0" xfId="5" applyFont="1" applyAlignment="1">
      <alignment horizontal="center" vertical="center"/>
    </xf>
    <xf numFmtId="0" fontId="8" fillId="0" borderId="0" xfId="5" applyFont="1" applyFill="1" applyBorder="1" applyAlignment="1" applyProtection="1">
      <alignment vertical="top" wrapText="1"/>
    </xf>
    <xf numFmtId="0" fontId="9" fillId="0" borderId="0" xfId="5" applyFont="1" applyFill="1" applyBorder="1" applyAlignment="1" applyProtection="1">
      <alignment vertical="center" wrapText="1"/>
    </xf>
    <xf numFmtId="3" fontId="9" fillId="0" borderId="0" xfId="5" applyNumberFormat="1" applyFont="1" applyFill="1" applyBorder="1" applyAlignment="1" applyProtection="1">
      <alignment horizontal="right"/>
    </xf>
    <xf numFmtId="0" fontId="9" fillId="0" borderId="0" xfId="5" applyFont="1" applyFill="1" applyBorder="1" applyAlignment="1" applyProtection="1">
      <alignment horizontal="justify" vertical="top" wrapText="1"/>
    </xf>
    <xf numFmtId="0" fontId="9" fillId="0" borderId="0" xfId="5" applyFont="1" applyFill="1" applyAlignment="1" applyProtection="1">
      <alignment vertical="top" wrapText="1"/>
    </xf>
    <xf numFmtId="3" fontId="9" fillId="0" borderId="0" xfId="5" applyNumberFormat="1" applyFont="1" applyFill="1" applyAlignment="1" applyProtection="1">
      <alignment horizontal="right"/>
      <protection locked="0"/>
    </xf>
    <xf numFmtId="3" fontId="9" fillId="0" borderId="0" xfId="5" applyNumberFormat="1" applyFont="1" applyFill="1" applyAlignment="1" applyProtection="1">
      <alignment horizontal="right"/>
    </xf>
    <xf numFmtId="0" fontId="9" fillId="0" borderId="0" xfId="5" applyFont="1" applyAlignment="1"/>
    <xf numFmtId="0" fontId="9" fillId="0" borderId="0" xfId="5" applyFont="1" applyFill="1" applyAlignment="1" applyProtection="1">
      <alignment horizontal="justify" vertical="center" wrapText="1"/>
    </xf>
    <xf numFmtId="0" fontId="9" fillId="0" borderId="0" xfId="5" applyFont="1" applyFill="1" applyAlignment="1" applyProtection="1">
      <alignment horizontal="center" vertical="top"/>
    </xf>
    <xf numFmtId="0" fontId="9" fillId="0" borderId="0" xfId="5" applyFont="1" applyBorder="1"/>
    <xf numFmtId="0" fontId="9" fillId="0" borderId="0" xfId="5" applyFont="1" applyFill="1" applyBorder="1" applyProtection="1"/>
    <xf numFmtId="0" fontId="9" fillId="0" borderId="0" xfId="5" applyFont="1" applyFill="1" applyBorder="1" applyAlignment="1" applyProtection="1">
      <alignment vertical="top" wrapText="1"/>
    </xf>
    <xf numFmtId="2" fontId="9" fillId="0" borderId="0" xfId="3" applyNumberFormat="1" applyFont="1" applyFill="1" applyBorder="1" applyAlignment="1" applyProtection="1">
      <alignment vertical="top" wrapText="1"/>
    </xf>
    <xf numFmtId="4" fontId="9" fillId="0" borderId="0" xfId="3" applyNumberFormat="1" applyFont="1" applyFill="1" applyBorder="1" applyAlignment="1" applyProtection="1">
      <alignment horizontal="center" vertical="center" wrapText="1"/>
    </xf>
    <xf numFmtId="0" fontId="9" fillId="0" borderId="0" xfId="5" applyFont="1" applyFill="1" applyBorder="1" applyAlignment="1" applyProtection="1"/>
    <xf numFmtId="4" fontId="8" fillId="0" borderId="2" xfId="5" applyNumberFormat="1" applyFont="1" applyFill="1" applyBorder="1" applyAlignment="1" applyProtection="1">
      <alignment horizontal="right"/>
    </xf>
    <xf numFmtId="0" fontId="8" fillId="0" borderId="0" xfId="5" applyFont="1" applyFill="1" applyBorder="1" applyAlignment="1" applyProtection="1">
      <alignment horizontal="justify" vertical="center" wrapText="1"/>
    </xf>
    <xf numFmtId="0" fontId="8" fillId="0" borderId="1" xfId="5" applyFont="1" applyFill="1" applyBorder="1" applyAlignment="1" applyProtection="1">
      <alignment horizontal="left" vertical="top"/>
    </xf>
    <xf numFmtId="0" fontId="9" fillId="0" borderId="1" xfId="5" applyFont="1" applyFill="1" applyBorder="1" applyAlignment="1" applyProtection="1">
      <alignment horizontal="center" vertical="center"/>
    </xf>
    <xf numFmtId="3" fontId="8" fillId="0" borderId="1" xfId="0" applyNumberFormat="1" applyFont="1" applyBorder="1" applyAlignment="1" applyProtection="1">
      <alignment horizontal="right"/>
    </xf>
    <xf numFmtId="3" fontId="9" fillId="0" borderId="0" xfId="0" applyNumberFormat="1" applyFont="1" applyBorder="1" applyAlignment="1" applyProtection="1">
      <alignment horizontal="right"/>
    </xf>
    <xf numFmtId="4" fontId="8" fillId="0" borderId="0" xfId="0" applyNumberFormat="1" applyFont="1" applyBorder="1" applyAlignment="1" applyProtection="1">
      <alignment horizontal="right"/>
    </xf>
    <xf numFmtId="4" fontId="8" fillId="0" borderId="3" xfId="5" applyNumberFormat="1" applyFont="1" applyFill="1" applyBorder="1" applyAlignment="1" applyProtection="1">
      <alignment horizontal="right"/>
    </xf>
    <xf numFmtId="0" fontId="9" fillId="0" borderId="0" xfId="5" applyFont="1" applyFill="1" applyBorder="1" applyAlignment="1">
      <alignment horizontal="center" vertical="top"/>
    </xf>
    <xf numFmtId="0" fontId="9" fillId="0" borderId="0" xfId="5" applyFont="1" applyFill="1" applyBorder="1" applyAlignment="1">
      <alignment horizontal="left" vertical="top" wrapText="1"/>
    </xf>
    <xf numFmtId="0" fontId="9" fillId="0" borderId="0" xfId="5" applyFont="1" applyFill="1" applyBorder="1" applyAlignment="1">
      <alignment horizontal="center" vertical="center" wrapText="1"/>
    </xf>
    <xf numFmtId="0" fontId="9" fillId="0" borderId="0" xfId="5" applyFont="1" applyFill="1" applyBorder="1" applyAlignment="1">
      <alignment horizontal="right" wrapText="1"/>
    </xf>
    <xf numFmtId="4" fontId="9" fillId="0" borderId="0" xfId="5" applyNumberFormat="1" applyFont="1" applyFill="1" applyBorder="1" applyAlignment="1">
      <alignment horizontal="right"/>
    </xf>
    <xf numFmtId="4" fontId="8" fillId="0" borderId="0" xfId="5" applyNumberFormat="1" applyFont="1" applyFill="1" applyBorder="1" applyAlignment="1">
      <alignment horizontal="right"/>
    </xf>
    <xf numFmtId="0" fontId="8" fillId="0" borderId="0" xfId="5" applyFont="1" applyFill="1" applyBorder="1" applyAlignment="1">
      <alignment horizontal="center" vertical="top"/>
    </xf>
    <xf numFmtId="0" fontId="9" fillId="0" borderId="0" xfId="5" applyFont="1" applyFill="1" applyBorder="1" applyAlignment="1">
      <alignment horizontal="left" vertical="top"/>
    </xf>
    <xf numFmtId="0" fontId="9" fillId="0" borderId="0" xfId="5" applyFont="1" applyFill="1" applyBorder="1" applyAlignment="1">
      <alignment horizontal="center" vertical="center"/>
    </xf>
    <xf numFmtId="0" fontId="9" fillId="0" borderId="0" xfId="5" applyFont="1" applyFill="1" applyBorder="1" applyAlignment="1">
      <alignment horizontal="right"/>
    </xf>
    <xf numFmtId="0" fontId="9" fillId="0" borderId="0" xfId="5" applyFont="1" applyFill="1" applyBorder="1" applyAlignment="1">
      <alignment horizontal="center" vertical="top" wrapText="1"/>
    </xf>
    <xf numFmtId="3" fontId="9" fillId="0" borderId="0" xfId="5" applyNumberFormat="1" applyFont="1" applyFill="1" applyBorder="1" applyAlignment="1">
      <alignment horizontal="right"/>
    </xf>
    <xf numFmtId="0" fontId="9" fillId="0" borderId="0" xfId="5" applyFont="1" applyFill="1" applyBorder="1" applyAlignment="1">
      <alignment vertical="top" wrapText="1"/>
    </xf>
    <xf numFmtId="0" fontId="9" fillId="0" borderId="0" xfId="5" applyFont="1" applyFill="1" applyBorder="1" applyAlignment="1">
      <alignment horizontal="justify" vertical="top" wrapText="1"/>
    </xf>
    <xf numFmtId="0" fontId="9" fillId="0" borderId="0" xfId="5" applyFont="1" applyFill="1" applyBorder="1" applyAlignment="1">
      <alignment vertical="center"/>
    </xf>
    <xf numFmtId="0" fontId="21" fillId="0" borderId="0" xfId="5" applyFont="1" applyFill="1" applyBorder="1" applyAlignment="1">
      <alignment horizontal="center" vertical="top" wrapText="1"/>
    </xf>
    <xf numFmtId="0" fontId="21" fillId="0" borderId="0" xfId="5" applyFont="1" applyFill="1" applyBorder="1" applyAlignment="1">
      <alignment horizontal="left" vertical="top" wrapText="1"/>
    </xf>
    <xf numFmtId="0" fontId="21" fillId="0" borderId="0" xfId="5" applyFont="1" applyFill="1" applyBorder="1" applyAlignment="1">
      <alignment horizontal="center" vertical="center"/>
    </xf>
    <xf numFmtId="0" fontId="21" fillId="0" borderId="0" xfId="5" applyFont="1" applyFill="1" applyBorder="1" applyAlignment="1">
      <alignment horizontal="right"/>
    </xf>
    <xf numFmtId="4" fontId="21" fillId="0" borderId="0" xfId="5" applyNumberFormat="1" applyFont="1" applyFill="1" applyBorder="1" applyAlignment="1">
      <alignment horizontal="right"/>
    </xf>
    <xf numFmtId="0" fontId="21" fillId="0" borderId="0" xfId="5" applyFont="1" applyFill="1" applyBorder="1" applyAlignment="1">
      <alignment horizontal="center" vertical="top"/>
    </xf>
    <xf numFmtId="0" fontId="21" fillId="0" borderId="0" xfId="5" applyFont="1" applyFill="1" applyBorder="1" applyAlignment="1">
      <alignment horizontal="left" vertical="top"/>
    </xf>
    <xf numFmtId="0" fontId="9" fillId="0" borderId="0" xfId="5" applyNumberFormat="1" applyFont="1" applyFill="1" applyBorder="1" applyAlignment="1">
      <alignment horizontal="left" vertical="top" wrapText="1"/>
    </xf>
    <xf numFmtId="0" fontId="9" fillId="0" borderId="0" xfId="5" applyFont="1" applyFill="1" applyBorder="1" applyAlignment="1">
      <alignment horizontal="justify" vertical="top"/>
    </xf>
    <xf numFmtId="0" fontId="9" fillId="0" borderId="0" xfId="5" applyFont="1" applyFill="1" applyBorder="1" applyAlignment="1">
      <alignment vertical="top"/>
    </xf>
    <xf numFmtId="0" fontId="8" fillId="0" borderId="0" xfId="5" applyFont="1" applyFill="1" applyBorder="1" applyAlignment="1">
      <alignment horizontal="left" vertical="top"/>
    </xf>
    <xf numFmtId="0" fontId="22" fillId="0" borderId="0" xfId="5" applyFont="1" applyFill="1" applyBorder="1" applyAlignment="1">
      <alignment horizontal="center" vertical="top"/>
    </xf>
    <xf numFmtId="49" fontId="8" fillId="0" borderId="0" xfId="1" applyNumberFormat="1" applyFont="1" applyFill="1" applyBorder="1" applyAlignment="1">
      <alignment horizontal="center" vertical="top" wrapText="1"/>
    </xf>
    <xf numFmtId="49" fontId="8" fillId="0" borderId="0" xfId="1" applyNumberFormat="1" applyFont="1" applyFill="1" applyBorder="1" applyAlignment="1">
      <alignment horizontal="justify" vertical="top" wrapText="1"/>
    </xf>
    <xf numFmtId="4" fontId="9" fillId="0" borderId="0" xfId="1" applyNumberFormat="1" applyFont="1" applyFill="1" applyBorder="1" applyAlignment="1">
      <alignment horizontal="center" vertical="center"/>
    </xf>
    <xf numFmtId="2" fontId="9" fillId="0" borderId="0" xfId="1" applyNumberFormat="1" applyFont="1" applyFill="1" applyBorder="1" applyAlignment="1">
      <alignment horizontal="right" wrapText="1"/>
    </xf>
    <xf numFmtId="4" fontId="9" fillId="0" borderId="0" xfId="1" applyNumberFormat="1" applyFont="1" applyFill="1" applyBorder="1" applyAlignment="1">
      <alignment horizontal="right"/>
    </xf>
    <xf numFmtId="4" fontId="8" fillId="0" borderId="0" xfId="1" applyNumberFormat="1" applyFont="1" applyFill="1" applyBorder="1" applyAlignment="1">
      <alignment horizontal="right"/>
    </xf>
    <xf numFmtId="0" fontId="8" fillId="0" borderId="0" xfId="5" applyFont="1" applyFill="1" applyBorder="1" applyAlignment="1">
      <alignment horizontal="center" vertical="top" wrapText="1"/>
    </xf>
    <xf numFmtId="3" fontId="8" fillId="0" borderId="0" xfId="5" applyNumberFormat="1" applyFont="1" applyFill="1" applyBorder="1" applyAlignment="1">
      <alignment horizontal="right"/>
    </xf>
    <xf numFmtId="0" fontId="8" fillId="0" borderId="0" xfId="5" applyFont="1" applyFill="1" applyBorder="1" applyAlignment="1">
      <alignment vertical="top"/>
    </xf>
    <xf numFmtId="0" fontId="8" fillId="0" borderId="0" xfId="5" applyFont="1" applyFill="1" applyBorder="1" applyAlignment="1">
      <alignment horizontal="center" vertical="center"/>
    </xf>
    <xf numFmtId="0" fontId="8" fillId="0" borderId="0" xfId="5" applyFont="1" applyFill="1" applyBorder="1" applyAlignment="1">
      <alignment horizontal="right"/>
    </xf>
    <xf numFmtId="0" fontId="9" fillId="0" borderId="0" xfId="5" applyFont="1" applyFill="1" applyAlignment="1">
      <alignment horizontal="center" vertical="top"/>
    </xf>
    <xf numFmtId="0" fontId="9" fillId="0" borderId="0" xfId="5" applyFont="1" applyFill="1" applyAlignment="1">
      <alignment vertical="top"/>
    </xf>
    <xf numFmtId="0" fontId="9" fillId="0" borderId="0" xfId="5" applyFont="1" applyFill="1" applyAlignment="1">
      <alignment horizontal="right"/>
    </xf>
    <xf numFmtId="4" fontId="1" fillId="0" borderId="2" xfId="1" applyNumberFormat="1" applyFont="1" applyBorder="1" applyAlignment="1">
      <alignment horizontal="center" wrapText="1"/>
    </xf>
    <xf numFmtId="4" fontId="2" fillId="0" borderId="0" xfId="0" applyNumberFormat="1" applyFont="1" applyBorder="1" applyAlignment="1">
      <alignment horizontal="right"/>
    </xf>
    <xf numFmtId="3" fontId="2" fillId="0" borderId="3" xfId="0" applyNumberFormat="1" applyFont="1" applyBorder="1" applyAlignment="1">
      <alignment horizontal="right"/>
    </xf>
    <xf numFmtId="3" fontId="8" fillId="0" borderId="3" xfId="0" applyNumberFormat="1" applyFont="1" applyBorder="1" applyAlignment="1">
      <alignment horizontal="right"/>
    </xf>
    <xf numFmtId="0" fontId="1" fillId="0" borderId="1" xfId="0" applyFont="1" applyBorder="1" applyAlignment="1" applyProtection="1">
      <alignment horizontal="left" vertical="center" wrapText="1"/>
    </xf>
    <xf numFmtId="0" fontId="2" fillId="0" borderId="0" xfId="0" applyFont="1" applyBorder="1" applyAlignment="1" applyProtection="1">
      <alignment horizontal="left" wrapText="1"/>
    </xf>
    <xf numFmtId="0" fontId="1" fillId="0" borderId="0" xfId="0" applyFont="1" applyAlignment="1" applyProtection="1">
      <alignment horizontal="left" vertical="top" wrapText="1"/>
    </xf>
    <xf numFmtId="0" fontId="1" fillId="0" borderId="0" xfId="0" applyFont="1" applyAlignment="1" applyProtection="1">
      <alignment horizontal="center"/>
    </xf>
    <xf numFmtId="4" fontId="1" fillId="0" borderId="0" xfId="0" applyNumberFormat="1" applyFont="1" applyAlignment="1" applyProtection="1">
      <alignment horizontal="right"/>
    </xf>
    <xf numFmtId="3" fontId="2" fillId="0" borderId="3" xfId="0" applyNumberFormat="1" applyFont="1" applyBorder="1" applyAlignment="1" applyProtection="1">
      <alignment horizontal="right"/>
    </xf>
    <xf numFmtId="0" fontId="1" fillId="0" borderId="0" xfId="0" applyFont="1" applyAlignment="1" applyProtection="1">
      <alignment horizontal="left"/>
    </xf>
    <xf numFmtId="0" fontId="1" fillId="0" borderId="0" xfId="0" applyFont="1" applyBorder="1" applyAlignment="1" applyProtection="1">
      <alignment horizontal="left" vertical="center" wrapText="1"/>
    </xf>
    <xf numFmtId="49" fontId="2" fillId="0" borderId="2" xfId="1" applyNumberFormat="1" applyFont="1" applyBorder="1" applyAlignment="1" applyProtection="1">
      <alignment horizontal="left" wrapText="1"/>
    </xf>
    <xf numFmtId="3" fontId="8" fillId="0" borderId="3" xfId="0" applyNumberFormat="1" applyFont="1" applyBorder="1" applyAlignment="1" applyProtection="1">
      <alignment horizontal="right"/>
    </xf>
    <xf numFmtId="3" fontId="8" fillId="0" borderId="0" xfId="5" applyNumberFormat="1" applyFont="1" applyFill="1" applyBorder="1" applyAlignment="1">
      <alignment horizontal="right"/>
    </xf>
    <xf numFmtId="0" fontId="8" fillId="0" borderId="0" xfId="5" applyFont="1" applyFill="1" applyBorder="1" applyAlignment="1" applyProtection="1">
      <alignment horizontal="justify" vertical="center" wrapText="1"/>
    </xf>
    <xf numFmtId="0" fontId="8" fillId="0" borderId="1" xfId="5" applyFont="1" applyFill="1" applyBorder="1" applyAlignment="1" applyProtection="1">
      <alignment horizontal="left" vertical="center" wrapText="1"/>
    </xf>
    <xf numFmtId="0" fontId="9" fillId="0" borderId="0" xfId="5" applyFont="1" applyFill="1" applyBorder="1" applyAlignment="1">
      <alignment horizontal="left" vertical="center" wrapText="1"/>
    </xf>
    <xf numFmtId="49" fontId="8" fillId="0" borderId="0" xfId="1" applyNumberFormat="1" applyFont="1" applyFill="1" applyBorder="1" applyAlignment="1">
      <alignment horizontal="left" wrapText="1"/>
    </xf>
  </cellXfs>
  <cellStyles count="7">
    <cellStyle name="Comma" xfId="2" builtinId="3"/>
    <cellStyle name="Normal" xfId="0" builtinId="0"/>
    <cellStyle name="Normal 58 2" xfId="4"/>
    <cellStyle name="Normal_Bazen situacija_Troskovnik Crkva Svetog Roka Kratecko Nadbiskupija" xfId="6"/>
    <cellStyle name="Normal_Sheet1" xfId="1"/>
    <cellStyle name="Normalno 2" xfId="5"/>
    <cellStyle name="Style 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31" workbookViewId="0">
      <selection activeCell="A37" sqref="A37"/>
    </sheetView>
  </sheetViews>
  <sheetFormatPr defaultColWidth="11.42578125" defaultRowHeight="11.25"/>
  <cols>
    <col min="1" max="1" width="8.7109375" style="339" customWidth="1"/>
    <col min="2" max="2" width="13.42578125" style="337" customWidth="1"/>
    <col min="3" max="3" width="17.7109375" style="339" customWidth="1"/>
    <col min="4" max="4" width="8.7109375" style="339" customWidth="1"/>
    <col min="5" max="5" width="22.7109375" style="339" customWidth="1"/>
    <col min="6" max="6" width="10" style="339" bestFit="1" customWidth="1"/>
    <col min="7" max="7" width="8.140625" style="339" customWidth="1"/>
    <col min="8" max="8" width="2.7109375" style="339" customWidth="1"/>
    <col min="9" max="256" width="11.42578125" style="339"/>
    <col min="257" max="257" width="8.7109375" style="339" customWidth="1"/>
    <col min="258" max="258" width="13.5703125" style="339" customWidth="1"/>
    <col min="259" max="259" width="17.7109375" style="339" customWidth="1"/>
    <col min="260" max="260" width="8.7109375" style="339" customWidth="1"/>
    <col min="261" max="261" width="22.7109375" style="339" customWidth="1"/>
    <col min="262" max="262" width="16.85546875" style="339" customWidth="1"/>
    <col min="263" max="263" width="8.140625" style="339" customWidth="1"/>
    <col min="264" max="264" width="2.7109375" style="339" customWidth="1"/>
    <col min="265" max="512" width="11.42578125" style="339"/>
    <col min="513" max="513" width="8.7109375" style="339" customWidth="1"/>
    <col min="514" max="514" width="13.5703125" style="339" customWidth="1"/>
    <col min="515" max="515" width="17.7109375" style="339" customWidth="1"/>
    <col min="516" max="516" width="8.7109375" style="339" customWidth="1"/>
    <col min="517" max="517" width="22.7109375" style="339" customWidth="1"/>
    <col min="518" max="518" width="16.85546875" style="339" customWidth="1"/>
    <col min="519" max="519" width="8.140625" style="339" customWidth="1"/>
    <col min="520" max="520" width="2.7109375" style="339" customWidth="1"/>
    <col min="521" max="768" width="11.42578125" style="339"/>
    <col min="769" max="769" width="8.7109375" style="339" customWidth="1"/>
    <col min="770" max="770" width="13.5703125" style="339" customWidth="1"/>
    <col min="771" max="771" width="17.7109375" style="339" customWidth="1"/>
    <col min="772" max="772" width="8.7109375" style="339" customWidth="1"/>
    <col min="773" max="773" width="22.7109375" style="339" customWidth="1"/>
    <col min="774" max="774" width="16.85546875" style="339" customWidth="1"/>
    <col min="775" max="775" width="8.140625" style="339" customWidth="1"/>
    <col min="776" max="776" width="2.7109375" style="339" customWidth="1"/>
    <col min="777" max="1024" width="11.42578125" style="339"/>
    <col min="1025" max="1025" width="8.7109375" style="339" customWidth="1"/>
    <col min="1026" max="1026" width="13.5703125" style="339" customWidth="1"/>
    <col min="1027" max="1027" width="17.7109375" style="339" customWidth="1"/>
    <col min="1028" max="1028" width="8.7109375" style="339" customWidth="1"/>
    <col min="1029" max="1029" width="22.7109375" style="339" customWidth="1"/>
    <col min="1030" max="1030" width="16.85546875" style="339" customWidth="1"/>
    <col min="1031" max="1031" width="8.140625" style="339" customWidth="1"/>
    <col min="1032" max="1032" width="2.7109375" style="339" customWidth="1"/>
    <col min="1033" max="1280" width="11.42578125" style="339"/>
    <col min="1281" max="1281" width="8.7109375" style="339" customWidth="1"/>
    <col min="1282" max="1282" width="13.5703125" style="339" customWidth="1"/>
    <col min="1283" max="1283" width="17.7109375" style="339" customWidth="1"/>
    <col min="1284" max="1284" width="8.7109375" style="339" customWidth="1"/>
    <col min="1285" max="1285" width="22.7109375" style="339" customWidth="1"/>
    <col min="1286" max="1286" width="16.85546875" style="339" customWidth="1"/>
    <col min="1287" max="1287" width="8.140625" style="339" customWidth="1"/>
    <col min="1288" max="1288" width="2.7109375" style="339" customWidth="1"/>
    <col min="1289" max="1536" width="11.42578125" style="339"/>
    <col min="1537" max="1537" width="8.7109375" style="339" customWidth="1"/>
    <col min="1538" max="1538" width="13.5703125" style="339" customWidth="1"/>
    <col min="1539" max="1539" width="17.7109375" style="339" customWidth="1"/>
    <col min="1540" max="1540" width="8.7109375" style="339" customWidth="1"/>
    <col min="1541" max="1541" width="22.7109375" style="339" customWidth="1"/>
    <col min="1542" max="1542" width="16.85546875" style="339" customWidth="1"/>
    <col min="1543" max="1543" width="8.140625" style="339" customWidth="1"/>
    <col min="1544" max="1544" width="2.7109375" style="339" customWidth="1"/>
    <col min="1545" max="1792" width="11.42578125" style="339"/>
    <col min="1793" max="1793" width="8.7109375" style="339" customWidth="1"/>
    <col min="1794" max="1794" width="13.5703125" style="339" customWidth="1"/>
    <col min="1795" max="1795" width="17.7109375" style="339" customWidth="1"/>
    <col min="1796" max="1796" width="8.7109375" style="339" customWidth="1"/>
    <col min="1797" max="1797" width="22.7109375" style="339" customWidth="1"/>
    <col min="1798" max="1798" width="16.85546875" style="339" customWidth="1"/>
    <col min="1799" max="1799" width="8.140625" style="339" customWidth="1"/>
    <col min="1800" max="1800" width="2.7109375" style="339" customWidth="1"/>
    <col min="1801" max="2048" width="11.42578125" style="339"/>
    <col min="2049" max="2049" width="8.7109375" style="339" customWidth="1"/>
    <col min="2050" max="2050" width="13.5703125" style="339" customWidth="1"/>
    <col min="2051" max="2051" width="17.7109375" style="339" customWidth="1"/>
    <col min="2052" max="2052" width="8.7109375" style="339" customWidth="1"/>
    <col min="2053" max="2053" width="22.7109375" style="339" customWidth="1"/>
    <col min="2054" max="2054" width="16.85546875" style="339" customWidth="1"/>
    <col min="2055" max="2055" width="8.140625" style="339" customWidth="1"/>
    <col min="2056" max="2056" width="2.7109375" style="339" customWidth="1"/>
    <col min="2057" max="2304" width="11.42578125" style="339"/>
    <col min="2305" max="2305" width="8.7109375" style="339" customWidth="1"/>
    <col min="2306" max="2306" width="13.5703125" style="339" customWidth="1"/>
    <col min="2307" max="2307" width="17.7109375" style="339" customWidth="1"/>
    <col min="2308" max="2308" width="8.7109375" style="339" customWidth="1"/>
    <col min="2309" max="2309" width="22.7109375" style="339" customWidth="1"/>
    <col min="2310" max="2310" width="16.85546875" style="339" customWidth="1"/>
    <col min="2311" max="2311" width="8.140625" style="339" customWidth="1"/>
    <col min="2312" max="2312" width="2.7109375" style="339" customWidth="1"/>
    <col min="2313" max="2560" width="11.42578125" style="339"/>
    <col min="2561" max="2561" width="8.7109375" style="339" customWidth="1"/>
    <col min="2562" max="2562" width="13.5703125" style="339" customWidth="1"/>
    <col min="2563" max="2563" width="17.7109375" style="339" customWidth="1"/>
    <col min="2564" max="2564" width="8.7109375" style="339" customWidth="1"/>
    <col min="2565" max="2565" width="22.7109375" style="339" customWidth="1"/>
    <col min="2566" max="2566" width="16.85546875" style="339" customWidth="1"/>
    <col min="2567" max="2567" width="8.140625" style="339" customWidth="1"/>
    <col min="2568" max="2568" width="2.7109375" style="339" customWidth="1"/>
    <col min="2569" max="2816" width="11.42578125" style="339"/>
    <col min="2817" max="2817" width="8.7109375" style="339" customWidth="1"/>
    <col min="2818" max="2818" width="13.5703125" style="339" customWidth="1"/>
    <col min="2819" max="2819" width="17.7109375" style="339" customWidth="1"/>
    <col min="2820" max="2820" width="8.7109375" style="339" customWidth="1"/>
    <col min="2821" max="2821" width="22.7109375" style="339" customWidth="1"/>
    <col min="2822" max="2822" width="16.85546875" style="339" customWidth="1"/>
    <col min="2823" max="2823" width="8.140625" style="339" customWidth="1"/>
    <col min="2824" max="2824" width="2.7109375" style="339" customWidth="1"/>
    <col min="2825" max="3072" width="11.42578125" style="339"/>
    <col min="3073" max="3073" width="8.7109375" style="339" customWidth="1"/>
    <col min="3074" max="3074" width="13.5703125" style="339" customWidth="1"/>
    <col min="3075" max="3075" width="17.7109375" style="339" customWidth="1"/>
    <col min="3076" max="3076" width="8.7109375" style="339" customWidth="1"/>
    <col min="3077" max="3077" width="22.7109375" style="339" customWidth="1"/>
    <col min="3078" max="3078" width="16.85546875" style="339" customWidth="1"/>
    <col min="3079" max="3079" width="8.140625" style="339" customWidth="1"/>
    <col min="3080" max="3080" width="2.7109375" style="339" customWidth="1"/>
    <col min="3081" max="3328" width="11.42578125" style="339"/>
    <col min="3329" max="3329" width="8.7109375" style="339" customWidth="1"/>
    <col min="3330" max="3330" width="13.5703125" style="339" customWidth="1"/>
    <col min="3331" max="3331" width="17.7109375" style="339" customWidth="1"/>
    <col min="3332" max="3332" width="8.7109375" style="339" customWidth="1"/>
    <col min="3333" max="3333" width="22.7109375" style="339" customWidth="1"/>
    <col min="3334" max="3334" width="16.85546875" style="339" customWidth="1"/>
    <col min="3335" max="3335" width="8.140625" style="339" customWidth="1"/>
    <col min="3336" max="3336" width="2.7109375" style="339" customWidth="1"/>
    <col min="3337" max="3584" width="11.42578125" style="339"/>
    <col min="3585" max="3585" width="8.7109375" style="339" customWidth="1"/>
    <col min="3586" max="3586" width="13.5703125" style="339" customWidth="1"/>
    <col min="3587" max="3587" width="17.7109375" style="339" customWidth="1"/>
    <col min="3588" max="3588" width="8.7109375" style="339" customWidth="1"/>
    <col min="3589" max="3589" width="22.7109375" style="339" customWidth="1"/>
    <col min="3590" max="3590" width="16.85546875" style="339" customWidth="1"/>
    <col min="3591" max="3591" width="8.140625" style="339" customWidth="1"/>
    <col min="3592" max="3592" width="2.7109375" style="339" customWidth="1"/>
    <col min="3593" max="3840" width="11.42578125" style="339"/>
    <col min="3841" max="3841" width="8.7109375" style="339" customWidth="1"/>
    <col min="3842" max="3842" width="13.5703125" style="339" customWidth="1"/>
    <col min="3843" max="3843" width="17.7109375" style="339" customWidth="1"/>
    <col min="3844" max="3844" width="8.7109375" style="339" customWidth="1"/>
    <col min="3845" max="3845" width="22.7109375" style="339" customWidth="1"/>
    <col min="3846" max="3846" width="16.85546875" style="339" customWidth="1"/>
    <col min="3847" max="3847" width="8.140625" style="339" customWidth="1"/>
    <col min="3848" max="3848" width="2.7109375" style="339" customWidth="1"/>
    <col min="3849" max="4096" width="11.42578125" style="339"/>
    <col min="4097" max="4097" width="8.7109375" style="339" customWidth="1"/>
    <col min="4098" max="4098" width="13.5703125" style="339" customWidth="1"/>
    <col min="4099" max="4099" width="17.7109375" style="339" customWidth="1"/>
    <col min="4100" max="4100" width="8.7109375" style="339" customWidth="1"/>
    <col min="4101" max="4101" width="22.7109375" style="339" customWidth="1"/>
    <col min="4102" max="4102" width="16.85546875" style="339" customWidth="1"/>
    <col min="4103" max="4103" width="8.140625" style="339" customWidth="1"/>
    <col min="4104" max="4104" width="2.7109375" style="339" customWidth="1"/>
    <col min="4105" max="4352" width="11.42578125" style="339"/>
    <col min="4353" max="4353" width="8.7109375" style="339" customWidth="1"/>
    <col min="4354" max="4354" width="13.5703125" style="339" customWidth="1"/>
    <col min="4355" max="4355" width="17.7109375" style="339" customWidth="1"/>
    <col min="4356" max="4356" width="8.7109375" style="339" customWidth="1"/>
    <col min="4357" max="4357" width="22.7109375" style="339" customWidth="1"/>
    <col min="4358" max="4358" width="16.85546875" style="339" customWidth="1"/>
    <col min="4359" max="4359" width="8.140625" style="339" customWidth="1"/>
    <col min="4360" max="4360" width="2.7109375" style="339" customWidth="1"/>
    <col min="4361" max="4608" width="11.42578125" style="339"/>
    <col min="4609" max="4609" width="8.7109375" style="339" customWidth="1"/>
    <col min="4610" max="4610" width="13.5703125" style="339" customWidth="1"/>
    <col min="4611" max="4611" width="17.7109375" style="339" customWidth="1"/>
    <col min="4612" max="4612" width="8.7109375" style="339" customWidth="1"/>
    <col min="4613" max="4613" width="22.7109375" style="339" customWidth="1"/>
    <col min="4614" max="4614" width="16.85546875" style="339" customWidth="1"/>
    <col min="4615" max="4615" width="8.140625" style="339" customWidth="1"/>
    <col min="4616" max="4616" width="2.7109375" style="339" customWidth="1"/>
    <col min="4617" max="4864" width="11.42578125" style="339"/>
    <col min="4865" max="4865" width="8.7109375" style="339" customWidth="1"/>
    <col min="4866" max="4866" width="13.5703125" style="339" customWidth="1"/>
    <col min="4867" max="4867" width="17.7109375" style="339" customWidth="1"/>
    <col min="4868" max="4868" width="8.7109375" style="339" customWidth="1"/>
    <col min="4869" max="4869" width="22.7109375" style="339" customWidth="1"/>
    <col min="4870" max="4870" width="16.85546875" style="339" customWidth="1"/>
    <col min="4871" max="4871" width="8.140625" style="339" customWidth="1"/>
    <col min="4872" max="4872" width="2.7109375" style="339" customWidth="1"/>
    <col min="4873" max="5120" width="11.42578125" style="339"/>
    <col min="5121" max="5121" width="8.7109375" style="339" customWidth="1"/>
    <col min="5122" max="5122" width="13.5703125" style="339" customWidth="1"/>
    <col min="5123" max="5123" width="17.7109375" style="339" customWidth="1"/>
    <col min="5124" max="5124" width="8.7109375" style="339" customWidth="1"/>
    <col min="5125" max="5125" width="22.7109375" style="339" customWidth="1"/>
    <col min="5126" max="5126" width="16.85546875" style="339" customWidth="1"/>
    <col min="5127" max="5127" width="8.140625" style="339" customWidth="1"/>
    <col min="5128" max="5128" width="2.7109375" style="339" customWidth="1"/>
    <col min="5129" max="5376" width="11.42578125" style="339"/>
    <col min="5377" max="5377" width="8.7109375" style="339" customWidth="1"/>
    <col min="5378" max="5378" width="13.5703125" style="339" customWidth="1"/>
    <col min="5379" max="5379" width="17.7109375" style="339" customWidth="1"/>
    <col min="5380" max="5380" width="8.7109375" style="339" customWidth="1"/>
    <col min="5381" max="5381" width="22.7109375" style="339" customWidth="1"/>
    <col min="5382" max="5382" width="16.85546875" style="339" customWidth="1"/>
    <col min="5383" max="5383" width="8.140625" style="339" customWidth="1"/>
    <col min="5384" max="5384" width="2.7109375" style="339" customWidth="1"/>
    <col min="5385" max="5632" width="11.42578125" style="339"/>
    <col min="5633" max="5633" width="8.7109375" style="339" customWidth="1"/>
    <col min="5634" max="5634" width="13.5703125" style="339" customWidth="1"/>
    <col min="5635" max="5635" width="17.7109375" style="339" customWidth="1"/>
    <col min="5636" max="5636" width="8.7109375" style="339" customWidth="1"/>
    <col min="5637" max="5637" width="22.7109375" style="339" customWidth="1"/>
    <col min="5638" max="5638" width="16.85546875" style="339" customWidth="1"/>
    <col min="5639" max="5639" width="8.140625" style="339" customWidth="1"/>
    <col min="5640" max="5640" width="2.7109375" style="339" customWidth="1"/>
    <col min="5641" max="5888" width="11.42578125" style="339"/>
    <col min="5889" max="5889" width="8.7109375" style="339" customWidth="1"/>
    <col min="5890" max="5890" width="13.5703125" style="339" customWidth="1"/>
    <col min="5891" max="5891" width="17.7109375" style="339" customWidth="1"/>
    <col min="5892" max="5892" width="8.7109375" style="339" customWidth="1"/>
    <col min="5893" max="5893" width="22.7109375" style="339" customWidth="1"/>
    <col min="5894" max="5894" width="16.85546875" style="339" customWidth="1"/>
    <col min="5895" max="5895" width="8.140625" style="339" customWidth="1"/>
    <col min="5896" max="5896" width="2.7109375" style="339" customWidth="1"/>
    <col min="5897" max="6144" width="11.42578125" style="339"/>
    <col min="6145" max="6145" width="8.7109375" style="339" customWidth="1"/>
    <col min="6146" max="6146" width="13.5703125" style="339" customWidth="1"/>
    <col min="6147" max="6147" width="17.7109375" style="339" customWidth="1"/>
    <col min="6148" max="6148" width="8.7109375" style="339" customWidth="1"/>
    <col min="6149" max="6149" width="22.7109375" style="339" customWidth="1"/>
    <col min="6150" max="6150" width="16.85546875" style="339" customWidth="1"/>
    <col min="6151" max="6151" width="8.140625" style="339" customWidth="1"/>
    <col min="6152" max="6152" width="2.7109375" style="339" customWidth="1"/>
    <col min="6153" max="6400" width="11.42578125" style="339"/>
    <col min="6401" max="6401" width="8.7109375" style="339" customWidth="1"/>
    <col min="6402" max="6402" width="13.5703125" style="339" customWidth="1"/>
    <col min="6403" max="6403" width="17.7109375" style="339" customWidth="1"/>
    <col min="6404" max="6404" width="8.7109375" style="339" customWidth="1"/>
    <col min="6405" max="6405" width="22.7109375" style="339" customWidth="1"/>
    <col min="6406" max="6406" width="16.85546875" style="339" customWidth="1"/>
    <col min="6407" max="6407" width="8.140625" style="339" customWidth="1"/>
    <col min="6408" max="6408" width="2.7109375" style="339" customWidth="1"/>
    <col min="6409" max="6656" width="11.42578125" style="339"/>
    <col min="6657" max="6657" width="8.7109375" style="339" customWidth="1"/>
    <col min="6658" max="6658" width="13.5703125" style="339" customWidth="1"/>
    <col min="6659" max="6659" width="17.7109375" style="339" customWidth="1"/>
    <col min="6660" max="6660" width="8.7109375" style="339" customWidth="1"/>
    <col min="6661" max="6661" width="22.7109375" style="339" customWidth="1"/>
    <col min="6662" max="6662" width="16.85546875" style="339" customWidth="1"/>
    <col min="6663" max="6663" width="8.140625" style="339" customWidth="1"/>
    <col min="6664" max="6664" width="2.7109375" style="339" customWidth="1"/>
    <col min="6665" max="6912" width="11.42578125" style="339"/>
    <col min="6913" max="6913" width="8.7109375" style="339" customWidth="1"/>
    <col min="6914" max="6914" width="13.5703125" style="339" customWidth="1"/>
    <col min="6915" max="6915" width="17.7109375" style="339" customWidth="1"/>
    <col min="6916" max="6916" width="8.7109375" style="339" customWidth="1"/>
    <col min="6917" max="6917" width="22.7109375" style="339" customWidth="1"/>
    <col min="6918" max="6918" width="16.85546875" style="339" customWidth="1"/>
    <col min="6919" max="6919" width="8.140625" style="339" customWidth="1"/>
    <col min="6920" max="6920" width="2.7109375" style="339" customWidth="1"/>
    <col min="6921" max="7168" width="11.42578125" style="339"/>
    <col min="7169" max="7169" width="8.7109375" style="339" customWidth="1"/>
    <col min="7170" max="7170" width="13.5703125" style="339" customWidth="1"/>
    <col min="7171" max="7171" width="17.7109375" style="339" customWidth="1"/>
    <col min="7172" max="7172" width="8.7109375" style="339" customWidth="1"/>
    <col min="7173" max="7173" width="22.7109375" style="339" customWidth="1"/>
    <col min="7174" max="7174" width="16.85546875" style="339" customWidth="1"/>
    <col min="7175" max="7175" width="8.140625" style="339" customWidth="1"/>
    <col min="7176" max="7176" width="2.7109375" style="339" customWidth="1"/>
    <col min="7177" max="7424" width="11.42578125" style="339"/>
    <col min="7425" max="7425" width="8.7109375" style="339" customWidth="1"/>
    <col min="7426" max="7426" width="13.5703125" style="339" customWidth="1"/>
    <col min="7427" max="7427" width="17.7109375" style="339" customWidth="1"/>
    <col min="7428" max="7428" width="8.7109375" style="339" customWidth="1"/>
    <col min="7429" max="7429" width="22.7109375" style="339" customWidth="1"/>
    <col min="7430" max="7430" width="16.85546875" style="339" customWidth="1"/>
    <col min="7431" max="7431" width="8.140625" style="339" customWidth="1"/>
    <col min="7432" max="7432" width="2.7109375" style="339" customWidth="1"/>
    <col min="7433" max="7680" width="11.42578125" style="339"/>
    <col min="7681" max="7681" width="8.7109375" style="339" customWidth="1"/>
    <col min="7682" max="7682" width="13.5703125" style="339" customWidth="1"/>
    <col min="7683" max="7683" width="17.7109375" style="339" customWidth="1"/>
    <col min="7684" max="7684" width="8.7109375" style="339" customWidth="1"/>
    <col min="7685" max="7685" width="22.7109375" style="339" customWidth="1"/>
    <col min="7686" max="7686" width="16.85546875" style="339" customWidth="1"/>
    <col min="7687" max="7687" width="8.140625" style="339" customWidth="1"/>
    <col min="7688" max="7688" width="2.7109375" style="339" customWidth="1"/>
    <col min="7689" max="7936" width="11.42578125" style="339"/>
    <col min="7937" max="7937" width="8.7109375" style="339" customWidth="1"/>
    <col min="7938" max="7938" width="13.5703125" style="339" customWidth="1"/>
    <col min="7939" max="7939" width="17.7109375" style="339" customWidth="1"/>
    <col min="7940" max="7940" width="8.7109375" style="339" customWidth="1"/>
    <col min="7941" max="7941" width="22.7109375" style="339" customWidth="1"/>
    <col min="7942" max="7942" width="16.85546875" style="339" customWidth="1"/>
    <col min="7943" max="7943" width="8.140625" style="339" customWidth="1"/>
    <col min="7944" max="7944" width="2.7109375" style="339" customWidth="1"/>
    <col min="7945" max="8192" width="11.42578125" style="339"/>
    <col min="8193" max="8193" width="8.7109375" style="339" customWidth="1"/>
    <col min="8194" max="8194" width="13.5703125" style="339" customWidth="1"/>
    <col min="8195" max="8195" width="17.7109375" style="339" customWidth="1"/>
    <col min="8196" max="8196" width="8.7109375" style="339" customWidth="1"/>
    <col min="8197" max="8197" width="22.7109375" style="339" customWidth="1"/>
    <col min="8198" max="8198" width="16.85546875" style="339" customWidth="1"/>
    <col min="8199" max="8199" width="8.140625" style="339" customWidth="1"/>
    <col min="8200" max="8200" width="2.7109375" style="339" customWidth="1"/>
    <col min="8201" max="8448" width="11.42578125" style="339"/>
    <col min="8449" max="8449" width="8.7109375" style="339" customWidth="1"/>
    <col min="8450" max="8450" width="13.5703125" style="339" customWidth="1"/>
    <col min="8451" max="8451" width="17.7109375" style="339" customWidth="1"/>
    <col min="8452" max="8452" width="8.7109375" style="339" customWidth="1"/>
    <col min="8453" max="8453" width="22.7109375" style="339" customWidth="1"/>
    <col min="8454" max="8454" width="16.85546875" style="339" customWidth="1"/>
    <col min="8455" max="8455" width="8.140625" style="339" customWidth="1"/>
    <col min="8456" max="8456" width="2.7109375" style="339" customWidth="1"/>
    <col min="8457" max="8704" width="11.42578125" style="339"/>
    <col min="8705" max="8705" width="8.7109375" style="339" customWidth="1"/>
    <col min="8706" max="8706" width="13.5703125" style="339" customWidth="1"/>
    <col min="8707" max="8707" width="17.7109375" style="339" customWidth="1"/>
    <col min="8708" max="8708" width="8.7109375" style="339" customWidth="1"/>
    <col min="8709" max="8709" width="22.7109375" style="339" customWidth="1"/>
    <col min="8710" max="8710" width="16.85546875" style="339" customWidth="1"/>
    <col min="8711" max="8711" width="8.140625" style="339" customWidth="1"/>
    <col min="8712" max="8712" width="2.7109375" style="339" customWidth="1"/>
    <col min="8713" max="8960" width="11.42578125" style="339"/>
    <col min="8961" max="8961" width="8.7109375" style="339" customWidth="1"/>
    <col min="8962" max="8962" width="13.5703125" style="339" customWidth="1"/>
    <col min="8963" max="8963" width="17.7109375" style="339" customWidth="1"/>
    <col min="8964" max="8964" width="8.7109375" style="339" customWidth="1"/>
    <col min="8965" max="8965" width="22.7109375" style="339" customWidth="1"/>
    <col min="8966" max="8966" width="16.85546875" style="339" customWidth="1"/>
    <col min="8967" max="8967" width="8.140625" style="339" customWidth="1"/>
    <col min="8968" max="8968" width="2.7109375" style="339" customWidth="1"/>
    <col min="8969" max="9216" width="11.42578125" style="339"/>
    <col min="9217" max="9217" width="8.7109375" style="339" customWidth="1"/>
    <col min="9218" max="9218" width="13.5703125" style="339" customWidth="1"/>
    <col min="9219" max="9219" width="17.7109375" style="339" customWidth="1"/>
    <col min="9220" max="9220" width="8.7109375" style="339" customWidth="1"/>
    <col min="9221" max="9221" width="22.7109375" style="339" customWidth="1"/>
    <col min="9222" max="9222" width="16.85546875" style="339" customWidth="1"/>
    <col min="9223" max="9223" width="8.140625" style="339" customWidth="1"/>
    <col min="9224" max="9224" width="2.7109375" style="339" customWidth="1"/>
    <col min="9225" max="9472" width="11.42578125" style="339"/>
    <col min="9473" max="9473" width="8.7109375" style="339" customWidth="1"/>
    <col min="9474" max="9474" width="13.5703125" style="339" customWidth="1"/>
    <col min="9475" max="9475" width="17.7109375" style="339" customWidth="1"/>
    <col min="9476" max="9476" width="8.7109375" style="339" customWidth="1"/>
    <col min="9477" max="9477" width="22.7109375" style="339" customWidth="1"/>
    <col min="9478" max="9478" width="16.85546875" style="339" customWidth="1"/>
    <col min="9479" max="9479" width="8.140625" style="339" customWidth="1"/>
    <col min="9480" max="9480" width="2.7109375" style="339" customWidth="1"/>
    <col min="9481" max="9728" width="11.42578125" style="339"/>
    <col min="9729" max="9729" width="8.7109375" style="339" customWidth="1"/>
    <col min="9730" max="9730" width="13.5703125" style="339" customWidth="1"/>
    <col min="9731" max="9731" width="17.7109375" style="339" customWidth="1"/>
    <col min="9732" max="9732" width="8.7109375" style="339" customWidth="1"/>
    <col min="9733" max="9733" width="22.7109375" style="339" customWidth="1"/>
    <col min="9734" max="9734" width="16.85546875" style="339" customWidth="1"/>
    <col min="9735" max="9735" width="8.140625" style="339" customWidth="1"/>
    <col min="9736" max="9736" width="2.7109375" style="339" customWidth="1"/>
    <col min="9737" max="9984" width="11.42578125" style="339"/>
    <col min="9985" max="9985" width="8.7109375" style="339" customWidth="1"/>
    <col min="9986" max="9986" width="13.5703125" style="339" customWidth="1"/>
    <col min="9987" max="9987" width="17.7109375" style="339" customWidth="1"/>
    <col min="9988" max="9988" width="8.7109375" style="339" customWidth="1"/>
    <col min="9989" max="9989" width="22.7109375" style="339" customWidth="1"/>
    <col min="9990" max="9990" width="16.85546875" style="339" customWidth="1"/>
    <col min="9991" max="9991" width="8.140625" style="339" customWidth="1"/>
    <col min="9992" max="9992" width="2.7109375" style="339" customWidth="1"/>
    <col min="9993" max="10240" width="11.42578125" style="339"/>
    <col min="10241" max="10241" width="8.7109375" style="339" customWidth="1"/>
    <col min="10242" max="10242" width="13.5703125" style="339" customWidth="1"/>
    <col min="10243" max="10243" width="17.7109375" style="339" customWidth="1"/>
    <col min="10244" max="10244" width="8.7109375" style="339" customWidth="1"/>
    <col min="10245" max="10245" width="22.7109375" style="339" customWidth="1"/>
    <col min="10246" max="10246" width="16.85546875" style="339" customWidth="1"/>
    <col min="10247" max="10247" width="8.140625" style="339" customWidth="1"/>
    <col min="10248" max="10248" width="2.7109375" style="339" customWidth="1"/>
    <col min="10249" max="10496" width="11.42578125" style="339"/>
    <col min="10497" max="10497" width="8.7109375" style="339" customWidth="1"/>
    <col min="10498" max="10498" width="13.5703125" style="339" customWidth="1"/>
    <col min="10499" max="10499" width="17.7109375" style="339" customWidth="1"/>
    <col min="10500" max="10500" width="8.7109375" style="339" customWidth="1"/>
    <col min="10501" max="10501" width="22.7109375" style="339" customWidth="1"/>
    <col min="10502" max="10502" width="16.85546875" style="339" customWidth="1"/>
    <col min="10503" max="10503" width="8.140625" style="339" customWidth="1"/>
    <col min="10504" max="10504" width="2.7109375" style="339" customWidth="1"/>
    <col min="10505" max="10752" width="11.42578125" style="339"/>
    <col min="10753" max="10753" width="8.7109375" style="339" customWidth="1"/>
    <col min="10754" max="10754" width="13.5703125" style="339" customWidth="1"/>
    <col min="10755" max="10755" width="17.7109375" style="339" customWidth="1"/>
    <col min="10756" max="10756" width="8.7109375" style="339" customWidth="1"/>
    <col min="10757" max="10757" width="22.7109375" style="339" customWidth="1"/>
    <col min="10758" max="10758" width="16.85546875" style="339" customWidth="1"/>
    <col min="10759" max="10759" width="8.140625" style="339" customWidth="1"/>
    <col min="10760" max="10760" width="2.7109375" style="339" customWidth="1"/>
    <col min="10761" max="11008" width="11.42578125" style="339"/>
    <col min="11009" max="11009" width="8.7109375" style="339" customWidth="1"/>
    <col min="11010" max="11010" width="13.5703125" style="339" customWidth="1"/>
    <col min="11011" max="11011" width="17.7109375" style="339" customWidth="1"/>
    <col min="11012" max="11012" width="8.7109375" style="339" customWidth="1"/>
    <col min="11013" max="11013" width="22.7109375" style="339" customWidth="1"/>
    <col min="11014" max="11014" width="16.85546875" style="339" customWidth="1"/>
    <col min="11015" max="11015" width="8.140625" style="339" customWidth="1"/>
    <col min="11016" max="11016" width="2.7109375" style="339" customWidth="1"/>
    <col min="11017" max="11264" width="11.42578125" style="339"/>
    <col min="11265" max="11265" width="8.7109375" style="339" customWidth="1"/>
    <col min="11266" max="11266" width="13.5703125" style="339" customWidth="1"/>
    <col min="11267" max="11267" width="17.7109375" style="339" customWidth="1"/>
    <col min="11268" max="11268" width="8.7109375" style="339" customWidth="1"/>
    <col min="11269" max="11269" width="22.7109375" style="339" customWidth="1"/>
    <col min="11270" max="11270" width="16.85546875" style="339" customWidth="1"/>
    <col min="11271" max="11271" width="8.140625" style="339" customWidth="1"/>
    <col min="11272" max="11272" width="2.7109375" style="339" customWidth="1"/>
    <col min="11273" max="11520" width="11.42578125" style="339"/>
    <col min="11521" max="11521" width="8.7109375" style="339" customWidth="1"/>
    <col min="11522" max="11522" width="13.5703125" style="339" customWidth="1"/>
    <col min="11523" max="11523" width="17.7109375" style="339" customWidth="1"/>
    <col min="11524" max="11524" width="8.7109375" style="339" customWidth="1"/>
    <col min="11525" max="11525" width="22.7109375" style="339" customWidth="1"/>
    <col min="11526" max="11526" width="16.85546875" style="339" customWidth="1"/>
    <col min="11527" max="11527" width="8.140625" style="339" customWidth="1"/>
    <col min="11528" max="11528" width="2.7109375" style="339" customWidth="1"/>
    <col min="11529" max="11776" width="11.42578125" style="339"/>
    <col min="11777" max="11777" width="8.7109375" style="339" customWidth="1"/>
    <col min="11778" max="11778" width="13.5703125" style="339" customWidth="1"/>
    <col min="11779" max="11779" width="17.7109375" style="339" customWidth="1"/>
    <col min="11780" max="11780" width="8.7109375" style="339" customWidth="1"/>
    <col min="11781" max="11781" width="22.7109375" style="339" customWidth="1"/>
    <col min="11782" max="11782" width="16.85546875" style="339" customWidth="1"/>
    <col min="11783" max="11783" width="8.140625" style="339" customWidth="1"/>
    <col min="11784" max="11784" width="2.7109375" style="339" customWidth="1"/>
    <col min="11785" max="12032" width="11.42578125" style="339"/>
    <col min="12033" max="12033" width="8.7109375" style="339" customWidth="1"/>
    <col min="12034" max="12034" width="13.5703125" style="339" customWidth="1"/>
    <col min="12035" max="12035" width="17.7109375" style="339" customWidth="1"/>
    <col min="12036" max="12036" width="8.7109375" style="339" customWidth="1"/>
    <col min="12037" max="12037" width="22.7109375" style="339" customWidth="1"/>
    <col min="12038" max="12038" width="16.85546875" style="339" customWidth="1"/>
    <col min="12039" max="12039" width="8.140625" style="339" customWidth="1"/>
    <col min="12040" max="12040" width="2.7109375" style="339" customWidth="1"/>
    <col min="12041" max="12288" width="11.42578125" style="339"/>
    <col min="12289" max="12289" width="8.7109375" style="339" customWidth="1"/>
    <col min="12290" max="12290" width="13.5703125" style="339" customWidth="1"/>
    <col min="12291" max="12291" width="17.7109375" style="339" customWidth="1"/>
    <col min="12292" max="12292" width="8.7109375" style="339" customWidth="1"/>
    <col min="12293" max="12293" width="22.7109375" style="339" customWidth="1"/>
    <col min="12294" max="12294" width="16.85546875" style="339" customWidth="1"/>
    <col min="12295" max="12295" width="8.140625" style="339" customWidth="1"/>
    <col min="12296" max="12296" width="2.7109375" style="339" customWidth="1"/>
    <col min="12297" max="12544" width="11.42578125" style="339"/>
    <col min="12545" max="12545" width="8.7109375" style="339" customWidth="1"/>
    <col min="12546" max="12546" width="13.5703125" style="339" customWidth="1"/>
    <col min="12547" max="12547" width="17.7109375" style="339" customWidth="1"/>
    <col min="12548" max="12548" width="8.7109375" style="339" customWidth="1"/>
    <col min="12549" max="12549" width="22.7109375" style="339" customWidth="1"/>
    <col min="12550" max="12550" width="16.85546875" style="339" customWidth="1"/>
    <col min="12551" max="12551" width="8.140625" style="339" customWidth="1"/>
    <col min="12552" max="12552" width="2.7109375" style="339" customWidth="1"/>
    <col min="12553" max="12800" width="11.42578125" style="339"/>
    <col min="12801" max="12801" width="8.7109375" style="339" customWidth="1"/>
    <col min="12802" max="12802" width="13.5703125" style="339" customWidth="1"/>
    <col min="12803" max="12803" width="17.7109375" style="339" customWidth="1"/>
    <col min="12804" max="12804" width="8.7109375" style="339" customWidth="1"/>
    <col min="12805" max="12805" width="22.7109375" style="339" customWidth="1"/>
    <col min="12806" max="12806" width="16.85546875" style="339" customWidth="1"/>
    <col min="12807" max="12807" width="8.140625" style="339" customWidth="1"/>
    <col min="12808" max="12808" width="2.7109375" style="339" customWidth="1"/>
    <col min="12809" max="13056" width="11.42578125" style="339"/>
    <col min="13057" max="13057" width="8.7109375" style="339" customWidth="1"/>
    <col min="13058" max="13058" width="13.5703125" style="339" customWidth="1"/>
    <col min="13059" max="13059" width="17.7109375" style="339" customWidth="1"/>
    <col min="13060" max="13060" width="8.7109375" style="339" customWidth="1"/>
    <col min="13061" max="13061" width="22.7109375" style="339" customWidth="1"/>
    <col min="13062" max="13062" width="16.85546875" style="339" customWidth="1"/>
    <col min="13063" max="13063" width="8.140625" style="339" customWidth="1"/>
    <col min="13064" max="13064" width="2.7109375" style="339" customWidth="1"/>
    <col min="13065" max="13312" width="11.42578125" style="339"/>
    <col min="13313" max="13313" width="8.7109375" style="339" customWidth="1"/>
    <col min="13314" max="13314" width="13.5703125" style="339" customWidth="1"/>
    <col min="13315" max="13315" width="17.7109375" style="339" customWidth="1"/>
    <col min="13316" max="13316" width="8.7109375" style="339" customWidth="1"/>
    <col min="13317" max="13317" width="22.7109375" style="339" customWidth="1"/>
    <col min="13318" max="13318" width="16.85546875" style="339" customWidth="1"/>
    <col min="13319" max="13319" width="8.140625" style="339" customWidth="1"/>
    <col min="13320" max="13320" width="2.7109375" style="339" customWidth="1"/>
    <col min="13321" max="13568" width="11.42578125" style="339"/>
    <col min="13569" max="13569" width="8.7109375" style="339" customWidth="1"/>
    <col min="13570" max="13570" width="13.5703125" style="339" customWidth="1"/>
    <col min="13571" max="13571" width="17.7109375" style="339" customWidth="1"/>
    <col min="13572" max="13572" width="8.7109375" style="339" customWidth="1"/>
    <col min="13573" max="13573" width="22.7109375" style="339" customWidth="1"/>
    <col min="13574" max="13574" width="16.85546875" style="339" customWidth="1"/>
    <col min="13575" max="13575" width="8.140625" style="339" customWidth="1"/>
    <col min="13576" max="13576" width="2.7109375" style="339" customWidth="1"/>
    <col min="13577" max="13824" width="11.42578125" style="339"/>
    <col min="13825" max="13825" width="8.7109375" style="339" customWidth="1"/>
    <col min="13826" max="13826" width="13.5703125" style="339" customWidth="1"/>
    <col min="13827" max="13827" width="17.7109375" style="339" customWidth="1"/>
    <col min="13828" max="13828" width="8.7109375" style="339" customWidth="1"/>
    <col min="13829" max="13829" width="22.7109375" style="339" customWidth="1"/>
    <col min="13830" max="13830" width="16.85546875" style="339" customWidth="1"/>
    <col min="13831" max="13831" width="8.140625" style="339" customWidth="1"/>
    <col min="13832" max="13832" width="2.7109375" style="339" customWidth="1"/>
    <col min="13833" max="14080" width="11.42578125" style="339"/>
    <col min="14081" max="14081" width="8.7109375" style="339" customWidth="1"/>
    <col min="14082" max="14082" width="13.5703125" style="339" customWidth="1"/>
    <col min="14083" max="14083" width="17.7109375" style="339" customWidth="1"/>
    <col min="14084" max="14084" width="8.7109375" style="339" customWidth="1"/>
    <col min="14085" max="14085" width="22.7109375" style="339" customWidth="1"/>
    <col min="14086" max="14086" width="16.85546875" style="339" customWidth="1"/>
    <col min="14087" max="14087" width="8.140625" style="339" customWidth="1"/>
    <col min="14088" max="14088" width="2.7109375" style="339" customWidth="1"/>
    <col min="14089" max="14336" width="11.42578125" style="339"/>
    <col min="14337" max="14337" width="8.7109375" style="339" customWidth="1"/>
    <col min="14338" max="14338" width="13.5703125" style="339" customWidth="1"/>
    <col min="14339" max="14339" width="17.7109375" style="339" customWidth="1"/>
    <col min="14340" max="14340" width="8.7109375" style="339" customWidth="1"/>
    <col min="14341" max="14341" width="22.7109375" style="339" customWidth="1"/>
    <col min="14342" max="14342" width="16.85546875" style="339" customWidth="1"/>
    <col min="14343" max="14343" width="8.140625" style="339" customWidth="1"/>
    <col min="14344" max="14344" width="2.7109375" style="339" customWidth="1"/>
    <col min="14345" max="14592" width="11.42578125" style="339"/>
    <col min="14593" max="14593" width="8.7109375" style="339" customWidth="1"/>
    <col min="14594" max="14594" width="13.5703125" style="339" customWidth="1"/>
    <col min="14595" max="14595" width="17.7109375" style="339" customWidth="1"/>
    <col min="14596" max="14596" width="8.7109375" style="339" customWidth="1"/>
    <col min="14597" max="14597" width="22.7109375" style="339" customWidth="1"/>
    <col min="14598" max="14598" width="16.85546875" style="339" customWidth="1"/>
    <col min="14599" max="14599" width="8.140625" style="339" customWidth="1"/>
    <col min="14600" max="14600" width="2.7109375" style="339" customWidth="1"/>
    <col min="14601" max="14848" width="11.42578125" style="339"/>
    <col min="14849" max="14849" width="8.7109375" style="339" customWidth="1"/>
    <col min="14850" max="14850" width="13.5703125" style="339" customWidth="1"/>
    <col min="14851" max="14851" width="17.7109375" style="339" customWidth="1"/>
    <col min="14852" max="14852" width="8.7109375" style="339" customWidth="1"/>
    <col min="14853" max="14853" width="22.7109375" style="339" customWidth="1"/>
    <col min="14854" max="14854" width="16.85546875" style="339" customWidth="1"/>
    <col min="14855" max="14855" width="8.140625" style="339" customWidth="1"/>
    <col min="14856" max="14856" width="2.7109375" style="339" customWidth="1"/>
    <col min="14857" max="15104" width="11.42578125" style="339"/>
    <col min="15105" max="15105" width="8.7109375" style="339" customWidth="1"/>
    <col min="15106" max="15106" width="13.5703125" style="339" customWidth="1"/>
    <col min="15107" max="15107" width="17.7109375" style="339" customWidth="1"/>
    <col min="15108" max="15108" width="8.7109375" style="339" customWidth="1"/>
    <col min="15109" max="15109" width="22.7109375" style="339" customWidth="1"/>
    <col min="15110" max="15110" width="16.85546875" style="339" customWidth="1"/>
    <col min="15111" max="15111" width="8.140625" style="339" customWidth="1"/>
    <col min="15112" max="15112" width="2.7109375" style="339" customWidth="1"/>
    <col min="15113" max="15360" width="11.42578125" style="339"/>
    <col min="15361" max="15361" width="8.7109375" style="339" customWidth="1"/>
    <col min="15362" max="15362" width="13.5703125" style="339" customWidth="1"/>
    <col min="15363" max="15363" width="17.7109375" style="339" customWidth="1"/>
    <col min="15364" max="15364" width="8.7109375" style="339" customWidth="1"/>
    <col min="15365" max="15365" width="22.7109375" style="339" customWidth="1"/>
    <col min="15366" max="15366" width="16.85546875" style="339" customWidth="1"/>
    <col min="15367" max="15367" width="8.140625" style="339" customWidth="1"/>
    <col min="15368" max="15368" width="2.7109375" style="339" customWidth="1"/>
    <col min="15369" max="15616" width="11.42578125" style="339"/>
    <col min="15617" max="15617" width="8.7109375" style="339" customWidth="1"/>
    <col min="15618" max="15618" width="13.5703125" style="339" customWidth="1"/>
    <col min="15619" max="15619" width="17.7109375" style="339" customWidth="1"/>
    <col min="15620" max="15620" width="8.7109375" style="339" customWidth="1"/>
    <col min="15621" max="15621" width="22.7109375" style="339" customWidth="1"/>
    <col min="15622" max="15622" width="16.85546875" style="339" customWidth="1"/>
    <col min="15623" max="15623" width="8.140625" style="339" customWidth="1"/>
    <col min="15624" max="15624" width="2.7109375" style="339" customWidth="1"/>
    <col min="15625" max="15872" width="11.42578125" style="339"/>
    <col min="15873" max="15873" width="8.7109375" style="339" customWidth="1"/>
    <col min="15874" max="15874" width="13.5703125" style="339" customWidth="1"/>
    <col min="15875" max="15875" width="17.7109375" style="339" customWidth="1"/>
    <col min="15876" max="15876" width="8.7109375" style="339" customWidth="1"/>
    <col min="15877" max="15877" width="22.7109375" style="339" customWidth="1"/>
    <col min="15878" max="15878" width="16.85546875" style="339" customWidth="1"/>
    <col min="15879" max="15879" width="8.140625" style="339" customWidth="1"/>
    <col min="15880" max="15880" width="2.7109375" style="339" customWidth="1"/>
    <col min="15881" max="16128" width="11.42578125" style="339"/>
    <col min="16129" max="16129" width="8.7109375" style="339" customWidth="1"/>
    <col min="16130" max="16130" width="13.5703125" style="339" customWidth="1"/>
    <col min="16131" max="16131" width="17.7109375" style="339" customWidth="1"/>
    <col min="16132" max="16132" width="8.7109375" style="339" customWidth="1"/>
    <col min="16133" max="16133" width="22.7109375" style="339" customWidth="1"/>
    <col min="16134" max="16134" width="16.85546875" style="339" customWidth="1"/>
    <col min="16135" max="16135" width="8.140625" style="339" customWidth="1"/>
    <col min="16136" max="16136" width="2.7109375" style="339" customWidth="1"/>
    <col min="16137" max="16384" width="11.42578125" style="339"/>
  </cols>
  <sheetData>
    <row r="1" spans="1:6">
      <c r="A1" s="336" t="s">
        <v>192</v>
      </c>
      <c r="C1" s="338" t="s">
        <v>193</v>
      </c>
    </row>
    <row r="2" spans="1:6">
      <c r="A2" s="336"/>
      <c r="C2" s="338" t="s">
        <v>194</v>
      </c>
    </row>
    <row r="3" spans="1:6">
      <c r="A3" s="336" t="s">
        <v>195</v>
      </c>
      <c r="C3" s="338" t="s">
        <v>196</v>
      </c>
    </row>
    <row r="4" spans="1:6" ht="33.75">
      <c r="A4" s="340" t="s">
        <v>197</v>
      </c>
      <c r="C4" s="341" t="s">
        <v>198</v>
      </c>
    </row>
    <row r="5" spans="1:6">
      <c r="A5" s="336" t="s">
        <v>199</v>
      </c>
      <c r="C5" s="338" t="s">
        <v>200</v>
      </c>
    </row>
    <row r="6" spans="1:6">
      <c r="A6" s="336"/>
      <c r="C6" s="342"/>
    </row>
    <row r="7" spans="1:6">
      <c r="A7" s="339" t="s">
        <v>201</v>
      </c>
      <c r="C7" s="343" t="s">
        <v>202</v>
      </c>
      <c r="F7" s="342" t="s">
        <v>203</v>
      </c>
    </row>
    <row r="8" spans="1:6">
      <c r="A8" s="339" t="s">
        <v>204</v>
      </c>
      <c r="C8" s="344" t="s">
        <v>205</v>
      </c>
    </row>
    <row r="9" spans="1:6">
      <c r="A9" s="339" t="s">
        <v>206</v>
      </c>
      <c r="C9" s="338" t="s">
        <v>207</v>
      </c>
    </row>
    <row r="10" spans="1:6">
      <c r="A10" s="339" t="s">
        <v>208</v>
      </c>
      <c r="C10" s="345" t="s">
        <v>209</v>
      </c>
    </row>
    <row r="11" spans="1:6">
      <c r="A11" s="339" t="s">
        <v>210</v>
      </c>
      <c r="C11" s="342">
        <v>73642271009</v>
      </c>
    </row>
    <row r="12" spans="1:6">
      <c r="C12" s="342"/>
    </row>
    <row r="13" spans="1:6" ht="15">
      <c r="C13" s="346" t="s">
        <v>263</v>
      </c>
    </row>
    <row r="14" spans="1:6">
      <c r="C14" s="347"/>
    </row>
    <row r="15" spans="1:6">
      <c r="A15" s="339" t="s">
        <v>211</v>
      </c>
      <c r="E15" s="348" t="s">
        <v>264</v>
      </c>
    </row>
    <row r="16" spans="1:6">
      <c r="A16" s="339" t="s">
        <v>212</v>
      </c>
    </row>
    <row r="17" spans="1:10">
      <c r="A17" s="339" t="s">
        <v>213</v>
      </c>
      <c r="J17" s="339" t="s">
        <v>214</v>
      </c>
    </row>
    <row r="18" spans="1:10">
      <c r="A18" s="339" t="s">
        <v>197</v>
      </c>
      <c r="B18" s="338" t="s">
        <v>198</v>
      </c>
    </row>
    <row r="19" spans="1:10">
      <c r="B19" s="349" t="s">
        <v>215</v>
      </c>
    </row>
    <row r="20" spans="1:10">
      <c r="A20" s="339" t="s">
        <v>216</v>
      </c>
      <c r="C20" s="350" t="s">
        <v>217</v>
      </c>
      <c r="E20" s="348" t="s">
        <v>218</v>
      </c>
      <c r="F20" s="351">
        <v>1195496</v>
      </c>
    </row>
    <row r="21" spans="1:10">
      <c r="C21" s="339" t="s">
        <v>219</v>
      </c>
      <c r="E21" s="348"/>
      <c r="F21" s="351"/>
    </row>
    <row r="22" spans="1:10">
      <c r="C22" s="339" t="s">
        <v>220</v>
      </c>
      <c r="E22" s="348"/>
      <c r="F22" s="351"/>
    </row>
    <row r="23" spans="1:10">
      <c r="A23" s="339" t="s">
        <v>265</v>
      </c>
      <c r="E23" s="348" t="s">
        <v>221</v>
      </c>
      <c r="F23" s="352">
        <v>1173850.08</v>
      </c>
    </row>
    <row r="24" spans="1:10">
      <c r="A24" s="339" t="s">
        <v>222</v>
      </c>
      <c r="E24" s="348" t="s">
        <v>221</v>
      </c>
      <c r="F24" s="352">
        <f>F23*0.25</f>
        <v>293462.52</v>
      </c>
    </row>
    <row r="25" spans="1:10">
      <c r="A25" s="339" t="s">
        <v>223</v>
      </c>
      <c r="E25" s="348" t="s">
        <v>221</v>
      </c>
      <c r="F25" s="352">
        <f>SUM(F23:F24)</f>
        <v>1467312.6</v>
      </c>
    </row>
    <row r="26" spans="1:10">
      <c r="E26" s="348"/>
      <c r="F26" s="352"/>
    </row>
    <row r="27" spans="1:10">
      <c r="A27" s="339" t="s">
        <v>224</v>
      </c>
      <c r="E27" s="348" t="s">
        <v>221</v>
      </c>
      <c r="F27" s="352">
        <v>987868.64</v>
      </c>
    </row>
    <row r="28" spans="1:10">
      <c r="A28" s="339" t="s">
        <v>222</v>
      </c>
      <c r="E28" s="348" t="s">
        <v>221</v>
      </c>
      <c r="F28" s="352">
        <f>F27*0.25</f>
        <v>246967.16</v>
      </c>
    </row>
    <row r="29" spans="1:10">
      <c r="A29" s="339" t="s">
        <v>223</v>
      </c>
      <c r="E29" s="348" t="s">
        <v>221</v>
      </c>
      <c r="F29" s="352">
        <f>SUM(F27:F28)</f>
        <v>1234835.8</v>
      </c>
    </row>
    <row r="30" spans="1:10">
      <c r="E30" s="348"/>
      <c r="F30" s="352"/>
    </row>
    <row r="31" spans="1:10">
      <c r="A31" s="339" t="s">
        <v>266</v>
      </c>
      <c r="E31" s="348" t="s">
        <v>214</v>
      </c>
      <c r="F31" s="352">
        <f>F23-F27</f>
        <v>185981.44000000006</v>
      </c>
    </row>
    <row r="32" spans="1:10">
      <c r="A32" s="339" t="s">
        <v>222</v>
      </c>
      <c r="E32" s="348" t="s">
        <v>221</v>
      </c>
      <c r="F32" s="352">
        <f>F31*0.25</f>
        <v>46495.360000000015</v>
      </c>
    </row>
    <row r="33" spans="1:6">
      <c r="A33" s="339" t="s">
        <v>223</v>
      </c>
      <c r="E33" s="348" t="s">
        <v>221</v>
      </c>
      <c r="F33" s="352">
        <f>SUM(F31:F32)</f>
        <v>232476.80000000008</v>
      </c>
    </row>
    <row r="34" spans="1:6">
      <c r="E34" s="348"/>
      <c r="F34" s="352"/>
    </row>
    <row r="35" spans="1:6">
      <c r="E35" s="348"/>
      <c r="F35" s="352"/>
    </row>
    <row r="36" spans="1:6">
      <c r="A36" s="339" t="s">
        <v>225</v>
      </c>
    </row>
    <row r="37" spans="1:6">
      <c r="A37" s="339" t="s">
        <v>226</v>
      </c>
    </row>
    <row r="38" spans="1:6">
      <c r="A38" s="339" t="s">
        <v>227</v>
      </c>
    </row>
    <row r="40" spans="1:6">
      <c r="A40" s="339" t="s">
        <v>214</v>
      </c>
    </row>
    <row r="43" spans="1:6">
      <c r="A43" s="339" t="s">
        <v>228</v>
      </c>
    </row>
    <row r="44" spans="1:6">
      <c r="A44" s="339" t="s">
        <v>229</v>
      </c>
    </row>
    <row r="45" spans="1:6">
      <c r="A45" s="339" t="s">
        <v>230</v>
      </c>
    </row>
    <row r="49" spans="1:6">
      <c r="A49" s="339" t="s">
        <v>228</v>
      </c>
    </row>
    <row r="50" spans="1:6">
      <c r="A50" s="339" t="s">
        <v>231</v>
      </c>
    </row>
    <row r="51" spans="1:6">
      <c r="A51" s="339" t="s">
        <v>232</v>
      </c>
    </row>
    <row r="56" spans="1:6">
      <c r="A56" s="339" t="s">
        <v>228</v>
      </c>
    </row>
    <row r="57" spans="1:6">
      <c r="A57" s="339" t="s">
        <v>233</v>
      </c>
    </row>
    <row r="58" spans="1:6">
      <c r="A58" s="339" t="s">
        <v>234</v>
      </c>
    </row>
    <row r="59" spans="1:6">
      <c r="A59" s="339" t="s">
        <v>235</v>
      </c>
      <c r="E59" s="339" t="s">
        <v>236</v>
      </c>
    </row>
    <row r="60" spans="1:6">
      <c r="A60" s="339" t="s">
        <v>237</v>
      </c>
      <c r="E60" s="339" t="s">
        <v>238</v>
      </c>
      <c r="F60" s="353"/>
    </row>
    <row r="61" spans="1:6">
      <c r="E61" s="339" t="s">
        <v>239</v>
      </c>
    </row>
    <row r="62" spans="1:6" s="355" customFormat="1">
      <c r="A62" s="339" t="s">
        <v>267</v>
      </c>
      <c r="B62" s="354"/>
    </row>
    <row r="63" spans="1:6">
      <c r="A63" s="338" t="s">
        <v>214</v>
      </c>
    </row>
    <row r="64" spans="1:6">
      <c r="A64" s="338" t="s">
        <v>240</v>
      </c>
    </row>
    <row r="65" spans="1:9">
      <c r="A65" s="338"/>
    </row>
    <row r="66" spans="1:9">
      <c r="A66" s="339" t="s">
        <v>241</v>
      </c>
      <c r="E66" s="348" t="s">
        <v>221</v>
      </c>
      <c r="F66" s="352">
        <f>F23</f>
        <v>1173850.08</v>
      </c>
    </row>
    <row r="67" spans="1:9" s="356" customFormat="1">
      <c r="A67" s="356" t="s">
        <v>242</v>
      </c>
      <c r="B67" s="357"/>
      <c r="E67" s="358" t="s">
        <v>221</v>
      </c>
      <c r="F67" s="359">
        <f>F27</f>
        <v>987868.64</v>
      </c>
    </row>
    <row r="68" spans="1:9" s="365" customFormat="1">
      <c r="A68" s="360" t="s">
        <v>243</v>
      </c>
      <c r="B68" s="361"/>
      <c r="C68" s="362"/>
      <c r="D68" s="362"/>
      <c r="E68" s="363" t="s">
        <v>221</v>
      </c>
      <c r="F68" s="364">
        <f>F66-F67</f>
        <v>185981.44000000006</v>
      </c>
    </row>
    <row r="69" spans="1:9" s="365" customFormat="1">
      <c r="A69" s="360" t="s">
        <v>244</v>
      </c>
      <c r="B69" s="361"/>
      <c r="C69" s="362"/>
      <c r="D69" s="366"/>
      <c r="E69" s="363" t="s">
        <v>221</v>
      </c>
      <c r="F69" s="367">
        <f>F68*0.25</f>
        <v>46495.360000000015</v>
      </c>
      <c r="I69" s="365" t="s">
        <v>245</v>
      </c>
    </row>
    <row r="70" spans="1:9" s="365" customFormat="1">
      <c r="A70" s="360" t="s">
        <v>246</v>
      </c>
      <c r="B70" s="361"/>
      <c r="C70" s="362"/>
      <c r="D70" s="366"/>
      <c r="E70" s="363" t="s">
        <v>221</v>
      </c>
      <c r="F70" s="367">
        <f>SUM(F68:F69)</f>
        <v>232476.80000000008</v>
      </c>
    </row>
    <row r="71" spans="1:9" s="356" customFormat="1">
      <c r="B71" s="357"/>
    </row>
    <row r="72" spans="1:9" s="356" customFormat="1">
      <c r="B72" s="357"/>
    </row>
  </sheetData>
  <pageMargins left="0.9055118110236221" right="0.11811023622047245" top="0" bottom="0.15748031496062992"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B7" sqref="B7"/>
    </sheetView>
  </sheetViews>
  <sheetFormatPr defaultRowHeight="15"/>
  <cols>
    <col min="1" max="1" width="6.7109375" style="44" customWidth="1"/>
    <col min="2" max="2" width="39.28515625" style="42" customWidth="1"/>
    <col min="3" max="4" width="8.42578125" style="43" customWidth="1"/>
    <col min="5" max="5" width="11" style="43" customWidth="1"/>
    <col min="6" max="6" width="11.5703125" style="43" customWidth="1"/>
  </cols>
  <sheetData>
    <row r="1" spans="1:6">
      <c r="A1" s="53" t="s">
        <v>28</v>
      </c>
      <c r="B1" s="2" t="s">
        <v>1</v>
      </c>
      <c r="C1" s="2" t="s">
        <v>2</v>
      </c>
      <c r="D1" s="3" t="s">
        <v>3</v>
      </c>
      <c r="E1" s="3" t="s">
        <v>4</v>
      </c>
      <c r="F1" s="3" t="s">
        <v>27</v>
      </c>
    </row>
    <row r="2" spans="1:6">
      <c r="A2" s="54"/>
      <c r="B2" s="2"/>
      <c r="C2" s="4"/>
      <c r="D2" s="5"/>
      <c r="E2" s="5"/>
      <c r="F2" s="5"/>
    </row>
    <row r="3" spans="1:6">
      <c r="A3" s="55" t="s">
        <v>29</v>
      </c>
      <c r="B3" s="6" t="s">
        <v>5</v>
      </c>
      <c r="C3" s="4"/>
      <c r="D3" s="5"/>
      <c r="E3" s="7"/>
      <c r="F3" s="5"/>
    </row>
    <row r="4" spans="1:6">
      <c r="A4" s="54"/>
      <c r="B4" s="2"/>
      <c r="C4" s="4"/>
      <c r="D4" s="5"/>
      <c r="E4" s="7"/>
      <c r="F4" s="5"/>
    </row>
    <row r="5" spans="1:6">
      <c r="A5" s="55" t="s">
        <v>30</v>
      </c>
      <c r="B5" s="6" t="s">
        <v>6</v>
      </c>
      <c r="C5" s="8"/>
      <c r="D5" s="45"/>
      <c r="E5" s="9"/>
      <c r="F5" s="45"/>
    </row>
    <row r="6" spans="1:6">
      <c r="A6" s="56"/>
      <c r="B6" s="10"/>
      <c r="C6" s="11"/>
      <c r="D6" s="11"/>
      <c r="E6" s="13"/>
      <c r="F6" s="11"/>
    </row>
    <row r="7" spans="1:6" ht="128.25">
      <c r="A7" s="57" t="s">
        <v>31</v>
      </c>
      <c r="B7" s="1" t="s">
        <v>0</v>
      </c>
      <c r="C7" s="4"/>
      <c r="D7" s="11"/>
      <c r="E7" s="13"/>
      <c r="F7" s="11"/>
    </row>
    <row r="8" spans="1:6">
      <c r="A8" s="56"/>
      <c r="B8" s="1"/>
      <c r="C8" s="12" t="s">
        <v>7</v>
      </c>
      <c r="D8" s="46">
        <v>155.16999999999999</v>
      </c>
      <c r="E8" s="14">
        <v>65</v>
      </c>
      <c r="F8" s="46">
        <f>D8*E8</f>
        <v>10086.049999999999</v>
      </c>
    </row>
    <row r="9" spans="1:6">
      <c r="A9" s="58" t="s">
        <v>30</v>
      </c>
      <c r="B9" s="15" t="s">
        <v>8</v>
      </c>
      <c r="C9" s="16"/>
      <c r="D9" s="16"/>
      <c r="E9" s="17"/>
      <c r="F9" s="47">
        <f>SUM(F8)</f>
        <v>10086.049999999999</v>
      </c>
    </row>
    <row r="10" spans="1:6">
      <c r="A10" s="57"/>
      <c r="B10" s="18"/>
      <c r="C10" s="4"/>
      <c r="D10" s="11"/>
      <c r="E10" s="13"/>
      <c r="F10" s="11"/>
    </row>
    <row r="11" spans="1:6">
      <c r="A11" s="55" t="s">
        <v>32</v>
      </c>
      <c r="B11" s="6" t="s">
        <v>9</v>
      </c>
      <c r="C11" s="2"/>
      <c r="D11" s="45"/>
      <c r="E11" s="9"/>
      <c r="F11" s="45"/>
    </row>
    <row r="12" spans="1:6">
      <c r="A12" s="56"/>
      <c r="B12" s="18"/>
      <c r="C12" s="4"/>
      <c r="D12" s="11"/>
      <c r="E12" s="13"/>
      <c r="F12" s="11"/>
    </row>
    <row r="13" spans="1:6" ht="51">
      <c r="A13" s="57" t="s">
        <v>31</v>
      </c>
      <c r="B13" s="18" t="s">
        <v>10</v>
      </c>
      <c r="C13" s="4"/>
      <c r="D13" s="11"/>
      <c r="E13" s="13"/>
      <c r="F13" s="11"/>
    </row>
    <row r="14" spans="1:6">
      <c r="A14" s="56"/>
      <c r="B14" s="10"/>
      <c r="C14" s="12" t="s">
        <v>11</v>
      </c>
      <c r="D14" s="46">
        <v>20.73</v>
      </c>
      <c r="E14" s="14">
        <v>260</v>
      </c>
      <c r="F14" s="46">
        <f>D14*E14</f>
        <v>5389.8</v>
      </c>
    </row>
    <row r="15" spans="1:6">
      <c r="A15" s="56"/>
      <c r="B15" s="10"/>
      <c r="C15" s="4"/>
      <c r="D15" s="11"/>
      <c r="E15" s="13"/>
      <c r="F15" s="11"/>
    </row>
    <row r="16" spans="1:6" ht="78.75">
      <c r="A16" s="57" t="s">
        <v>33</v>
      </c>
      <c r="B16" s="19" t="s">
        <v>12</v>
      </c>
      <c r="C16" s="12" t="s">
        <v>11</v>
      </c>
      <c r="D16" s="46">
        <v>20.73</v>
      </c>
      <c r="E16" s="14">
        <v>160</v>
      </c>
      <c r="F16" s="46">
        <f>D16*E16</f>
        <v>3316.8</v>
      </c>
    </row>
    <row r="17" spans="1:6">
      <c r="A17" s="58" t="s">
        <v>32</v>
      </c>
      <c r="B17" s="15" t="s">
        <v>13</v>
      </c>
      <c r="C17" s="20"/>
      <c r="D17" s="26"/>
      <c r="E17" s="21"/>
      <c r="F17" s="47">
        <f>SUM(F14:F16)</f>
        <v>8706.6</v>
      </c>
    </row>
    <row r="18" spans="1:6">
      <c r="A18" s="56"/>
      <c r="B18" s="18"/>
      <c r="C18" s="4"/>
      <c r="D18" s="11"/>
      <c r="E18" s="13"/>
      <c r="F18" s="11"/>
    </row>
    <row r="19" spans="1:6">
      <c r="A19" s="55" t="s">
        <v>34</v>
      </c>
      <c r="B19" s="6" t="s">
        <v>14</v>
      </c>
      <c r="C19" s="11"/>
      <c r="D19" s="11"/>
      <c r="E19" s="13"/>
      <c r="F19" s="45"/>
    </row>
    <row r="20" spans="1:6">
      <c r="A20" s="55"/>
      <c r="B20" s="22"/>
      <c r="C20" s="23"/>
      <c r="D20" s="5"/>
      <c r="E20" s="7"/>
      <c r="F20" s="5"/>
    </row>
    <row r="21" spans="1:6" ht="93.75" customHeight="1">
      <c r="A21" s="57" t="s">
        <v>31</v>
      </c>
      <c r="B21" s="19" t="s">
        <v>15</v>
      </c>
      <c r="C21" s="11"/>
      <c r="D21" s="11"/>
      <c r="E21" s="13"/>
      <c r="F21" s="45"/>
    </row>
    <row r="22" spans="1:6">
      <c r="A22" s="57"/>
      <c r="B22" s="24"/>
      <c r="C22" s="4" t="s">
        <v>16</v>
      </c>
      <c r="D22" s="46">
        <v>45</v>
      </c>
      <c r="E22" s="25">
        <v>350</v>
      </c>
      <c r="F22" s="46">
        <f>D22*E22</f>
        <v>15750</v>
      </c>
    </row>
    <row r="23" spans="1:6">
      <c r="A23" s="58" t="s">
        <v>34</v>
      </c>
      <c r="B23" s="15" t="s">
        <v>17</v>
      </c>
      <c r="C23" s="26"/>
      <c r="D23" s="26"/>
      <c r="E23" s="21"/>
      <c r="F23" s="47">
        <f>SUM(F22)</f>
        <v>15750</v>
      </c>
    </row>
    <row r="24" spans="1:6">
      <c r="A24" s="59"/>
      <c r="B24" s="27"/>
      <c r="C24" s="28"/>
      <c r="D24" s="28"/>
      <c r="E24" s="30"/>
      <c r="F24" s="28"/>
    </row>
    <row r="25" spans="1:6">
      <c r="A25" s="55" t="s">
        <v>35</v>
      </c>
      <c r="B25" s="6" t="s">
        <v>18</v>
      </c>
      <c r="C25" s="4"/>
      <c r="D25" s="11"/>
      <c r="E25" s="31"/>
      <c r="F25" s="11"/>
    </row>
    <row r="26" spans="1:6">
      <c r="A26" s="60"/>
      <c r="B26" s="24"/>
      <c r="C26" s="4"/>
      <c r="D26" s="11"/>
      <c r="E26" s="31"/>
      <c r="F26" s="11"/>
    </row>
    <row r="27" spans="1:6" ht="231" customHeight="1">
      <c r="A27" s="57" t="s">
        <v>31</v>
      </c>
      <c r="B27" s="32" t="s">
        <v>19</v>
      </c>
      <c r="C27" s="11" t="s">
        <v>20</v>
      </c>
      <c r="D27" s="46">
        <v>93</v>
      </c>
      <c r="E27" s="25">
        <v>650</v>
      </c>
      <c r="F27" s="46">
        <f>D27*E27</f>
        <v>60450</v>
      </c>
    </row>
    <row r="28" spans="1:6">
      <c r="A28" s="61"/>
      <c r="B28" s="33"/>
      <c r="C28" s="28"/>
      <c r="D28" s="28"/>
      <c r="E28" s="34"/>
      <c r="F28" s="36"/>
    </row>
    <row r="29" spans="1:6" ht="115.5">
      <c r="A29" s="57" t="s">
        <v>33</v>
      </c>
      <c r="B29" s="35" t="s">
        <v>21</v>
      </c>
      <c r="C29" s="36"/>
      <c r="D29" s="28"/>
      <c r="E29" s="34"/>
      <c r="F29" s="36"/>
    </row>
    <row r="30" spans="1:6">
      <c r="A30" s="55"/>
      <c r="B30" s="37"/>
      <c r="C30" s="11"/>
      <c r="D30" s="11"/>
      <c r="E30" s="13"/>
      <c r="F30" s="45"/>
    </row>
    <row r="31" spans="1:6">
      <c r="A31" s="62"/>
      <c r="B31" s="35" t="s">
        <v>22</v>
      </c>
      <c r="C31" s="11" t="s">
        <v>16</v>
      </c>
      <c r="D31" s="46">
        <v>1</v>
      </c>
      <c r="E31" s="14">
        <v>9250</v>
      </c>
      <c r="F31" s="46">
        <f>D31*E31</f>
        <v>9250</v>
      </c>
    </row>
    <row r="32" spans="1:6">
      <c r="A32" s="58" t="s">
        <v>35</v>
      </c>
      <c r="B32" s="15" t="s">
        <v>23</v>
      </c>
      <c r="C32" s="26"/>
      <c r="D32" s="26"/>
      <c r="E32" s="38"/>
      <c r="F32" s="48">
        <f>SUM(F27:F31)</f>
        <v>69700</v>
      </c>
    </row>
    <row r="33" spans="1:6">
      <c r="A33" s="63"/>
      <c r="B33" s="35"/>
      <c r="C33" s="39"/>
      <c r="D33" s="11"/>
      <c r="E33" s="39"/>
      <c r="F33" s="39"/>
    </row>
    <row r="34" spans="1:6">
      <c r="A34" s="55" t="s">
        <v>29</v>
      </c>
      <c r="B34" s="37" t="s">
        <v>24</v>
      </c>
      <c r="C34" s="39"/>
      <c r="D34" s="11"/>
      <c r="E34" s="39"/>
      <c r="F34" s="49">
        <f>SUM(F9,F17,F23,F32)</f>
        <v>104242.65</v>
      </c>
    </row>
    <row r="35" spans="1:6">
      <c r="A35" s="53"/>
      <c r="B35" s="40"/>
      <c r="C35" s="4"/>
      <c r="D35" s="321"/>
      <c r="E35" s="41" t="s">
        <v>25</v>
      </c>
      <c r="F35" s="50">
        <f>F34*0.25</f>
        <v>26060.662499999999</v>
      </c>
    </row>
    <row r="36" spans="1:6">
      <c r="A36" s="53"/>
      <c r="B36" s="40"/>
      <c r="C36" s="4"/>
      <c r="D36" s="503" t="s">
        <v>26</v>
      </c>
      <c r="E36" s="503"/>
      <c r="F36" s="51">
        <f>SUM(F34:F35)</f>
        <v>130303.3125</v>
      </c>
    </row>
    <row r="37" spans="1:6">
      <c r="A37" s="64"/>
      <c r="B37" s="27"/>
      <c r="C37" s="36"/>
      <c r="D37" s="28"/>
      <c r="E37" s="36"/>
      <c r="F37" s="52"/>
    </row>
  </sheetData>
  <mergeCells count="1">
    <mergeCell ref="D36:E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5" sqref="B5"/>
    </sheetView>
  </sheetViews>
  <sheetFormatPr defaultRowHeight="12.75"/>
  <cols>
    <col min="1" max="1" width="6.7109375" style="68" bestFit="1" customWidth="1"/>
    <col min="2" max="2" width="41" style="68" customWidth="1"/>
    <col min="3" max="3" width="8.42578125" style="68" customWidth="1"/>
    <col min="4" max="4" width="8.42578125" style="325" customWidth="1"/>
    <col min="5" max="6" width="11" style="68" customWidth="1"/>
    <col min="7" max="256" width="9.140625" style="68"/>
    <col min="257" max="257" width="6.7109375" style="68" bestFit="1" customWidth="1"/>
    <col min="258" max="258" width="41" style="68" customWidth="1"/>
    <col min="259" max="260" width="8.42578125" style="68" customWidth="1"/>
    <col min="261" max="262" width="11" style="68" customWidth="1"/>
    <col min="263" max="512" width="9.140625" style="68"/>
    <col min="513" max="513" width="6.7109375" style="68" bestFit="1" customWidth="1"/>
    <col min="514" max="514" width="41" style="68" customWidth="1"/>
    <col min="515" max="516" width="8.42578125" style="68" customWidth="1"/>
    <col min="517" max="518" width="11" style="68" customWidth="1"/>
    <col min="519" max="768" width="9.140625" style="68"/>
    <col min="769" max="769" width="6.7109375" style="68" bestFit="1" customWidth="1"/>
    <col min="770" max="770" width="41" style="68" customWidth="1"/>
    <col min="771" max="772" width="8.42578125" style="68" customWidth="1"/>
    <col min="773" max="774" width="11" style="68" customWidth="1"/>
    <col min="775" max="1024" width="9.140625" style="68"/>
    <col min="1025" max="1025" width="6.7109375" style="68" bestFit="1" customWidth="1"/>
    <col min="1026" max="1026" width="41" style="68" customWidth="1"/>
    <col min="1027" max="1028" width="8.42578125" style="68" customWidth="1"/>
    <col min="1029" max="1030" width="11" style="68" customWidth="1"/>
    <col min="1031" max="1280" width="9.140625" style="68"/>
    <col min="1281" max="1281" width="6.7109375" style="68" bestFit="1" customWidth="1"/>
    <col min="1282" max="1282" width="41" style="68" customWidth="1"/>
    <col min="1283" max="1284" width="8.42578125" style="68" customWidth="1"/>
    <col min="1285" max="1286" width="11" style="68" customWidth="1"/>
    <col min="1287" max="1536" width="9.140625" style="68"/>
    <col min="1537" max="1537" width="6.7109375" style="68" bestFit="1" customWidth="1"/>
    <col min="1538" max="1538" width="41" style="68" customWidth="1"/>
    <col min="1539" max="1540" width="8.42578125" style="68" customWidth="1"/>
    <col min="1541" max="1542" width="11" style="68" customWidth="1"/>
    <col min="1543" max="1792" width="9.140625" style="68"/>
    <col min="1793" max="1793" width="6.7109375" style="68" bestFit="1" customWidth="1"/>
    <col min="1794" max="1794" width="41" style="68" customWidth="1"/>
    <col min="1795" max="1796" width="8.42578125" style="68" customWidth="1"/>
    <col min="1797" max="1798" width="11" style="68" customWidth="1"/>
    <col min="1799" max="2048" width="9.140625" style="68"/>
    <col min="2049" max="2049" width="6.7109375" style="68" bestFit="1" customWidth="1"/>
    <col min="2050" max="2050" width="41" style="68" customWidth="1"/>
    <col min="2051" max="2052" width="8.42578125" style="68" customWidth="1"/>
    <col min="2053" max="2054" width="11" style="68" customWidth="1"/>
    <col min="2055" max="2304" width="9.140625" style="68"/>
    <col min="2305" max="2305" width="6.7109375" style="68" bestFit="1" customWidth="1"/>
    <col min="2306" max="2306" width="41" style="68" customWidth="1"/>
    <col min="2307" max="2308" width="8.42578125" style="68" customWidth="1"/>
    <col min="2309" max="2310" width="11" style="68" customWidth="1"/>
    <col min="2311" max="2560" width="9.140625" style="68"/>
    <col min="2561" max="2561" width="6.7109375" style="68" bestFit="1" customWidth="1"/>
    <col min="2562" max="2562" width="41" style="68" customWidth="1"/>
    <col min="2563" max="2564" width="8.42578125" style="68" customWidth="1"/>
    <col min="2565" max="2566" width="11" style="68" customWidth="1"/>
    <col min="2567" max="2816" width="9.140625" style="68"/>
    <col min="2817" max="2817" width="6.7109375" style="68" bestFit="1" customWidth="1"/>
    <col min="2818" max="2818" width="41" style="68" customWidth="1"/>
    <col min="2819" max="2820" width="8.42578125" style="68" customWidth="1"/>
    <col min="2821" max="2822" width="11" style="68" customWidth="1"/>
    <col min="2823" max="3072" width="9.140625" style="68"/>
    <col min="3073" max="3073" width="6.7109375" style="68" bestFit="1" customWidth="1"/>
    <col min="3074" max="3074" width="41" style="68" customWidth="1"/>
    <col min="3075" max="3076" width="8.42578125" style="68" customWidth="1"/>
    <col min="3077" max="3078" width="11" style="68" customWidth="1"/>
    <col min="3079" max="3328" width="9.140625" style="68"/>
    <col min="3329" max="3329" width="6.7109375" style="68" bestFit="1" customWidth="1"/>
    <col min="3330" max="3330" width="41" style="68" customWidth="1"/>
    <col min="3331" max="3332" width="8.42578125" style="68" customWidth="1"/>
    <col min="3333" max="3334" width="11" style="68" customWidth="1"/>
    <col min="3335" max="3584" width="9.140625" style="68"/>
    <col min="3585" max="3585" width="6.7109375" style="68" bestFit="1" customWidth="1"/>
    <col min="3586" max="3586" width="41" style="68" customWidth="1"/>
    <col min="3587" max="3588" width="8.42578125" style="68" customWidth="1"/>
    <col min="3589" max="3590" width="11" style="68" customWidth="1"/>
    <col min="3591" max="3840" width="9.140625" style="68"/>
    <col min="3841" max="3841" width="6.7109375" style="68" bestFit="1" customWidth="1"/>
    <col min="3842" max="3842" width="41" style="68" customWidth="1"/>
    <col min="3843" max="3844" width="8.42578125" style="68" customWidth="1"/>
    <col min="3845" max="3846" width="11" style="68" customWidth="1"/>
    <col min="3847" max="4096" width="9.140625" style="68"/>
    <col min="4097" max="4097" width="6.7109375" style="68" bestFit="1" customWidth="1"/>
    <col min="4098" max="4098" width="41" style="68" customWidth="1"/>
    <col min="4099" max="4100" width="8.42578125" style="68" customWidth="1"/>
    <col min="4101" max="4102" width="11" style="68" customWidth="1"/>
    <col min="4103" max="4352" width="9.140625" style="68"/>
    <col min="4353" max="4353" width="6.7109375" style="68" bestFit="1" customWidth="1"/>
    <col min="4354" max="4354" width="41" style="68" customWidth="1"/>
    <col min="4355" max="4356" width="8.42578125" style="68" customWidth="1"/>
    <col min="4357" max="4358" width="11" style="68" customWidth="1"/>
    <col min="4359" max="4608" width="9.140625" style="68"/>
    <col min="4609" max="4609" width="6.7109375" style="68" bestFit="1" customWidth="1"/>
    <col min="4610" max="4610" width="41" style="68" customWidth="1"/>
    <col min="4611" max="4612" width="8.42578125" style="68" customWidth="1"/>
    <col min="4613" max="4614" width="11" style="68" customWidth="1"/>
    <col min="4615" max="4864" width="9.140625" style="68"/>
    <col min="4865" max="4865" width="6.7109375" style="68" bestFit="1" customWidth="1"/>
    <col min="4866" max="4866" width="41" style="68" customWidth="1"/>
    <col min="4867" max="4868" width="8.42578125" style="68" customWidth="1"/>
    <col min="4869" max="4870" width="11" style="68" customWidth="1"/>
    <col min="4871" max="5120" width="9.140625" style="68"/>
    <col min="5121" max="5121" width="6.7109375" style="68" bestFit="1" customWidth="1"/>
    <col min="5122" max="5122" width="41" style="68" customWidth="1"/>
    <col min="5123" max="5124" width="8.42578125" style="68" customWidth="1"/>
    <col min="5125" max="5126" width="11" style="68" customWidth="1"/>
    <col min="5127" max="5376" width="9.140625" style="68"/>
    <col min="5377" max="5377" width="6.7109375" style="68" bestFit="1" customWidth="1"/>
    <col min="5378" max="5378" width="41" style="68" customWidth="1"/>
    <col min="5379" max="5380" width="8.42578125" style="68" customWidth="1"/>
    <col min="5381" max="5382" width="11" style="68" customWidth="1"/>
    <col min="5383" max="5632" width="9.140625" style="68"/>
    <col min="5633" max="5633" width="6.7109375" style="68" bestFit="1" customWidth="1"/>
    <col min="5634" max="5634" width="41" style="68" customWidth="1"/>
    <col min="5635" max="5636" width="8.42578125" style="68" customWidth="1"/>
    <col min="5637" max="5638" width="11" style="68" customWidth="1"/>
    <col min="5639" max="5888" width="9.140625" style="68"/>
    <col min="5889" max="5889" width="6.7109375" style="68" bestFit="1" customWidth="1"/>
    <col min="5890" max="5890" width="41" style="68" customWidth="1"/>
    <col min="5891" max="5892" width="8.42578125" style="68" customWidth="1"/>
    <col min="5893" max="5894" width="11" style="68" customWidth="1"/>
    <col min="5895" max="6144" width="9.140625" style="68"/>
    <col min="6145" max="6145" width="6.7109375" style="68" bestFit="1" customWidth="1"/>
    <col min="6146" max="6146" width="41" style="68" customWidth="1"/>
    <col min="6147" max="6148" width="8.42578125" style="68" customWidth="1"/>
    <col min="6149" max="6150" width="11" style="68" customWidth="1"/>
    <col min="6151" max="6400" width="9.140625" style="68"/>
    <col min="6401" max="6401" width="6.7109375" style="68" bestFit="1" customWidth="1"/>
    <col min="6402" max="6402" width="41" style="68" customWidth="1"/>
    <col min="6403" max="6404" width="8.42578125" style="68" customWidth="1"/>
    <col min="6405" max="6406" width="11" style="68" customWidth="1"/>
    <col min="6407" max="6656" width="9.140625" style="68"/>
    <col min="6657" max="6657" width="6.7109375" style="68" bestFit="1" customWidth="1"/>
    <col min="6658" max="6658" width="41" style="68" customWidth="1"/>
    <col min="6659" max="6660" width="8.42578125" style="68" customWidth="1"/>
    <col min="6661" max="6662" width="11" style="68" customWidth="1"/>
    <col min="6663" max="6912" width="9.140625" style="68"/>
    <col min="6913" max="6913" width="6.7109375" style="68" bestFit="1" customWidth="1"/>
    <col min="6914" max="6914" width="41" style="68" customWidth="1"/>
    <col min="6915" max="6916" width="8.42578125" style="68" customWidth="1"/>
    <col min="6917" max="6918" width="11" style="68" customWidth="1"/>
    <col min="6919" max="7168" width="9.140625" style="68"/>
    <col min="7169" max="7169" width="6.7109375" style="68" bestFit="1" customWidth="1"/>
    <col min="7170" max="7170" width="41" style="68" customWidth="1"/>
    <col min="7171" max="7172" width="8.42578125" style="68" customWidth="1"/>
    <col min="7173" max="7174" width="11" style="68" customWidth="1"/>
    <col min="7175" max="7424" width="9.140625" style="68"/>
    <col min="7425" max="7425" width="6.7109375" style="68" bestFit="1" customWidth="1"/>
    <col min="7426" max="7426" width="41" style="68" customWidth="1"/>
    <col min="7427" max="7428" width="8.42578125" style="68" customWidth="1"/>
    <col min="7429" max="7430" width="11" style="68" customWidth="1"/>
    <col min="7431" max="7680" width="9.140625" style="68"/>
    <col min="7681" max="7681" width="6.7109375" style="68" bestFit="1" customWidth="1"/>
    <col min="7682" max="7682" width="41" style="68" customWidth="1"/>
    <col min="7683" max="7684" width="8.42578125" style="68" customWidth="1"/>
    <col min="7685" max="7686" width="11" style="68" customWidth="1"/>
    <col min="7687" max="7936" width="9.140625" style="68"/>
    <col min="7937" max="7937" width="6.7109375" style="68" bestFit="1" customWidth="1"/>
    <col min="7938" max="7938" width="41" style="68" customWidth="1"/>
    <col min="7939" max="7940" width="8.42578125" style="68" customWidth="1"/>
    <col min="7941" max="7942" width="11" style="68" customWidth="1"/>
    <col min="7943" max="8192" width="9.140625" style="68"/>
    <col min="8193" max="8193" width="6.7109375" style="68" bestFit="1" customWidth="1"/>
    <col min="8194" max="8194" width="41" style="68" customWidth="1"/>
    <col min="8195" max="8196" width="8.42578125" style="68" customWidth="1"/>
    <col min="8197" max="8198" width="11" style="68" customWidth="1"/>
    <col min="8199" max="8448" width="9.140625" style="68"/>
    <col min="8449" max="8449" width="6.7109375" style="68" bestFit="1" customWidth="1"/>
    <col min="8450" max="8450" width="41" style="68" customWidth="1"/>
    <col min="8451" max="8452" width="8.42578125" style="68" customWidth="1"/>
    <col min="8453" max="8454" width="11" style="68" customWidth="1"/>
    <col min="8455" max="8704" width="9.140625" style="68"/>
    <col min="8705" max="8705" width="6.7109375" style="68" bestFit="1" customWidth="1"/>
    <col min="8706" max="8706" width="41" style="68" customWidth="1"/>
    <col min="8707" max="8708" width="8.42578125" style="68" customWidth="1"/>
    <col min="8709" max="8710" width="11" style="68" customWidth="1"/>
    <col min="8711" max="8960" width="9.140625" style="68"/>
    <col min="8961" max="8961" width="6.7109375" style="68" bestFit="1" customWidth="1"/>
    <col min="8962" max="8962" width="41" style="68" customWidth="1"/>
    <col min="8963" max="8964" width="8.42578125" style="68" customWidth="1"/>
    <col min="8965" max="8966" width="11" style="68" customWidth="1"/>
    <col min="8967" max="9216" width="9.140625" style="68"/>
    <col min="9217" max="9217" width="6.7109375" style="68" bestFit="1" customWidth="1"/>
    <col min="9218" max="9218" width="41" style="68" customWidth="1"/>
    <col min="9219" max="9220" width="8.42578125" style="68" customWidth="1"/>
    <col min="9221" max="9222" width="11" style="68" customWidth="1"/>
    <col min="9223" max="9472" width="9.140625" style="68"/>
    <col min="9473" max="9473" width="6.7109375" style="68" bestFit="1" customWidth="1"/>
    <col min="9474" max="9474" width="41" style="68" customWidth="1"/>
    <col min="9475" max="9476" width="8.42578125" style="68" customWidth="1"/>
    <col min="9477" max="9478" width="11" style="68" customWidth="1"/>
    <col min="9479" max="9728" width="9.140625" style="68"/>
    <col min="9729" max="9729" width="6.7109375" style="68" bestFit="1" customWidth="1"/>
    <col min="9730" max="9730" width="41" style="68" customWidth="1"/>
    <col min="9731" max="9732" width="8.42578125" style="68" customWidth="1"/>
    <col min="9733" max="9734" width="11" style="68" customWidth="1"/>
    <col min="9735" max="9984" width="9.140625" style="68"/>
    <col min="9985" max="9985" width="6.7109375" style="68" bestFit="1" customWidth="1"/>
    <col min="9986" max="9986" width="41" style="68" customWidth="1"/>
    <col min="9987" max="9988" width="8.42578125" style="68" customWidth="1"/>
    <col min="9989" max="9990" width="11" style="68" customWidth="1"/>
    <col min="9991" max="10240" width="9.140625" style="68"/>
    <col min="10241" max="10241" width="6.7109375" style="68" bestFit="1" customWidth="1"/>
    <col min="10242" max="10242" width="41" style="68" customWidth="1"/>
    <col min="10243" max="10244" width="8.42578125" style="68" customWidth="1"/>
    <col min="10245" max="10246" width="11" style="68" customWidth="1"/>
    <col min="10247" max="10496" width="9.140625" style="68"/>
    <col min="10497" max="10497" width="6.7109375" style="68" bestFit="1" customWidth="1"/>
    <col min="10498" max="10498" width="41" style="68" customWidth="1"/>
    <col min="10499" max="10500" width="8.42578125" style="68" customWidth="1"/>
    <col min="10501" max="10502" width="11" style="68" customWidth="1"/>
    <col min="10503" max="10752" width="9.140625" style="68"/>
    <col min="10753" max="10753" width="6.7109375" style="68" bestFit="1" customWidth="1"/>
    <col min="10754" max="10754" width="41" style="68" customWidth="1"/>
    <col min="10755" max="10756" width="8.42578125" style="68" customWidth="1"/>
    <col min="10757" max="10758" width="11" style="68" customWidth="1"/>
    <col min="10759" max="11008" width="9.140625" style="68"/>
    <col min="11009" max="11009" width="6.7109375" style="68" bestFit="1" customWidth="1"/>
    <col min="11010" max="11010" width="41" style="68" customWidth="1"/>
    <col min="11011" max="11012" width="8.42578125" style="68" customWidth="1"/>
    <col min="11013" max="11014" width="11" style="68" customWidth="1"/>
    <col min="11015" max="11264" width="9.140625" style="68"/>
    <col min="11265" max="11265" width="6.7109375" style="68" bestFit="1" customWidth="1"/>
    <col min="11266" max="11266" width="41" style="68" customWidth="1"/>
    <col min="11267" max="11268" width="8.42578125" style="68" customWidth="1"/>
    <col min="11269" max="11270" width="11" style="68" customWidth="1"/>
    <col min="11271" max="11520" width="9.140625" style="68"/>
    <col min="11521" max="11521" width="6.7109375" style="68" bestFit="1" customWidth="1"/>
    <col min="11522" max="11522" width="41" style="68" customWidth="1"/>
    <col min="11523" max="11524" width="8.42578125" style="68" customWidth="1"/>
    <col min="11525" max="11526" width="11" style="68" customWidth="1"/>
    <col min="11527" max="11776" width="9.140625" style="68"/>
    <col min="11777" max="11777" width="6.7109375" style="68" bestFit="1" customWidth="1"/>
    <col min="11778" max="11778" width="41" style="68" customWidth="1"/>
    <col min="11779" max="11780" width="8.42578125" style="68" customWidth="1"/>
    <col min="11781" max="11782" width="11" style="68" customWidth="1"/>
    <col min="11783" max="12032" width="9.140625" style="68"/>
    <col min="12033" max="12033" width="6.7109375" style="68" bestFit="1" customWidth="1"/>
    <col min="12034" max="12034" width="41" style="68" customWidth="1"/>
    <col min="12035" max="12036" width="8.42578125" style="68" customWidth="1"/>
    <col min="12037" max="12038" width="11" style="68" customWidth="1"/>
    <col min="12039" max="12288" width="9.140625" style="68"/>
    <col min="12289" max="12289" width="6.7109375" style="68" bestFit="1" customWidth="1"/>
    <col min="12290" max="12290" width="41" style="68" customWidth="1"/>
    <col min="12291" max="12292" width="8.42578125" style="68" customWidth="1"/>
    <col min="12293" max="12294" width="11" style="68" customWidth="1"/>
    <col min="12295" max="12544" width="9.140625" style="68"/>
    <col min="12545" max="12545" width="6.7109375" style="68" bestFit="1" customWidth="1"/>
    <col min="12546" max="12546" width="41" style="68" customWidth="1"/>
    <col min="12547" max="12548" width="8.42578125" style="68" customWidth="1"/>
    <col min="12549" max="12550" width="11" style="68" customWidth="1"/>
    <col min="12551" max="12800" width="9.140625" style="68"/>
    <col min="12801" max="12801" width="6.7109375" style="68" bestFit="1" customWidth="1"/>
    <col min="12802" max="12802" width="41" style="68" customWidth="1"/>
    <col min="12803" max="12804" width="8.42578125" style="68" customWidth="1"/>
    <col min="12805" max="12806" width="11" style="68" customWidth="1"/>
    <col min="12807" max="13056" width="9.140625" style="68"/>
    <col min="13057" max="13057" width="6.7109375" style="68" bestFit="1" customWidth="1"/>
    <col min="13058" max="13058" width="41" style="68" customWidth="1"/>
    <col min="13059" max="13060" width="8.42578125" style="68" customWidth="1"/>
    <col min="13061" max="13062" width="11" style="68" customWidth="1"/>
    <col min="13063" max="13312" width="9.140625" style="68"/>
    <col min="13313" max="13313" width="6.7109375" style="68" bestFit="1" customWidth="1"/>
    <col min="13314" max="13314" width="41" style="68" customWidth="1"/>
    <col min="13315" max="13316" width="8.42578125" style="68" customWidth="1"/>
    <col min="13317" max="13318" width="11" style="68" customWidth="1"/>
    <col min="13319" max="13568" width="9.140625" style="68"/>
    <col min="13569" max="13569" width="6.7109375" style="68" bestFit="1" customWidth="1"/>
    <col min="13570" max="13570" width="41" style="68" customWidth="1"/>
    <col min="13571" max="13572" width="8.42578125" style="68" customWidth="1"/>
    <col min="13573" max="13574" width="11" style="68" customWidth="1"/>
    <col min="13575" max="13824" width="9.140625" style="68"/>
    <col min="13825" max="13825" width="6.7109375" style="68" bestFit="1" customWidth="1"/>
    <col min="13826" max="13826" width="41" style="68" customWidth="1"/>
    <col min="13827" max="13828" width="8.42578125" style="68" customWidth="1"/>
    <col min="13829" max="13830" width="11" style="68" customWidth="1"/>
    <col min="13831" max="14080" width="9.140625" style="68"/>
    <col min="14081" max="14081" width="6.7109375" style="68" bestFit="1" customWidth="1"/>
    <col min="14082" max="14082" width="41" style="68" customWidth="1"/>
    <col min="14083" max="14084" width="8.42578125" style="68" customWidth="1"/>
    <col min="14085" max="14086" width="11" style="68" customWidth="1"/>
    <col min="14087" max="14336" width="9.140625" style="68"/>
    <col min="14337" max="14337" width="6.7109375" style="68" bestFit="1" customWidth="1"/>
    <col min="14338" max="14338" width="41" style="68" customWidth="1"/>
    <col min="14339" max="14340" width="8.42578125" style="68" customWidth="1"/>
    <col min="14341" max="14342" width="11" style="68" customWidth="1"/>
    <col min="14343" max="14592" width="9.140625" style="68"/>
    <col min="14593" max="14593" width="6.7109375" style="68" bestFit="1" customWidth="1"/>
    <col min="14594" max="14594" width="41" style="68" customWidth="1"/>
    <col min="14595" max="14596" width="8.42578125" style="68" customWidth="1"/>
    <col min="14597" max="14598" width="11" style="68" customWidth="1"/>
    <col min="14599" max="14848" width="9.140625" style="68"/>
    <col min="14849" max="14849" width="6.7109375" style="68" bestFit="1" customWidth="1"/>
    <col min="14850" max="14850" width="41" style="68" customWidth="1"/>
    <col min="14851" max="14852" width="8.42578125" style="68" customWidth="1"/>
    <col min="14853" max="14854" width="11" style="68" customWidth="1"/>
    <col min="14855" max="15104" width="9.140625" style="68"/>
    <col min="15105" max="15105" width="6.7109375" style="68" bestFit="1" customWidth="1"/>
    <col min="15106" max="15106" width="41" style="68" customWidth="1"/>
    <col min="15107" max="15108" width="8.42578125" style="68" customWidth="1"/>
    <col min="15109" max="15110" width="11" style="68" customWidth="1"/>
    <col min="15111" max="15360" width="9.140625" style="68"/>
    <col min="15361" max="15361" width="6.7109375" style="68" bestFit="1" customWidth="1"/>
    <col min="15362" max="15362" width="41" style="68" customWidth="1"/>
    <col min="15363" max="15364" width="8.42578125" style="68" customWidth="1"/>
    <col min="15365" max="15366" width="11" style="68" customWidth="1"/>
    <col min="15367" max="15616" width="9.140625" style="68"/>
    <col min="15617" max="15617" width="6.7109375" style="68" bestFit="1" customWidth="1"/>
    <col min="15618" max="15618" width="41" style="68" customWidth="1"/>
    <col min="15619" max="15620" width="8.42578125" style="68" customWidth="1"/>
    <col min="15621" max="15622" width="11" style="68" customWidth="1"/>
    <col min="15623" max="15872" width="9.140625" style="68"/>
    <col min="15873" max="15873" width="6.7109375" style="68" bestFit="1" customWidth="1"/>
    <col min="15874" max="15874" width="41" style="68" customWidth="1"/>
    <col min="15875" max="15876" width="8.42578125" style="68" customWidth="1"/>
    <col min="15877" max="15878" width="11" style="68" customWidth="1"/>
    <col min="15879" max="16128" width="9.140625" style="68"/>
    <col min="16129" max="16129" width="6.7109375" style="68" bestFit="1" customWidth="1"/>
    <col min="16130" max="16130" width="41" style="68" customWidth="1"/>
    <col min="16131" max="16132" width="8.42578125" style="68" customWidth="1"/>
    <col min="16133" max="16134" width="11" style="68" customWidth="1"/>
    <col min="16135" max="16384" width="9.140625" style="68"/>
  </cols>
  <sheetData>
    <row r="1" spans="1:6">
      <c r="A1" s="65" t="s">
        <v>28</v>
      </c>
      <c r="B1" s="66" t="s">
        <v>1</v>
      </c>
      <c r="C1" s="66" t="s">
        <v>2</v>
      </c>
      <c r="D1" s="67" t="s">
        <v>3</v>
      </c>
      <c r="E1" s="67" t="s">
        <v>4</v>
      </c>
      <c r="F1" s="67" t="s">
        <v>27</v>
      </c>
    </row>
    <row r="2" spans="1:6">
      <c r="A2" s="69"/>
      <c r="B2" s="66"/>
      <c r="C2" s="70"/>
      <c r="D2" s="71"/>
      <c r="E2" s="71"/>
      <c r="F2" s="71"/>
    </row>
    <row r="3" spans="1:6">
      <c r="A3" s="72" t="s">
        <v>36</v>
      </c>
      <c r="B3" s="73" t="s">
        <v>37</v>
      </c>
      <c r="C3" s="73"/>
      <c r="D3" s="323"/>
      <c r="E3" s="73"/>
      <c r="F3" s="73"/>
    </row>
    <row r="4" spans="1:6">
      <c r="A4" s="74"/>
      <c r="B4" s="75"/>
      <c r="C4" s="76"/>
      <c r="D4" s="76"/>
      <c r="E4" s="76"/>
      <c r="F4" s="76"/>
    </row>
    <row r="5" spans="1:6" ht="102">
      <c r="A5" s="77" t="s">
        <v>31</v>
      </c>
      <c r="B5" s="78" t="s">
        <v>38</v>
      </c>
      <c r="C5" s="76"/>
      <c r="D5" s="80"/>
      <c r="E5" s="80"/>
      <c r="F5" s="80"/>
    </row>
    <row r="6" spans="1:6" ht="15">
      <c r="A6" s="81"/>
      <c r="B6" s="82"/>
      <c r="C6" s="79" t="s">
        <v>39</v>
      </c>
      <c r="D6" s="84">
        <v>416</v>
      </c>
      <c r="E6" s="83">
        <v>75</v>
      </c>
      <c r="F6" s="84">
        <f>D6*E6</f>
        <v>31200</v>
      </c>
    </row>
    <row r="7" spans="1:6">
      <c r="A7" s="72" t="s">
        <v>36</v>
      </c>
      <c r="B7" s="73" t="s">
        <v>40</v>
      </c>
      <c r="C7" s="70"/>
      <c r="D7" s="80"/>
      <c r="E7" s="80"/>
      <c r="F7" s="85">
        <f>SUM(F6:F6)</f>
        <v>31200</v>
      </c>
    </row>
    <row r="8" spans="1:6">
      <c r="A8" s="81"/>
      <c r="B8" s="86"/>
      <c r="C8" s="70"/>
      <c r="D8" s="324"/>
      <c r="E8" s="87" t="s">
        <v>25</v>
      </c>
      <c r="F8" s="88">
        <f>F7*0.25</f>
        <v>7800</v>
      </c>
    </row>
    <row r="9" spans="1:6">
      <c r="A9" s="81"/>
      <c r="B9" s="86"/>
      <c r="C9" s="70"/>
      <c r="D9" s="504" t="s">
        <v>26</v>
      </c>
      <c r="E9" s="504"/>
      <c r="F9" s="89">
        <f>SUM(F7:F8)</f>
        <v>39000</v>
      </c>
    </row>
  </sheetData>
  <mergeCells count="1">
    <mergeCell ref="D9:E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1" workbookViewId="0">
      <selection activeCell="B44" sqref="B44"/>
    </sheetView>
  </sheetViews>
  <sheetFormatPr defaultRowHeight="15"/>
  <cols>
    <col min="1" max="1" width="6.7109375" bestFit="1" customWidth="1"/>
    <col min="2" max="2" width="39.28515625" customWidth="1"/>
    <col min="3" max="3" width="8.42578125" customWidth="1"/>
    <col min="4" max="4" width="8.42578125" style="322" customWidth="1"/>
    <col min="5" max="6" width="11" customWidth="1"/>
    <col min="257" max="257" width="6.7109375" bestFit="1" customWidth="1"/>
    <col min="258" max="258" width="39.28515625" customWidth="1"/>
    <col min="259" max="260" width="8.42578125" customWidth="1"/>
    <col min="261" max="262" width="11" customWidth="1"/>
    <col min="513" max="513" width="6.7109375" bestFit="1" customWidth="1"/>
    <col min="514" max="514" width="39.28515625" customWidth="1"/>
    <col min="515" max="516" width="8.42578125" customWidth="1"/>
    <col min="517" max="518" width="11" customWidth="1"/>
    <col min="769" max="769" width="6.7109375" bestFit="1" customWidth="1"/>
    <col min="770" max="770" width="39.28515625" customWidth="1"/>
    <col min="771" max="772" width="8.42578125" customWidth="1"/>
    <col min="773" max="774" width="11" customWidth="1"/>
    <col min="1025" max="1025" width="6.7109375" bestFit="1" customWidth="1"/>
    <col min="1026" max="1026" width="39.28515625" customWidth="1"/>
    <col min="1027" max="1028" width="8.42578125" customWidth="1"/>
    <col min="1029" max="1030" width="11" customWidth="1"/>
    <col min="1281" max="1281" width="6.7109375" bestFit="1" customWidth="1"/>
    <col min="1282" max="1282" width="39.28515625" customWidth="1"/>
    <col min="1283" max="1284" width="8.42578125" customWidth="1"/>
    <col min="1285" max="1286" width="11" customWidth="1"/>
    <col min="1537" max="1537" width="6.7109375" bestFit="1" customWidth="1"/>
    <col min="1538" max="1538" width="39.28515625" customWidth="1"/>
    <col min="1539" max="1540" width="8.42578125" customWidth="1"/>
    <col min="1541" max="1542" width="11" customWidth="1"/>
    <col min="1793" max="1793" width="6.7109375" bestFit="1" customWidth="1"/>
    <col min="1794" max="1794" width="39.28515625" customWidth="1"/>
    <col min="1795" max="1796" width="8.42578125" customWidth="1"/>
    <col min="1797" max="1798" width="11" customWidth="1"/>
    <col min="2049" max="2049" width="6.7109375" bestFit="1" customWidth="1"/>
    <col min="2050" max="2050" width="39.28515625" customWidth="1"/>
    <col min="2051" max="2052" width="8.42578125" customWidth="1"/>
    <col min="2053" max="2054" width="11" customWidth="1"/>
    <col min="2305" max="2305" width="6.7109375" bestFit="1" customWidth="1"/>
    <col min="2306" max="2306" width="39.28515625" customWidth="1"/>
    <col min="2307" max="2308" width="8.42578125" customWidth="1"/>
    <col min="2309" max="2310" width="11" customWidth="1"/>
    <col min="2561" max="2561" width="6.7109375" bestFit="1" customWidth="1"/>
    <col min="2562" max="2562" width="39.28515625" customWidth="1"/>
    <col min="2563" max="2564" width="8.42578125" customWidth="1"/>
    <col min="2565" max="2566" width="11" customWidth="1"/>
    <col min="2817" max="2817" width="6.7109375" bestFit="1" customWidth="1"/>
    <col min="2818" max="2818" width="39.28515625" customWidth="1"/>
    <col min="2819" max="2820" width="8.42578125" customWidth="1"/>
    <col min="2821" max="2822" width="11" customWidth="1"/>
    <col min="3073" max="3073" width="6.7109375" bestFit="1" customWidth="1"/>
    <col min="3074" max="3074" width="39.28515625" customWidth="1"/>
    <col min="3075" max="3076" width="8.42578125" customWidth="1"/>
    <col min="3077" max="3078" width="11" customWidth="1"/>
    <col min="3329" max="3329" width="6.7109375" bestFit="1" customWidth="1"/>
    <col min="3330" max="3330" width="39.28515625" customWidth="1"/>
    <col min="3331" max="3332" width="8.42578125" customWidth="1"/>
    <col min="3333" max="3334" width="11" customWidth="1"/>
    <col min="3585" max="3585" width="6.7109375" bestFit="1" customWidth="1"/>
    <col min="3586" max="3586" width="39.28515625" customWidth="1"/>
    <col min="3587" max="3588" width="8.42578125" customWidth="1"/>
    <col min="3589" max="3590" width="11" customWidth="1"/>
    <col min="3841" max="3841" width="6.7109375" bestFit="1" customWidth="1"/>
    <col min="3842" max="3842" width="39.28515625" customWidth="1"/>
    <col min="3843" max="3844" width="8.42578125" customWidth="1"/>
    <col min="3845" max="3846" width="11" customWidth="1"/>
    <col min="4097" max="4097" width="6.7109375" bestFit="1" customWidth="1"/>
    <col min="4098" max="4098" width="39.28515625" customWidth="1"/>
    <col min="4099" max="4100" width="8.42578125" customWidth="1"/>
    <col min="4101" max="4102" width="11" customWidth="1"/>
    <col min="4353" max="4353" width="6.7109375" bestFit="1" customWidth="1"/>
    <col min="4354" max="4354" width="39.28515625" customWidth="1"/>
    <col min="4355" max="4356" width="8.42578125" customWidth="1"/>
    <col min="4357" max="4358" width="11" customWidth="1"/>
    <col min="4609" max="4609" width="6.7109375" bestFit="1" customWidth="1"/>
    <col min="4610" max="4610" width="39.28515625" customWidth="1"/>
    <col min="4611" max="4612" width="8.42578125" customWidth="1"/>
    <col min="4613" max="4614" width="11" customWidth="1"/>
    <col min="4865" max="4865" width="6.7109375" bestFit="1" customWidth="1"/>
    <col min="4866" max="4866" width="39.28515625" customWidth="1"/>
    <col min="4867" max="4868" width="8.42578125" customWidth="1"/>
    <col min="4869" max="4870" width="11" customWidth="1"/>
    <col min="5121" max="5121" width="6.7109375" bestFit="1" customWidth="1"/>
    <col min="5122" max="5122" width="39.28515625" customWidth="1"/>
    <col min="5123" max="5124" width="8.42578125" customWidth="1"/>
    <col min="5125" max="5126" width="11" customWidth="1"/>
    <col min="5377" max="5377" width="6.7109375" bestFit="1" customWidth="1"/>
    <col min="5378" max="5378" width="39.28515625" customWidth="1"/>
    <col min="5379" max="5380" width="8.42578125" customWidth="1"/>
    <col min="5381" max="5382" width="11" customWidth="1"/>
    <col min="5633" max="5633" width="6.7109375" bestFit="1" customWidth="1"/>
    <col min="5634" max="5634" width="39.28515625" customWidth="1"/>
    <col min="5635" max="5636" width="8.42578125" customWidth="1"/>
    <col min="5637" max="5638" width="11" customWidth="1"/>
    <col min="5889" max="5889" width="6.7109375" bestFit="1" customWidth="1"/>
    <col min="5890" max="5890" width="39.28515625" customWidth="1"/>
    <col min="5891" max="5892" width="8.42578125" customWidth="1"/>
    <col min="5893" max="5894" width="11" customWidth="1"/>
    <col min="6145" max="6145" width="6.7109375" bestFit="1" customWidth="1"/>
    <col min="6146" max="6146" width="39.28515625" customWidth="1"/>
    <col min="6147" max="6148" width="8.42578125" customWidth="1"/>
    <col min="6149" max="6150" width="11" customWidth="1"/>
    <col min="6401" max="6401" width="6.7109375" bestFit="1" customWidth="1"/>
    <col min="6402" max="6402" width="39.28515625" customWidth="1"/>
    <col min="6403" max="6404" width="8.42578125" customWidth="1"/>
    <col min="6405" max="6406" width="11" customWidth="1"/>
    <col min="6657" max="6657" width="6.7109375" bestFit="1" customWidth="1"/>
    <col min="6658" max="6658" width="39.28515625" customWidth="1"/>
    <col min="6659" max="6660" width="8.42578125" customWidth="1"/>
    <col min="6661" max="6662" width="11" customWidth="1"/>
    <col min="6913" max="6913" width="6.7109375" bestFit="1" customWidth="1"/>
    <col min="6914" max="6914" width="39.28515625" customWidth="1"/>
    <col min="6915" max="6916" width="8.42578125" customWidth="1"/>
    <col min="6917" max="6918" width="11" customWidth="1"/>
    <col min="7169" max="7169" width="6.7109375" bestFit="1" customWidth="1"/>
    <col min="7170" max="7170" width="39.28515625" customWidth="1"/>
    <col min="7171" max="7172" width="8.42578125" customWidth="1"/>
    <col min="7173" max="7174" width="11" customWidth="1"/>
    <col min="7425" max="7425" width="6.7109375" bestFit="1" customWidth="1"/>
    <col min="7426" max="7426" width="39.28515625" customWidth="1"/>
    <col min="7427" max="7428" width="8.42578125" customWidth="1"/>
    <col min="7429" max="7430" width="11" customWidth="1"/>
    <col min="7681" max="7681" width="6.7109375" bestFit="1" customWidth="1"/>
    <col min="7682" max="7682" width="39.28515625" customWidth="1"/>
    <col min="7683" max="7684" width="8.42578125" customWidth="1"/>
    <col min="7685" max="7686" width="11" customWidth="1"/>
    <col min="7937" max="7937" width="6.7109375" bestFit="1" customWidth="1"/>
    <col min="7938" max="7938" width="39.28515625" customWidth="1"/>
    <col min="7939" max="7940" width="8.42578125" customWidth="1"/>
    <col min="7941" max="7942" width="11" customWidth="1"/>
    <col min="8193" max="8193" width="6.7109375" bestFit="1" customWidth="1"/>
    <col min="8194" max="8194" width="39.28515625" customWidth="1"/>
    <col min="8195" max="8196" width="8.42578125" customWidth="1"/>
    <col min="8197" max="8198" width="11" customWidth="1"/>
    <col min="8449" max="8449" width="6.7109375" bestFit="1" customWidth="1"/>
    <col min="8450" max="8450" width="39.28515625" customWidth="1"/>
    <col min="8451" max="8452" width="8.42578125" customWidth="1"/>
    <col min="8453" max="8454" width="11" customWidth="1"/>
    <col min="8705" max="8705" width="6.7109375" bestFit="1" customWidth="1"/>
    <col min="8706" max="8706" width="39.28515625" customWidth="1"/>
    <col min="8707" max="8708" width="8.42578125" customWidth="1"/>
    <col min="8709" max="8710" width="11" customWidth="1"/>
    <col min="8961" max="8961" width="6.7109375" bestFit="1" customWidth="1"/>
    <col min="8962" max="8962" width="39.28515625" customWidth="1"/>
    <col min="8963" max="8964" width="8.42578125" customWidth="1"/>
    <col min="8965" max="8966" width="11" customWidth="1"/>
    <col min="9217" max="9217" width="6.7109375" bestFit="1" customWidth="1"/>
    <col min="9218" max="9218" width="39.28515625" customWidth="1"/>
    <col min="9219" max="9220" width="8.42578125" customWidth="1"/>
    <col min="9221" max="9222" width="11" customWidth="1"/>
    <col min="9473" max="9473" width="6.7109375" bestFit="1" customWidth="1"/>
    <col min="9474" max="9474" width="39.28515625" customWidth="1"/>
    <col min="9475" max="9476" width="8.42578125" customWidth="1"/>
    <col min="9477" max="9478" width="11" customWidth="1"/>
    <col min="9729" max="9729" width="6.7109375" bestFit="1" customWidth="1"/>
    <col min="9730" max="9730" width="39.28515625" customWidth="1"/>
    <col min="9731" max="9732" width="8.42578125" customWidth="1"/>
    <col min="9733" max="9734" width="11" customWidth="1"/>
    <col min="9985" max="9985" width="6.7109375" bestFit="1" customWidth="1"/>
    <col min="9986" max="9986" width="39.28515625" customWidth="1"/>
    <col min="9987" max="9988" width="8.42578125" customWidth="1"/>
    <col min="9989" max="9990" width="11" customWidth="1"/>
    <col min="10241" max="10241" width="6.7109375" bestFit="1" customWidth="1"/>
    <col min="10242" max="10242" width="39.28515625" customWidth="1"/>
    <col min="10243" max="10244" width="8.42578125" customWidth="1"/>
    <col min="10245" max="10246" width="11" customWidth="1"/>
    <col min="10497" max="10497" width="6.7109375" bestFit="1" customWidth="1"/>
    <col min="10498" max="10498" width="39.28515625" customWidth="1"/>
    <col min="10499" max="10500" width="8.42578125" customWidth="1"/>
    <col min="10501" max="10502" width="11" customWidth="1"/>
    <col min="10753" max="10753" width="6.7109375" bestFit="1" customWidth="1"/>
    <col min="10754" max="10754" width="39.28515625" customWidth="1"/>
    <col min="10755" max="10756" width="8.42578125" customWidth="1"/>
    <col min="10757" max="10758" width="11" customWidth="1"/>
    <col min="11009" max="11009" width="6.7109375" bestFit="1" customWidth="1"/>
    <col min="11010" max="11010" width="39.28515625" customWidth="1"/>
    <col min="11011" max="11012" width="8.42578125" customWidth="1"/>
    <col min="11013" max="11014" width="11" customWidth="1"/>
    <col min="11265" max="11265" width="6.7109375" bestFit="1" customWidth="1"/>
    <col min="11266" max="11266" width="39.28515625" customWidth="1"/>
    <col min="11267" max="11268" width="8.42578125" customWidth="1"/>
    <col min="11269" max="11270" width="11" customWidth="1"/>
    <col min="11521" max="11521" width="6.7109375" bestFit="1" customWidth="1"/>
    <col min="11522" max="11522" width="39.28515625" customWidth="1"/>
    <col min="11523" max="11524" width="8.42578125" customWidth="1"/>
    <col min="11525" max="11526" width="11" customWidth="1"/>
    <col min="11777" max="11777" width="6.7109375" bestFit="1" customWidth="1"/>
    <col min="11778" max="11778" width="39.28515625" customWidth="1"/>
    <col min="11779" max="11780" width="8.42578125" customWidth="1"/>
    <col min="11781" max="11782" width="11" customWidth="1"/>
    <col min="12033" max="12033" width="6.7109375" bestFit="1" customWidth="1"/>
    <col min="12034" max="12034" width="39.28515625" customWidth="1"/>
    <col min="12035" max="12036" width="8.42578125" customWidth="1"/>
    <col min="12037" max="12038" width="11" customWidth="1"/>
    <col min="12289" max="12289" width="6.7109375" bestFit="1" customWidth="1"/>
    <col min="12290" max="12290" width="39.28515625" customWidth="1"/>
    <col min="12291" max="12292" width="8.42578125" customWidth="1"/>
    <col min="12293" max="12294" width="11" customWidth="1"/>
    <col min="12545" max="12545" width="6.7109375" bestFit="1" customWidth="1"/>
    <col min="12546" max="12546" width="39.28515625" customWidth="1"/>
    <col min="12547" max="12548" width="8.42578125" customWidth="1"/>
    <col min="12549" max="12550" width="11" customWidth="1"/>
    <col min="12801" max="12801" width="6.7109375" bestFit="1" customWidth="1"/>
    <col min="12802" max="12802" width="39.28515625" customWidth="1"/>
    <col min="12803" max="12804" width="8.42578125" customWidth="1"/>
    <col min="12805" max="12806" width="11" customWidth="1"/>
    <col min="13057" max="13057" width="6.7109375" bestFit="1" customWidth="1"/>
    <col min="13058" max="13058" width="39.28515625" customWidth="1"/>
    <col min="13059" max="13060" width="8.42578125" customWidth="1"/>
    <col min="13061" max="13062" width="11" customWidth="1"/>
    <col min="13313" max="13313" width="6.7109375" bestFit="1" customWidth="1"/>
    <col min="13314" max="13314" width="39.28515625" customWidth="1"/>
    <col min="13315" max="13316" width="8.42578125" customWidth="1"/>
    <col min="13317" max="13318" width="11" customWidth="1"/>
    <col min="13569" max="13569" width="6.7109375" bestFit="1" customWidth="1"/>
    <col min="13570" max="13570" width="39.28515625" customWidth="1"/>
    <col min="13571" max="13572" width="8.42578125" customWidth="1"/>
    <col min="13573" max="13574" width="11" customWidth="1"/>
    <col min="13825" max="13825" width="6.7109375" bestFit="1" customWidth="1"/>
    <col min="13826" max="13826" width="39.28515625" customWidth="1"/>
    <col min="13827" max="13828" width="8.42578125" customWidth="1"/>
    <col min="13829" max="13830" width="11" customWidth="1"/>
    <col min="14081" max="14081" width="6.7109375" bestFit="1" customWidth="1"/>
    <col min="14082" max="14082" width="39.28515625" customWidth="1"/>
    <col min="14083" max="14084" width="8.42578125" customWidth="1"/>
    <col min="14085" max="14086" width="11" customWidth="1"/>
    <col min="14337" max="14337" width="6.7109375" bestFit="1" customWidth="1"/>
    <col min="14338" max="14338" width="39.28515625" customWidth="1"/>
    <col min="14339" max="14340" width="8.42578125" customWidth="1"/>
    <col min="14341" max="14342" width="11" customWidth="1"/>
    <col min="14593" max="14593" width="6.7109375" bestFit="1" customWidth="1"/>
    <col min="14594" max="14594" width="39.28515625" customWidth="1"/>
    <col min="14595" max="14596" width="8.42578125" customWidth="1"/>
    <col min="14597" max="14598" width="11" customWidth="1"/>
    <col min="14849" max="14849" width="6.7109375" bestFit="1" customWidth="1"/>
    <col min="14850" max="14850" width="39.28515625" customWidth="1"/>
    <col min="14851" max="14852" width="8.42578125" customWidth="1"/>
    <col min="14853" max="14854" width="11" customWidth="1"/>
    <col min="15105" max="15105" width="6.7109375" bestFit="1" customWidth="1"/>
    <col min="15106" max="15106" width="39.28515625" customWidth="1"/>
    <col min="15107" max="15108" width="8.42578125" customWidth="1"/>
    <col min="15109" max="15110" width="11" customWidth="1"/>
    <col min="15361" max="15361" width="6.7109375" bestFit="1" customWidth="1"/>
    <col min="15362" max="15362" width="39.28515625" customWidth="1"/>
    <col min="15363" max="15364" width="8.42578125" customWidth="1"/>
    <col min="15365" max="15366" width="11" customWidth="1"/>
    <col min="15617" max="15617" width="6.7109375" bestFit="1" customWidth="1"/>
    <col min="15618" max="15618" width="39.28515625" customWidth="1"/>
    <col min="15619" max="15620" width="8.42578125" customWidth="1"/>
    <col min="15621" max="15622" width="11" customWidth="1"/>
    <col min="15873" max="15873" width="6.7109375" bestFit="1" customWidth="1"/>
    <col min="15874" max="15874" width="39.28515625" customWidth="1"/>
    <col min="15875" max="15876" width="8.42578125" customWidth="1"/>
    <col min="15877" max="15878" width="11" customWidth="1"/>
    <col min="16129" max="16129" width="6.7109375" bestFit="1" customWidth="1"/>
    <col min="16130" max="16130" width="39.28515625" customWidth="1"/>
    <col min="16131" max="16132" width="8.42578125" customWidth="1"/>
    <col min="16133" max="16134" width="11" customWidth="1"/>
  </cols>
  <sheetData>
    <row r="1" spans="1:6">
      <c r="A1" s="53" t="s">
        <v>28</v>
      </c>
      <c r="B1" s="2" t="s">
        <v>1</v>
      </c>
      <c r="C1" s="2" t="s">
        <v>2</v>
      </c>
      <c r="D1" s="3" t="s">
        <v>3</v>
      </c>
      <c r="E1" s="3" t="s">
        <v>4</v>
      </c>
      <c r="F1" s="3" t="s">
        <v>27</v>
      </c>
    </row>
    <row r="2" spans="1:6">
      <c r="A2" s="54"/>
      <c r="B2" s="2"/>
      <c r="C2" s="4"/>
      <c r="D2" s="5"/>
      <c r="E2" s="5"/>
      <c r="F2" s="5"/>
    </row>
    <row r="3" spans="1:6">
      <c r="A3" s="55" t="s">
        <v>30</v>
      </c>
      <c r="B3" s="90" t="s">
        <v>6</v>
      </c>
      <c r="C3" s="91"/>
      <c r="D3" s="91"/>
      <c r="E3" s="91"/>
      <c r="F3" s="91"/>
    </row>
    <row r="4" spans="1:6">
      <c r="A4" s="63"/>
      <c r="B4" s="35"/>
      <c r="C4" s="39"/>
      <c r="D4" s="39"/>
      <c r="E4" s="39"/>
      <c r="F4" s="39"/>
    </row>
    <row r="5" spans="1:6" ht="128.25">
      <c r="A5" s="57" t="s">
        <v>31</v>
      </c>
      <c r="B5" s="1" t="s">
        <v>41</v>
      </c>
      <c r="C5" s="39"/>
      <c r="D5" s="46"/>
      <c r="E5" s="14"/>
      <c r="F5" s="46"/>
    </row>
    <row r="6" spans="1:6" ht="15.75">
      <c r="A6" s="59"/>
      <c r="B6" s="10"/>
      <c r="C6" s="12" t="s">
        <v>39</v>
      </c>
      <c r="D6" s="46">
        <v>793</v>
      </c>
      <c r="E6" s="14">
        <v>11</v>
      </c>
      <c r="F6" s="46">
        <f>D6*E6</f>
        <v>8723</v>
      </c>
    </row>
    <row r="7" spans="1:6">
      <c r="A7" s="59"/>
      <c r="B7" s="92"/>
      <c r="C7" s="29"/>
      <c r="D7" s="28"/>
      <c r="E7" s="30"/>
      <c r="F7" s="28"/>
    </row>
    <row r="8" spans="1:6" ht="120" customHeight="1">
      <c r="A8" s="57" t="s">
        <v>33</v>
      </c>
      <c r="B8" s="19" t="s">
        <v>42</v>
      </c>
      <c r="C8" s="12"/>
      <c r="D8" s="11"/>
      <c r="E8" s="13"/>
      <c r="F8" s="11"/>
    </row>
    <row r="9" spans="1:6" ht="15.75">
      <c r="A9" s="56"/>
      <c r="B9" s="10"/>
      <c r="C9" s="12" t="s">
        <v>39</v>
      </c>
      <c r="D9" s="46">
        <v>1816.35</v>
      </c>
      <c r="E9" s="14">
        <v>8</v>
      </c>
      <c r="F9" s="46">
        <f>D9*E9</f>
        <v>14530.8</v>
      </c>
    </row>
    <row r="10" spans="1:6">
      <c r="A10" s="59"/>
      <c r="B10" s="92"/>
      <c r="C10" s="29"/>
      <c r="D10" s="94"/>
      <c r="E10" s="93"/>
      <c r="F10" s="94"/>
    </row>
    <row r="11" spans="1:6" ht="344.25">
      <c r="A11" s="57" t="s">
        <v>43</v>
      </c>
      <c r="B11" s="95" t="s">
        <v>44</v>
      </c>
      <c r="C11" s="12"/>
      <c r="D11" s="46"/>
      <c r="E11" s="14"/>
      <c r="F11" s="46"/>
    </row>
    <row r="12" spans="1:6">
      <c r="A12" s="59"/>
      <c r="B12" s="10"/>
      <c r="C12" s="12" t="s">
        <v>16</v>
      </c>
      <c r="D12" s="46">
        <v>1</v>
      </c>
      <c r="E12" s="14">
        <v>24500</v>
      </c>
      <c r="F12" s="46">
        <f>D12*E12</f>
        <v>24500</v>
      </c>
    </row>
    <row r="13" spans="1:6">
      <c r="A13" s="59"/>
      <c r="B13" s="10"/>
      <c r="C13" s="12"/>
      <c r="D13" s="11"/>
      <c r="E13" s="13"/>
      <c r="F13" s="11"/>
    </row>
    <row r="14" spans="1:6" ht="218.25" customHeight="1">
      <c r="A14" s="57" t="s">
        <v>45</v>
      </c>
      <c r="B14" s="95" t="s">
        <v>46</v>
      </c>
      <c r="C14" s="29"/>
      <c r="D14" s="28"/>
      <c r="E14" s="30"/>
      <c r="F14" s="28"/>
    </row>
    <row r="15" spans="1:6">
      <c r="A15" s="56"/>
      <c r="B15" s="10"/>
      <c r="C15" s="12" t="s">
        <v>16</v>
      </c>
      <c r="D15" s="46">
        <v>1</v>
      </c>
      <c r="E15" s="14">
        <v>2500</v>
      </c>
      <c r="F15" s="46">
        <f>D15*E15</f>
        <v>2500</v>
      </c>
    </row>
    <row r="16" spans="1:6">
      <c r="A16" s="58" t="s">
        <v>30</v>
      </c>
      <c r="B16" s="96" t="s">
        <v>47</v>
      </c>
      <c r="C16" s="26"/>
      <c r="D16" s="26"/>
      <c r="E16" s="21"/>
      <c r="F16" s="97">
        <f>SUM(F5:F15)</f>
        <v>50253.8</v>
      </c>
    </row>
    <row r="17" spans="1:6">
      <c r="A17" s="56"/>
      <c r="B17" s="98"/>
      <c r="C17" s="4"/>
      <c r="D17" s="46"/>
      <c r="E17" s="99"/>
      <c r="F17" s="46"/>
    </row>
    <row r="18" spans="1:6">
      <c r="A18" s="55" t="s">
        <v>32</v>
      </c>
      <c r="B18" s="90" t="s">
        <v>48</v>
      </c>
      <c r="C18" s="4"/>
      <c r="D18" s="46"/>
      <c r="E18" s="99"/>
      <c r="F18" s="46"/>
    </row>
    <row r="19" spans="1:6">
      <c r="A19" s="56"/>
      <c r="B19" s="100"/>
      <c r="C19" s="11"/>
      <c r="D19" s="11"/>
      <c r="E19" s="13"/>
      <c r="F19" s="11"/>
    </row>
    <row r="20" spans="1:6" ht="144" customHeight="1">
      <c r="A20" s="57" t="s">
        <v>31</v>
      </c>
      <c r="B20" s="19" t="s">
        <v>49</v>
      </c>
      <c r="C20" s="101"/>
      <c r="D20" s="28"/>
      <c r="E20" s="30"/>
      <c r="F20" s="28"/>
    </row>
    <row r="21" spans="1:6" ht="15.75">
      <c r="A21" s="59"/>
      <c r="B21" s="102"/>
      <c r="C21" s="12" t="s">
        <v>50</v>
      </c>
      <c r="D21" s="46">
        <v>241.8</v>
      </c>
      <c r="E21" s="14">
        <v>75</v>
      </c>
      <c r="F21" s="46">
        <f>D21*E21</f>
        <v>18135</v>
      </c>
    </row>
    <row r="22" spans="1:6">
      <c r="A22" s="59"/>
      <c r="B22" s="102"/>
      <c r="C22" s="101"/>
      <c r="D22" s="94"/>
      <c r="E22" s="103"/>
      <c r="F22" s="94"/>
    </row>
    <row r="23" spans="1:6" ht="178.5">
      <c r="A23" s="57" t="s">
        <v>33</v>
      </c>
      <c r="B23" s="98" t="s">
        <v>51</v>
      </c>
      <c r="C23" s="4"/>
      <c r="D23" s="46"/>
      <c r="E23" s="99"/>
      <c r="F23" s="46"/>
    </row>
    <row r="24" spans="1:6" ht="15.75">
      <c r="A24" s="56"/>
      <c r="B24" s="18"/>
      <c r="C24" s="12" t="s">
        <v>50</v>
      </c>
      <c r="D24" s="46">
        <v>785.85</v>
      </c>
      <c r="E24" s="14">
        <v>45</v>
      </c>
      <c r="F24" s="46">
        <f>D24*E24</f>
        <v>35363.25</v>
      </c>
    </row>
    <row r="25" spans="1:6">
      <c r="A25" s="56"/>
      <c r="B25" s="18"/>
      <c r="C25" s="12"/>
      <c r="D25" s="11"/>
      <c r="E25" s="13"/>
      <c r="F25" s="11"/>
    </row>
    <row r="26" spans="1:6" ht="153">
      <c r="A26" s="57" t="s">
        <v>43</v>
      </c>
      <c r="B26" s="19" t="s">
        <v>52</v>
      </c>
      <c r="C26" s="4"/>
      <c r="D26" s="11"/>
      <c r="E26" s="13"/>
      <c r="F26" s="11"/>
    </row>
    <row r="27" spans="1:6" ht="15.75">
      <c r="A27" s="61"/>
      <c r="B27" s="18"/>
      <c r="C27" s="12" t="s">
        <v>39</v>
      </c>
      <c r="D27" s="46">
        <v>883.05</v>
      </c>
      <c r="E27" s="14">
        <v>11</v>
      </c>
      <c r="F27" s="46">
        <f>D27*E27</f>
        <v>9713.5499999999993</v>
      </c>
    </row>
    <row r="28" spans="1:6">
      <c r="A28" s="61"/>
      <c r="B28" s="33"/>
      <c r="C28" s="29"/>
      <c r="D28" s="28"/>
      <c r="E28" s="30"/>
      <c r="F28" s="28"/>
    </row>
    <row r="29" spans="1:6" ht="218.25" customHeight="1">
      <c r="A29" s="57" t="s">
        <v>56</v>
      </c>
      <c r="B29" s="95" t="s">
        <v>57</v>
      </c>
      <c r="C29" s="12"/>
      <c r="D29" s="11"/>
      <c r="E29" s="30"/>
      <c r="F29" s="28"/>
    </row>
    <row r="30" spans="1:6" ht="15.75">
      <c r="A30" s="56"/>
      <c r="B30" s="10"/>
      <c r="C30" s="12" t="s">
        <v>50</v>
      </c>
      <c r="D30" s="46">
        <v>356.85</v>
      </c>
      <c r="E30" s="14">
        <v>460</v>
      </c>
      <c r="F30" s="46">
        <f>D30*E30</f>
        <v>164151</v>
      </c>
    </row>
    <row r="31" spans="1:6">
      <c r="A31" s="58" t="s">
        <v>32</v>
      </c>
      <c r="B31" s="96" t="s">
        <v>58</v>
      </c>
      <c r="C31" s="20"/>
      <c r="D31" s="38"/>
      <c r="E31" s="21"/>
      <c r="F31" s="97">
        <f>SUM(F21:F30)</f>
        <v>227362.8</v>
      </c>
    </row>
    <row r="32" spans="1:6">
      <c r="A32" s="56"/>
      <c r="B32" s="98"/>
      <c r="C32" s="4"/>
      <c r="D32" s="46"/>
      <c r="E32" s="104"/>
      <c r="F32" s="46"/>
    </row>
    <row r="33" spans="1:6">
      <c r="A33" s="59"/>
      <c r="B33" s="102"/>
      <c r="C33" s="101"/>
      <c r="D33" s="94"/>
      <c r="E33" s="105"/>
      <c r="F33" s="94"/>
    </row>
    <row r="34" spans="1:6">
      <c r="A34" s="55" t="s">
        <v>34</v>
      </c>
      <c r="B34" s="90" t="s">
        <v>59</v>
      </c>
      <c r="C34" s="101"/>
      <c r="D34" s="94"/>
      <c r="E34" s="105"/>
      <c r="F34" s="94"/>
    </row>
    <row r="35" spans="1:6">
      <c r="A35" s="55"/>
      <c r="B35" s="90"/>
      <c r="C35" s="101"/>
      <c r="D35" s="94"/>
      <c r="E35" s="105"/>
      <c r="F35" s="94"/>
    </row>
    <row r="36" spans="1:6" ht="319.5">
      <c r="A36" s="57" t="s">
        <v>31</v>
      </c>
      <c r="B36" s="10" t="s">
        <v>60</v>
      </c>
      <c r="C36" s="4"/>
      <c r="D36" s="46"/>
      <c r="E36" s="104"/>
      <c r="F36" s="46"/>
    </row>
    <row r="37" spans="1:6" ht="15.75">
      <c r="A37" s="55"/>
      <c r="B37" s="90"/>
      <c r="C37" s="12" t="s">
        <v>50</v>
      </c>
      <c r="D37" s="46">
        <v>397.37</v>
      </c>
      <c r="E37" s="14">
        <v>460</v>
      </c>
      <c r="F37" s="46">
        <f>D37*E37</f>
        <v>182790.2</v>
      </c>
    </row>
    <row r="38" spans="1:6" ht="192">
      <c r="A38" s="57" t="s">
        <v>33</v>
      </c>
      <c r="B38" s="10" t="s">
        <v>268</v>
      </c>
      <c r="C38" s="4"/>
      <c r="D38" s="46"/>
      <c r="E38" s="104"/>
      <c r="F38" s="46"/>
    </row>
    <row r="39" spans="1:6" ht="15.75">
      <c r="A39" s="56"/>
      <c r="B39" s="18"/>
      <c r="C39" s="12" t="s">
        <v>39</v>
      </c>
      <c r="D39" s="46">
        <v>756.64</v>
      </c>
      <c r="E39" s="14">
        <v>85</v>
      </c>
      <c r="F39" s="46">
        <f>D39*E39</f>
        <v>64314.400000000001</v>
      </c>
    </row>
    <row r="40" spans="1:6">
      <c r="A40" s="56"/>
      <c r="B40" s="18"/>
      <c r="C40" s="4"/>
      <c r="D40" s="11"/>
      <c r="E40" s="13"/>
      <c r="F40" s="11"/>
    </row>
    <row r="41" spans="1:6" ht="155.25">
      <c r="A41" s="57" t="s">
        <v>43</v>
      </c>
      <c r="B41" s="19" t="s">
        <v>269</v>
      </c>
      <c r="C41" s="4"/>
      <c r="D41" s="11"/>
      <c r="E41" s="13"/>
      <c r="F41" s="11"/>
    </row>
    <row r="42" spans="1:6" ht="15.75">
      <c r="A42" s="56"/>
      <c r="B42" s="18"/>
      <c r="C42" s="12" t="s">
        <v>39</v>
      </c>
      <c r="D42" s="46">
        <v>756.64</v>
      </c>
      <c r="E42" s="14">
        <v>90</v>
      </c>
      <c r="F42" s="46">
        <f>D42*E42</f>
        <v>68097.600000000006</v>
      </c>
    </row>
    <row r="43" spans="1:6">
      <c r="A43" s="55"/>
      <c r="B43" s="90"/>
      <c r="C43" s="4"/>
      <c r="D43" s="46"/>
      <c r="E43" s="104"/>
      <c r="F43" s="46"/>
    </row>
    <row r="44" spans="1:6" ht="199.5" customHeight="1">
      <c r="A44" s="57" t="s">
        <v>45</v>
      </c>
      <c r="B44" s="19" t="s">
        <v>61</v>
      </c>
      <c r="C44" s="12"/>
      <c r="D44" s="11"/>
      <c r="E44" s="13"/>
      <c r="F44" s="11"/>
    </row>
    <row r="45" spans="1:6" ht="15.75">
      <c r="A45" s="56"/>
      <c r="B45" s="18"/>
      <c r="C45" s="12" t="s">
        <v>50</v>
      </c>
      <c r="D45" s="46">
        <v>12.73</v>
      </c>
      <c r="E45" s="14">
        <v>1350</v>
      </c>
      <c r="F45" s="46">
        <f>D45*E45</f>
        <v>17185.5</v>
      </c>
    </row>
    <row r="46" spans="1:6">
      <c r="A46" s="59"/>
      <c r="B46" s="33"/>
      <c r="C46" s="29"/>
      <c r="D46" s="28"/>
      <c r="E46" s="30"/>
      <c r="F46" s="28"/>
    </row>
    <row r="47" spans="1:6" ht="158.25" customHeight="1">
      <c r="A47" s="57" t="s">
        <v>53</v>
      </c>
      <c r="B47" s="18" t="s">
        <v>62</v>
      </c>
      <c r="C47" s="12"/>
      <c r="D47" s="11"/>
      <c r="E47" s="13"/>
      <c r="F47" s="11"/>
    </row>
    <row r="48" spans="1:6">
      <c r="A48" s="56"/>
      <c r="B48" s="18"/>
      <c r="C48" s="12" t="s">
        <v>63</v>
      </c>
      <c r="D48" s="46">
        <v>1021.4</v>
      </c>
      <c r="E48" s="14">
        <v>11</v>
      </c>
      <c r="F48" s="46">
        <f>D48*E48</f>
        <v>11235.4</v>
      </c>
    </row>
    <row r="49" spans="1:6">
      <c r="A49" s="59"/>
      <c r="B49" s="33"/>
      <c r="C49" s="101"/>
      <c r="D49" s="28"/>
      <c r="E49" s="30"/>
      <c r="F49" s="28"/>
    </row>
    <row r="50" spans="1:6" ht="294.75" customHeight="1">
      <c r="A50" s="57" t="s">
        <v>54</v>
      </c>
      <c r="B50" s="19" t="s">
        <v>64</v>
      </c>
      <c r="C50" s="39"/>
      <c r="D50" s="11"/>
      <c r="E50" s="31"/>
      <c r="F50" s="39"/>
    </row>
    <row r="51" spans="1:6">
      <c r="A51" s="55"/>
      <c r="B51" s="37"/>
      <c r="C51" s="12" t="s">
        <v>7</v>
      </c>
      <c r="D51" s="46">
        <v>93.45</v>
      </c>
      <c r="E51" s="14">
        <v>95</v>
      </c>
      <c r="F51" s="46">
        <f>D51*E51</f>
        <v>8877.75</v>
      </c>
    </row>
    <row r="52" spans="1:6">
      <c r="A52" s="58" t="s">
        <v>34</v>
      </c>
      <c r="B52" s="106" t="s">
        <v>65</v>
      </c>
      <c r="C52" s="107"/>
      <c r="D52" s="26"/>
      <c r="E52" s="108"/>
      <c r="F52" s="97">
        <f>SUM(F37:F51)</f>
        <v>352500.85000000003</v>
      </c>
    </row>
    <row r="53" spans="1:6">
      <c r="A53" s="63"/>
      <c r="B53" s="35"/>
      <c r="C53" s="39"/>
      <c r="D53" s="11"/>
      <c r="E53" s="31"/>
      <c r="F53" s="39"/>
    </row>
    <row r="54" spans="1:6">
      <c r="A54" s="110"/>
      <c r="B54" s="111"/>
      <c r="C54" s="109"/>
      <c r="D54" s="109"/>
      <c r="E54" s="109"/>
      <c r="F54" s="109"/>
    </row>
    <row r="55" spans="1:6">
      <c r="A55" s="55" t="s">
        <v>35</v>
      </c>
      <c r="B55" s="90" t="s">
        <v>252</v>
      </c>
      <c r="C55" s="109"/>
      <c r="D55" s="109"/>
      <c r="E55" s="381"/>
      <c r="F55" s="109"/>
    </row>
    <row r="56" spans="1:6">
      <c r="A56" s="110"/>
      <c r="B56" s="111"/>
      <c r="C56" s="109"/>
      <c r="D56" s="109"/>
      <c r="E56" s="381"/>
      <c r="F56" s="109"/>
    </row>
    <row r="57" spans="1:6">
      <c r="A57" s="110"/>
      <c r="B57" s="90" t="s">
        <v>253</v>
      </c>
      <c r="C57" s="109"/>
      <c r="D57" s="109"/>
      <c r="E57" s="381"/>
      <c r="F57" s="109"/>
    </row>
    <row r="58" spans="1:6">
      <c r="A58" s="382"/>
      <c r="B58" s="383"/>
      <c r="C58" s="384"/>
      <c r="D58" s="384"/>
      <c r="E58" s="385"/>
      <c r="F58" s="384"/>
    </row>
    <row r="59" spans="1:6">
      <c r="A59" s="57" t="s">
        <v>31</v>
      </c>
      <c r="B59" s="111" t="s">
        <v>254</v>
      </c>
      <c r="C59" s="109"/>
      <c r="D59" s="109"/>
      <c r="E59" s="381"/>
      <c r="F59" s="109"/>
    </row>
    <row r="60" spans="1:6">
      <c r="A60" s="110"/>
      <c r="B60" s="111"/>
      <c r="C60" s="109"/>
      <c r="D60" s="109"/>
      <c r="E60" s="381"/>
      <c r="F60" s="109"/>
    </row>
    <row r="61" spans="1:6" ht="80.25" customHeight="1">
      <c r="A61" s="110"/>
      <c r="B61" s="386" t="s">
        <v>255</v>
      </c>
      <c r="C61" s="109"/>
      <c r="D61" s="109"/>
      <c r="E61" s="381"/>
      <c r="F61" s="109"/>
    </row>
    <row r="62" spans="1:6">
      <c r="A62" s="110"/>
      <c r="B62" s="111" t="s">
        <v>256</v>
      </c>
      <c r="C62" s="109" t="s">
        <v>16</v>
      </c>
      <c r="D62" s="46">
        <v>2</v>
      </c>
      <c r="E62" s="14">
        <v>620</v>
      </c>
      <c r="F62" s="46">
        <f>D62*E62</f>
        <v>1240</v>
      </c>
    </row>
    <row r="63" spans="1:6">
      <c r="A63" s="110"/>
      <c r="B63" s="111"/>
      <c r="C63" s="109"/>
      <c r="D63" s="109"/>
      <c r="E63" s="381"/>
      <c r="F63" s="109"/>
    </row>
    <row r="64" spans="1:6">
      <c r="A64" s="57" t="s">
        <v>33</v>
      </c>
      <c r="B64" s="111" t="s">
        <v>257</v>
      </c>
      <c r="C64" s="109"/>
      <c r="D64" s="109"/>
      <c r="E64" s="381"/>
      <c r="F64" s="109"/>
    </row>
    <row r="65" spans="1:6">
      <c r="A65" s="110"/>
      <c r="B65" s="111"/>
      <c r="C65" s="109"/>
      <c r="D65" s="109"/>
      <c r="E65" s="381"/>
      <c r="F65" s="109"/>
    </row>
    <row r="66" spans="1:6" ht="53.25" customHeight="1">
      <c r="A66" s="110"/>
      <c r="B66" s="386" t="s">
        <v>258</v>
      </c>
      <c r="C66" s="109"/>
      <c r="D66" s="109"/>
      <c r="E66" s="381"/>
      <c r="F66" s="109"/>
    </row>
    <row r="67" spans="1:6">
      <c r="A67" s="110"/>
      <c r="B67" s="111"/>
      <c r="C67" s="109"/>
      <c r="D67" s="109"/>
      <c r="E67" s="381"/>
      <c r="F67" s="109"/>
    </row>
    <row r="68" spans="1:6">
      <c r="A68" s="57"/>
      <c r="B68" s="111" t="s">
        <v>259</v>
      </c>
      <c r="C68" s="109" t="s">
        <v>16</v>
      </c>
      <c r="D68" s="46">
        <v>2</v>
      </c>
      <c r="E68" s="14">
        <v>540</v>
      </c>
      <c r="F68" s="46">
        <f>D68*E68</f>
        <v>1080</v>
      </c>
    </row>
    <row r="69" spans="1:6">
      <c r="A69" s="110"/>
      <c r="B69" s="111"/>
      <c r="C69" s="109"/>
      <c r="D69" s="109"/>
      <c r="E69" s="381"/>
      <c r="F69" s="109"/>
    </row>
    <row r="70" spans="1:6">
      <c r="A70" s="58" t="s">
        <v>35</v>
      </c>
      <c r="B70" s="106" t="s">
        <v>260</v>
      </c>
      <c r="C70" s="387"/>
      <c r="D70" s="387"/>
      <c r="E70" s="387"/>
      <c r="F70" s="97">
        <f>SUM(F62:F69)</f>
        <v>2320</v>
      </c>
    </row>
    <row r="71" spans="1:6">
      <c r="A71" s="110"/>
      <c r="B71" s="111"/>
      <c r="C71" s="109"/>
      <c r="D71" s="109"/>
      <c r="E71" s="109"/>
      <c r="F71" s="109"/>
    </row>
    <row r="72" spans="1:6">
      <c r="A72" s="110"/>
      <c r="B72" s="111"/>
      <c r="C72" s="109"/>
      <c r="D72" s="109"/>
      <c r="E72" s="109"/>
      <c r="F72" s="109"/>
    </row>
    <row r="73" spans="1:6">
      <c r="A73" s="110"/>
      <c r="B73" s="111"/>
      <c r="C73" s="109"/>
      <c r="D73" s="109"/>
      <c r="E73" s="109"/>
      <c r="F73" s="109"/>
    </row>
    <row r="74" spans="1:6">
      <c r="A74" s="62"/>
      <c r="B74" s="37" t="s">
        <v>66</v>
      </c>
      <c r="C74" s="39"/>
      <c r="D74" s="11"/>
      <c r="E74" s="39"/>
      <c r="F74" s="8"/>
    </row>
    <row r="75" spans="1:6">
      <c r="A75" s="62"/>
      <c r="B75" s="37"/>
      <c r="C75" s="39"/>
      <c r="D75" s="11"/>
      <c r="E75" s="39"/>
      <c r="F75" s="8"/>
    </row>
    <row r="76" spans="1:6">
      <c r="A76" s="55" t="s">
        <v>30</v>
      </c>
      <c r="B76" s="37" t="s">
        <v>67</v>
      </c>
      <c r="C76" s="39"/>
      <c r="D76" s="11"/>
      <c r="E76" s="39"/>
      <c r="F76" s="50">
        <f>$F$16</f>
        <v>50253.8</v>
      </c>
    </row>
    <row r="77" spans="1:6">
      <c r="A77" s="62"/>
      <c r="B77" s="37"/>
      <c r="C77" s="39"/>
      <c r="D77" s="11"/>
      <c r="E77" s="39"/>
      <c r="F77" s="8"/>
    </row>
    <row r="78" spans="1:6">
      <c r="A78" s="55" t="s">
        <v>32</v>
      </c>
      <c r="B78" s="37" t="s">
        <v>48</v>
      </c>
      <c r="C78" s="39"/>
      <c r="D78" s="11"/>
      <c r="E78" s="39"/>
      <c r="F78" s="50">
        <f>$F$31</f>
        <v>227362.8</v>
      </c>
    </row>
    <row r="79" spans="1:6">
      <c r="A79" s="62"/>
      <c r="B79" s="37"/>
      <c r="C79" s="39"/>
      <c r="D79" s="11"/>
      <c r="E79" s="39"/>
      <c r="F79" s="8"/>
    </row>
    <row r="80" spans="1:6">
      <c r="A80" s="55" t="s">
        <v>34</v>
      </c>
      <c r="B80" s="112" t="s">
        <v>59</v>
      </c>
      <c r="C80" s="112"/>
      <c r="D80" s="11"/>
      <c r="E80" s="39"/>
      <c r="F80" s="50">
        <f>$F$52</f>
        <v>352500.85000000003</v>
      </c>
    </row>
    <row r="81" spans="1:6">
      <c r="A81" s="62"/>
      <c r="B81" s="37"/>
      <c r="C81" s="39"/>
      <c r="D81" s="11"/>
      <c r="E81" s="39"/>
      <c r="F81" s="8"/>
    </row>
    <row r="82" spans="1:6">
      <c r="A82" s="388" t="s">
        <v>35</v>
      </c>
      <c r="B82" s="389" t="s">
        <v>252</v>
      </c>
      <c r="C82" s="390"/>
      <c r="D82" s="501"/>
      <c r="E82" s="390"/>
      <c r="F82" s="50">
        <f>$F$70</f>
        <v>2320</v>
      </c>
    </row>
    <row r="83" spans="1:6">
      <c r="A83" s="53"/>
      <c r="B83" s="40"/>
      <c r="C83" s="4"/>
      <c r="D83" s="502"/>
      <c r="E83" s="113" t="s">
        <v>68</v>
      </c>
      <c r="F83" s="49">
        <f>SUM(F76:F82)</f>
        <v>632437.44999999995</v>
      </c>
    </row>
    <row r="84" spans="1:6">
      <c r="A84" s="53"/>
      <c r="B84" s="40"/>
      <c r="C84" s="4"/>
      <c r="D84" s="321"/>
      <c r="E84" s="41" t="s">
        <v>25</v>
      </c>
      <c r="F84" s="50">
        <f>F83*0.25</f>
        <v>158109.36249999999</v>
      </c>
    </row>
    <row r="85" spans="1:6">
      <c r="A85" s="53"/>
      <c r="B85" s="40"/>
      <c r="C85" s="4"/>
      <c r="D85" s="503" t="s">
        <v>26</v>
      </c>
      <c r="E85" s="503"/>
      <c r="F85" s="51">
        <f>SUM(F83:F84)</f>
        <v>790546.8125</v>
      </c>
    </row>
  </sheetData>
  <mergeCells count="1">
    <mergeCell ref="D85:E85"/>
  </mergeCells>
  <pageMargins left="0.70866141732283472" right="0.31496062992125984" top="0.15748031496062992" bottom="0.15748031496062992"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
  <sheetViews>
    <sheetView topLeftCell="A226" workbookViewId="0">
      <selection activeCell="B198" sqref="B198"/>
    </sheetView>
  </sheetViews>
  <sheetFormatPr defaultRowHeight="12.75"/>
  <cols>
    <col min="1" max="1" width="6.140625" style="117" customWidth="1"/>
    <col min="2" max="2" width="45.140625" style="117" customWidth="1"/>
    <col min="3" max="3" width="9.140625" style="117" customWidth="1"/>
    <col min="4" max="4" width="8.5703125" style="334" customWidth="1"/>
    <col min="5" max="5" width="10.7109375" style="117" customWidth="1"/>
    <col min="6" max="6" width="12.7109375" style="117" customWidth="1"/>
    <col min="7" max="256" width="9.140625" style="117"/>
    <col min="257" max="257" width="6.140625" style="117" customWidth="1"/>
    <col min="258" max="258" width="45.140625" style="117" customWidth="1"/>
    <col min="259" max="259" width="9.140625" style="117" customWidth="1"/>
    <col min="260" max="260" width="8.5703125" style="117" customWidth="1"/>
    <col min="261" max="261" width="10.7109375" style="117" customWidth="1"/>
    <col min="262" max="262" width="12.7109375" style="117" customWidth="1"/>
    <col min="263" max="512" width="9.140625" style="117"/>
    <col min="513" max="513" width="6.140625" style="117" customWidth="1"/>
    <col min="514" max="514" width="45.140625" style="117" customWidth="1"/>
    <col min="515" max="515" width="9.140625" style="117" customWidth="1"/>
    <col min="516" max="516" width="8.5703125" style="117" customWidth="1"/>
    <col min="517" max="517" width="10.7109375" style="117" customWidth="1"/>
    <col min="518" max="518" width="12.7109375" style="117" customWidth="1"/>
    <col min="519" max="768" width="9.140625" style="117"/>
    <col min="769" max="769" width="6.140625" style="117" customWidth="1"/>
    <col min="770" max="770" width="45.140625" style="117" customWidth="1"/>
    <col min="771" max="771" width="9.140625" style="117" customWidth="1"/>
    <col min="772" max="772" width="8.5703125" style="117" customWidth="1"/>
    <col min="773" max="773" width="10.7109375" style="117" customWidth="1"/>
    <col min="774" max="774" width="12.7109375" style="117" customWidth="1"/>
    <col min="775" max="1024" width="9.140625" style="117"/>
    <col min="1025" max="1025" width="6.140625" style="117" customWidth="1"/>
    <col min="1026" max="1026" width="45.140625" style="117" customWidth="1"/>
    <col min="1027" max="1027" width="9.140625" style="117" customWidth="1"/>
    <col min="1028" max="1028" width="8.5703125" style="117" customWidth="1"/>
    <col min="1029" max="1029" width="10.7109375" style="117" customWidth="1"/>
    <col min="1030" max="1030" width="12.7109375" style="117" customWidth="1"/>
    <col min="1031" max="1280" width="9.140625" style="117"/>
    <col min="1281" max="1281" width="6.140625" style="117" customWidth="1"/>
    <col min="1282" max="1282" width="45.140625" style="117" customWidth="1"/>
    <col min="1283" max="1283" width="9.140625" style="117" customWidth="1"/>
    <col min="1284" max="1284" width="8.5703125" style="117" customWidth="1"/>
    <col min="1285" max="1285" width="10.7109375" style="117" customWidth="1"/>
    <col min="1286" max="1286" width="12.7109375" style="117" customWidth="1"/>
    <col min="1287" max="1536" width="9.140625" style="117"/>
    <col min="1537" max="1537" width="6.140625" style="117" customWidth="1"/>
    <col min="1538" max="1538" width="45.140625" style="117" customWidth="1"/>
    <col min="1539" max="1539" width="9.140625" style="117" customWidth="1"/>
    <col min="1540" max="1540" width="8.5703125" style="117" customWidth="1"/>
    <col min="1541" max="1541" width="10.7109375" style="117" customWidth="1"/>
    <col min="1542" max="1542" width="12.7109375" style="117" customWidth="1"/>
    <col min="1543" max="1792" width="9.140625" style="117"/>
    <col min="1793" max="1793" width="6.140625" style="117" customWidth="1"/>
    <col min="1794" max="1794" width="45.140625" style="117" customWidth="1"/>
    <col min="1795" max="1795" width="9.140625" style="117" customWidth="1"/>
    <col min="1796" max="1796" width="8.5703125" style="117" customWidth="1"/>
    <col min="1797" max="1797" width="10.7109375" style="117" customWidth="1"/>
    <col min="1798" max="1798" width="12.7109375" style="117" customWidth="1"/>
    <col min="1799" max="2048" width="9.140625" style="117"/>
    <col min="2049" max="2049" width="6.140625" style="117" customWidth="1"/>
    <col min="2050" max="2050" width="45.140625" style="117" customWidth="1"/>
    <col min="2051" max="2051" width="9.140625" style="117" customWidth="1"/>
    <col min="2052" max="2052" width="8.5703125" style="117" customWidth="1"/>
    <col min="2053" max="2053" width="10.7109375" style="117" customWidth="1"/>
    <col min="2054" max="2054" width="12.7109375" style="117" customWidth="1"/>
    <col min="2055" max="2304" width="9.140625" style="117"/>
    <col min="2305" max="2305" width="6.140625" style="117" customWidth="1"/>
    <col min="2306" max="2306" width="45.140625" style="117" customWidth="1"/>
    <col min="2307" max="2307" width="9.140625" style="117" customWidth="1"/>
    <col min="2308" max="2308" width="8.5703125" style="117" customWidth="1"/>
    <col min="2309" max="2309" width="10.7109375" style="117" customWidth="1"/>
    <col min="2310" max="2310" width="12.7109375" style="117" customWidth="1"/>
    <col min="2311" max="2560" width="9.140625" style="117"/>
    <col min="2561" max="2561" width="6.140625" style="117" customWidth="1"/>
    <col min="2562" max="2562" width="45.140625" style="117" customWidth="1"/>
    <col min="2563" max="2563" width="9.140625" style="117" customWidth="1"/>
    <col min="2564" max="2564" width="8.5703125" style="117" customWidth="1"/>
    <col min="2565" max="2565" width="10.7109375" style="117" customWidth="1"/>
    <col min="2566" max="2566" width="12.7109375" style="117" customWidth="1"/>
    <col min="2567" max="2816" width="9.140625" style="117"/>
    <col min="2817" max="2817" width="6.140625" style="117" customWidth="1"/>
    <col min="2818" max="2818" width="45.140625" style="117" customWidth="1"/>
    <col min="2819" max="2819" width="9.140625" style="117" customWidth="1"/>
    <col min="2820" max="2820" width="8.5703125" style="117" customWidth="1"/>
    <col min="2821" max="2821" width="10.7109375" style="117" customWidth="1"/>
    <col min="2822" max="2822" width="12.7109375" style="117" customWidth="1"/>
    <col min="2823" max="3072" width="9.140625" style="117"/>
    <col min="3073" max="3073" width="6.140625" style="117" customWidth="1"/>
    <col min="3074" max="3074" width="45.140625" style="117" customWidth="1"/>
    <col min="3075" max="3075" width="9.140625" style="117" customWidth="1"/>
    <col min="3076" max="3076" width="8.5703125" style="117" customWidth="1"/>
    <col min="3077" max="3077" width="10.7109375" style="117" customWidth="1"/>
    <col min="3078" max="3078" width="12.7109375" style="117" customWidth="1"/>
    <col min="3079" max="3328" width="9.140625" style="117"/>
    <col min="3329" max="3329" width="6.140625" style="117" customWidth="1"/>
    <col min="3330" max="3330" width="45.140625" style="117" customWidth="1"/>
    <col min="3331" max="3331" width="9.140625" style="117" customWidth="1"/>
    <col min="3332" max="3332" width="8.5703125" style="117" customWidth="1"/>
    <col min="3333" max="3333" width="10.7109375" style="117" customWidth="1"/>
    <col min="3334" max="3334" width="12.7109375" style="117" customWidth="1"/>
    <col min="3335" max="3584" width="9.140625" style="117"/>
    <col min="3585" max="3585" width="6.140625" style="117" customWidth="1"/>
    <col min="3586" max="3586" width="45.140625" style="117" customWidth="1"/>
    <col min="3587" max="3587" width="9.140625" style="117" customWidth="1"/>
    <col min="3588" max="3588" width="8.5703125" style="117" customWidth="1"/>
    <col min="3589" max="3589" width="10.7109375" style="117" customWidth="1"/>
    <col min="3590" max="3590" width="12.7109375" style="117" customWidth="1"/>
    <col min="3591" max="3840" width="9.140625" style="117"/>
    <col min="3841" max="3841" width="6.140625" style="117" customWidth="1"/>
    <col min="3842" max="3842" width="45.140625" style="117" customWidth="1"/>
    <col min="3843" max="3843" width="9.140625" style="117" customWidth="1"/>
    <col min="3844" max="3844" width="8.5703125" style="117" customWidth="1"/>
    <col min="3845" max="3845" width="10.7109375" style="117" customWidth="1"/>
    <col min="3846" max="3846" width="12.7109375" style="117" customWidth="1"/>
    <col min="3847" max="4096" width="9.140625" style="117"/>
    <col min="4097" max="4097" width="6.140625" style="117" customWidth="1"/>
    <col min="4098" max="4098" width="45.140625" style="117" customWidth="1"/>
    <col min="4099" max="4099" width="9.140625" style="117" customWidth="1"/>
    <col min="4100" max="4100" width="8.5703125" style="117" customWidth="1"/>
    <col min="4101" max="4101" width="10.7109375" style="117" customWidth="1"/>
    <col min="4102" max="4102" width="12.7109375" style="117" customWidth="1"/>
    <col min="4103" max="4352" width="9.140625" style="117"/>
    <col min="4353" max="4353" width="6.140625" style="117" customWidth="1"/>
    <col min="4354" max="4354" width="45.140625" style="117" customWidth="1"/>
    <col min="4355" max="4355" width="9.140625" style="117" customWidth="1"/>
    <col min="4356" max="4356" width="8.5703125" style="117" customWidth="1"/>
    <col min="4357" max="4357" width="10.7109375" style="117" customWidth="1"/>
    <col min="4358" max="4358" width="12.7109375" style="117" customWidth="1"/>
    <col min="4359" max="4608" width="9.140625" style="117"/>
    <col min="4609" max="4609" width="6.140625" style="117" customWidth="1"/>
    <col min="4610" max="4610" width="45.140625" style="117" customWidth="1"/>
    <col min="4611" max="4611" width="9.140625" style="117" customWidth="1"/>
    <col min="4612" max="4612" width="8.5703125" style="117" customWidth="1"/>
    <col min="4613" max="4613" width="10.7109375" style="117" customWidth="1"/>
    <col min="4614" max="4614" width="12.7109375" style="117" customWidth="1"/>
    <col min="4615" max="4864" width="9.140625" style="117"/>
    <col min="4865" max="4865" width="6.140625" style="117" customWidth="1"/>
    <col min="4866" max="4866" width="45.140625" style="117" customWidth="1"/>
    <col min="4867" max="4867" width="9.140625" style="117" customWidth="1"/>
    <col min="4868" max="4868" width="8.5703125" style="117" customWidth="1"/>
    <col min="4869" max="4869" width="10.7109375" style="117" customWidth="1"/>
    <col min="4870" max="4870" width="12.7109375" style="117" customWidth="1"/>
    <col min="4871" max="5120" width="9.140625" style="117"/>
    <col min="5121" max="5121" width="6.140625" style="117" customWidth="1"/>
    <col min="5122" max="5122" width="45.140625" style="117" customWidth="1"/>
    <col min="5123" max="5123" width="9.140625" style="117" customWidth="1"/>
    <col min="5124" max="5124" width="8.5703125" style="117" customWidth="1"/>
    <col min="5125" max="5125" width="10.7109375" style="117" customWidth="1"/>
    <col min="5126" max="5126" width="12.7109375" style="117" customWidth="1"/>
    <col min="5127" max="5376" width="9.140625" style="117"/>
    <col min="5377" max="5377" width="6.140625" style="117" customWidth="1"/>
    <col min="5378" max="5378" width="45.140625" style="117" customWidth="1"/>
    <col min="5379" max="5379" width="9.140625" style="117" customWidth="1"/>
    <col min="5380" max="5380" width="8.5703125" style="117" customWidth="1"/>
    <col min="5381" max="5381" width="10.7109375" style="117" customWidth="1"/>
    <col min="5382" max="5382" width="12.7109375" style="117" customWidth="1"/>
    <col min="5383" max="5632" width="9.140625" style="117"/>
    <col min="5633" max="5633" width="6.140625" style="117" customWidth="1"/>
    <col min="5634" max="5634" width="45.140625" style="117" customWidth="1"/>
    <col min="5635" max="5635" width="9.140625" style="117" customWidth="1"/>
    <col min="5636" max="5636" width="8.5703125" style="117" customWidth="1"/>
    <col min="5637" max="5637" width="10.7109375" style="117" customWidth="1"/>
    <col min="5638" max="5638" width="12.7109375" style="117" customWidth="1"/>
    <col min="5639" max="5888" width="9.140625" style="117"/>
    <col min="5889" max="5889" width="6.140625" style="117" customWidth="1"/>
    <col min="5890" max="5890" width="45.140625" style="117" customWidth="1"/>
    <col min="5891" max="5891" width="9.140625" style="117" customWidth="1"/>
    <col min="5892" max="5892" width="8.5703125" style="117" customWidth="1"/>
    <col min="5893" max="5893" width="10.7109375" style="117" customWidth="1"/>
    <col min="5894" max="5894" width="12.7109375" style="117" customWidth="1"/>
    <col min="5895" max="6144" width="9.140625" style="117"/>
    <col min="6145" max="6145" width="6.140625" style="117" customWidth="1"/>
    <col min="6146" max="6146" width="45.140625" style="117" customWidth="1"/>
    <col min="6147" max="6147" width="9.140625" style="117" customWidth="1"/>
    <col min="6148" max="6148" width="8.5703125" style="117" customWidth="1"/>
    <col min="6149" max="6149" width="10.7109375" style="117" customWidth="1"/>
    <col min="6150" max="6150" width="12.7109375" style="117" customWidth="1"/>
    <col min="6151" max="6400" width="9.140625" style="117"/>
    <col min="6401" max="6401" width="6.140625" style="117" customWidth="1"/>
    <col min="6402" max="6402" width="45.140625" style="117" customWidth="1"/>
    <col min="6403" max="6403" width="9.140625" style="117" customWidth="1"/>
    <col min="6404" max="6404" width="8.5703125" style="117" customWidth="1"/>
    <col min="6405" max="6405" width="10.7109375" style="117" customWidth="1"/>
    <col min="6406" max="6406" width="12.7109375" style="117" customWidth="1"/>
    <col min="6407" max="6656" width="9.140625" style="117"/>
    <col min="6657" max="6657" width="6.140625" style="117" customWidth="1"/>
    <col min="6658" max="6658" width="45.140625" style="117" customWidth="1"/>
    <col min="6659" max="6659" width="9.140625" style="117" customWidth="1"/>
    <col min="6660" max="6660" width="8.5703125" style="117" customWidth="1"/>
    <col min="6661" max="6661" width="10.7109375" style="117" customWidth="1"/>
    <col min="6662" max="6662" width="12.7109375" style="117" customWidth="1"/>
    <col min="6663" max="6912" width="9.140625" style="117"/>
    <col min="6913" max="6913" width="6.140625" style="117" customWidth="1"/>
    <col min="6914" max="6914" width="45.140625" style="117" customWidth="1"/>
    <col min="6915" max="6915" width="9.140625" style="117" customWidth="1"/>
    <col min="6916" max="6916" width="8.5703125" style="117" customWidth="1"/>
    <col min="6917" max="6917" width="10.7109375" style="117" customWidth="1"/>
    <col min="6918" max="6918" width="12.7109375" style="117" customWidth="1"/>
    <col min="6919" max="7168" width="9.140625" style="117"/>
    <col min="7169" max="7169" width="6.140625" style="117" customWidth="1"/>
    <col min="7170" max="7170" width="45.140625" style="117" customWidth="1"/>
    <col min="7171" max="7171" width="9.140625" style="117" customWidth="1"/>
    <col min="7172" max="7172" width="8.5703125" style="117" customWidth="1"/>
    <col min="7173" max="7173" width="10.7109375" style="117" customWidth="1"/>
    <col min="7174" max="7174" width="12.7109375" style="117" customWidth="1"/>
    <col min="7175" max="7424" width="9.140625" style="117"/>
    <col min="7425" max="7425" width="6.140625" style="117" customWidth="1"/>
    <col min="7426" max="7426" width="45.140625" style="117" customWidth="1"/>
    <col min="7427" max="7427" width="9.140625" style="117" customWidth="1"/>
    <col min="7428" max="7428" width="8.5703125" style="117" customWidth="1"/>
    <col min="7429" max="7429" width="10.7109375" style="117" customWidth="1"/>
    <col min="7430" max="7430" width="12.7109375" style="117" customWidth="1"/>
    <col min="7431" max="7680" width="9.140625" style="117"/>
    <col min="7681" max="7681" width="6.140625" style="117" customWidth="1"/>
    <col min="7682" max="7682" width="45.140625" style="117" customWidth="1"/>
    <col min="7683" max="7683" width="9.140625" style="117" customWidth="1"/>
    <col min="7684" max="7684" width="8.5703125" style="117" customWidth="1"/>
    <col min="7685" max="7685" width="10.7109375" style="117" customWidth="1"/>
    <col min="7686" max="7686" width="12.7109375" style="117" customWidth="1"/>
    <col min="7687" max="7936" width="9.140625" style="117"/>
    <col min="7937" max="7937" width="6.140625" style="117" customWidth="1"/>
    <col min="7938" max="7938" width="45.140625" style="117" customWidth="1"/>
    <col min="7939" max="7939" width="9.140625" style="117" customWidth="1"/>
    <col min="7940" max="7940" width="8.5703125" style="117" customWidth="1"/>
    <col min="7941" max="7941" width="10.7109375" style="117" customWidth="1"/>
    <col min="7942" max="7942" width="12.7109375" style="117" customWidth="1"/>
    <col min="7943" max="8192" width="9.140625" style="117"/>
    <col min="8193" max="8193" width="6.140625" style="117" customWidth="1"/>
    <col min="8194" max="8194" width="45.140625" style="117" customWidth="1"/>
    <col min="8195" max="8195" width="9.140625" style="117" customWidth="1"/>
    <col min="8196" max="8196" width="8.5703125" style="117" customWidth="1"/>
    <col min="8197" max="8197" width="10.7109375" style="117" customWidth="1"/>
    <col min="8198" max="8198" width="12.7109375" style="117" customWidth="1"/>
    <col min="8199" max="8448" width="9.140625" style="117"/>
    <col min="8449" max="8449" width="6.140625" style="117" customWidth="1"/>
    <col min="8450" max="8450" width="45.140625" style="117" customWidth="1"/>
    <col min="8451" max="8451" width="9.140625" style="117" customWidth="1"/>
    <col min="8452" max="8452" width="8.5703125" style="117" customWidth="1"/>
    <col min="8453" max="8453" width="10.7109375" style="117" customWidth="1"/>
    <col min="8454" max="8454" width="12.7109375" style="117" customWidth="1"/>
    <col min="8455" max="8704" width="9.140625" style="117"/>
    <col min="8705" max="8705" width="6.140625" style="117" customWidth="1"/>
    <col min="8706" max="8706" width="45.140625" style="117" customWidth="1"/>
    <col min="8707" max="8707" width="9.140625" style="117" customWidth="1"/>
    <col min="8708" max="8708" width="8.5703125" style="117" customWidth="1"/>
    <col min="8709" max="8709" width="10.7109375" style="117" customWidth="1"/>
    <col min="8710" max="8710" width="12.7109375" style="117" customWidth="1"/>
    <col min="8711" max="8960" width="9.140625" style="117"/>
    <col min="8961" max="8961" width="6.140625" style="117" customWidth="1"/>
    <col min="8962" max="8962" width="45.140625" style="117" customWidth="1"/>
    <col min="8963" max="8963" width="9.140625" style="117" customWidth="1"/>
    <col min="8964" max="8964" width="8.5703125" style="117" customWidth="1"/>
    <col min="8965" max="8965" width="10.7109375" style="117" customWidth="1"/>
    <col min="8966" max="8966" width="12.7109375" style="117" customWidth="1"/>
    <col min="8967" max="9216" width="9.140625" style="117"/>
    <col min="9217" max="9217" width="6.140625" style="117" customWidth="1"/>
    <col min="9218" max="9218" width="45.140625" style="117" customWidth="1"/>
    <col min="9219" max="9219" width="9.140625" style="117" customWidth="1"/>
    <col min="9220" max="9220" width="8.5703125" style="117" customWidth="1"/>
    <col min="9221" max="9221" width="10.7109375" style="117" customWidth="1"/>
    <col min="9222" max="9222" width="12.7109375" style="117" customWidth="1"/>
    <col min="9223" max="9472" width="9.140625" style="117"/>
    <col min="9473" max="9473" width="6.140625" style="117" customWidth="1"/>
    <col min="9474" max="9474" width="45.140625" style="117" customWidth="1"/>
    <col min="9475" max="9475" width="9.140625" style="117" customWidth="1"/>
    <col min="9476" max="9476" width="8.5703125" style="117" customWidth="1"/>
    <col min="9477" max="9477" width="10.7109375" style="117" customWidth="1"/>
    <col min="9478" max="9478" width="12.7109375" style="117" customWidth="1"/>
    <col min="9479" max="9728" width="9.140625" style="117"/>
    <col min="9729" max="9729" width="6.140625" style="117" customWidth="1"/>
    <col min="9730" max="9730" width="45.140625" style="117" customWidth="1"/>
    <col min="9731" max="9731" width="9.140625" style="117" customWidth="1"/>
    <col min="9732" max="9732" width="8.5703125" style="117" customWidth="1"/>
    <col min="9733" max="9733" width="10.7109375" style="117" customWidth="1"/>
    <col min="9734" max="9734" width="12.7109375" style="117" customWidth="1"/>
    <col min="9735" max="9984" width="9.140625" style="117"/>
    <col min="9985" max="9985" width="6.140625" style="117" customWidth="1"/>
    <col min="9986" max="9986" width="45.140625" style="117" customWidth="1"/>
    <col min="9987" max="9987" width="9.140625" style="117" customWidth="1"/>
    <col min="9988" max="9988" width="8.5703125" style="117" customWidth="1"/>
    <col min="9989" max="9989" width="10.7109375" style="117" customWidth="1"/>
    <col min="9990" max="9990" width="12.7109375" style="117" customWidth="1"/>
    <col min="9991" max="10240" width="9.140625" style="117"/>
    <col min="10241" max="10241" width="6.140625" style="117" customWidth="1"/>
    <col min="10242" max="10242" width="45.140625" style="117" customWidth="1"/>
    <col min="10243" max="10243" width="9.140625" style="117" customWidth="1"/>
    <col min="10244" max="10244" width="8.5703125" style="117" customWidth="1"/>
    <col min="10245" max="10245" width="10.7109375" style="117" customWidth="1"/>
    <col min="10246" max="10246" width="12.7109375" style="117" customWidth="1"/>
    <col min="10247" max="10496" width="9.140625" style="117"/>
    <col min="10497" max="10497" width="6.140625" style="117" customWidth="1"/>
    <col min="10498" max="10498" width="45.140625" style="117" customWidth="1"/>
    <col min="10499" max="10499" width="9.140625" style="117" customWidth="1"/>
    <col min="10500" max="10500" width="8.5703125" style="117" customWidth="1"/>
    <col min="10501" max="10501" width="10.7109375" style="117" customWidth="1"/>
    <col min="10502" max="10502" width="12.7109375" style="117" customWidth="1"/>
    <col min="10503" max="10752" width="9.140625" style="117"/>
    <col min="10753" max="10753" width="6.140625" style="117" customWidth="1"/>
    <col min="10754" max="10754" width="45.140625" style="117" customWidth="1"/>
    <col min="10755" max="10755" width="9.140625" style="117" customWidth="1"/>
    <col min="10756" max="10756" width="8.5703125" style="117" customWidth="1"/>
    <col min="10757" max="10757" width="10.7109375" style="117" customWidth="1"/>
    <col min="10758" max="10758" width="12.7109375" style="117" customWidth="1"/>
    <col min="10759" max="11008" width="9.140625" style="117"/>
    <col min="11009" max="11009" width="6.140625" style="117" customWidth="1"/>
    <col min="11010" max="11010" width="45.140625" style="117" customWidth="1"/>
    <col min="11011" max="11011" width="9.140625" style="117" customWidth="1"/>
    <col min="11012" max="11012" width="8.5703125" style="117" customWidth="1"/>
    <col min="11013" max="11013" width="10.7109375" style="117" customWidth="1"/>
    <col min="11014" max="11014" width="12.7109375" style="117" customWidth="1"/>
    <col min="11015" max="11264" width="9.140625" style="117"/>
    <col min="11265" max="11265" width="6.140625" style="117" customWidth="1"/>
    <col min="11266" max="11266" width="45.140625" style="117" customWidth="1"/>
    <col min="11267" max="11267" width="9.140625" style="117" customWidth="1"/>
    <col min="11268" max="11268" width="8.5703125" style="117" customWidth="1"/>
    <col min="11269" max="11269" width="10.7109375" style="117" customWidth="1"/>
    <col min="11270" max="11270" width="12.7109375" style="117" customWidth="1"/>
    <col min="11271" max="11520" width="9.140625" style="117"/>
    <col min="11521" max="11521" width="6.140625" style="117" customWidth="1"/>
    <col min="11522" max="11522" width="45.140625" style="117" customWidth="1"/>
    <col min="11523" max="11523" width="9.140625" style="117" customWidth="1"/>
    <col min="11524" max="11524" width="8.5703125" style="117" customWidth="1"/>
    <col min="11525" max="11525" width="10.7109375" style="117" customWidth="1"/>
    <col min="11526" max="11526" width="12.7109375" style="117" customWidth="1"/>
    <col min="11527" max="11776" width="9.140625" style="117"/>
    <col min="11777" max="11777" width="6.140625" style="117" customWidth="1"/>
    <col min="11778" max="11778" width="45.140625" style="117" customWidth="1"/>
    <col min="11779" max="11779" width="9.140625" style="117" customWidth="1"/>
    <col min="11780" max="11780" width="8.5703125" style="117" customWidth="1"/>
    <col min="11781" max="11781" width="10.7109375" style="117" customWidth="1"/>
    <col min="11782" max="11782" width="12.7109375" style="117" customWidth="1"/>
    <col min="11783" max="12032" width="9.140625" style="117"/>
    <col min="12033" max="12033" width="6.140625" style="117" customWidth="1"/>
    <col min="12034" max="12034" width="45.140625" style="117" customWidth="1"/>
    <col min="12035" max="12035" width="9.140625" style="117" customWidth="1"/>
    <col min="12036" max="12036" width="8.5703125" style="117" customWidth="1"/>
    <col min="12037" max="12037" width="10.7109375" style="117" customWidth="1"/>
    <col min="12038" max="12038" width="12.7109375" style="117" customWidth="1"/>
    <col min="12039" max="12288" width="9.140625" style="117"/>
    <col min="12289" max="12289" width="6.140625" style="117" customWidth="1"/>
    <col min="12290" max="12290" width="45.140625" style="117" customWidth="1"/>
    <col min="12291" max="12291" width="9.140625" style="117" customWidth="1"/>
    <col min="12292" max="12292" width="8.5703125" style="117" customWidth="1"/>
    <col min="12293" max="12293" width="10.7109375" style="117" customWidth="1"/>
    <col min="12294" max="12294" width="12.7109375" style="117" customWidth="1"/>
    <col min="12295" max="12544" width="9.140625" style="117"/>
    <col min="12545" max="12545" width="6.140625" style="117" customWidth="1"/>
    <col min="12546" max="12546" width="45.140625" style="117" customWidth="1"/>
    <col min="12547" max="12547" width="9.140625" style="117" customWidth="1"/>
    <col min="12548" max="12548" width="8.5703125" style="117" customWidth="1"/>
    <col min="12549" max="12549" width="10.7109375" style="117" customWidth="1"/>
    <col min="12550" max="12550" width="12.7109375" style="117" customWidth="1"/>
    <col min="12551" max="12800" width="9.140625" style="117"/>
    <col min="12801" max="12801" width="6.140625" style="117" customWidth="1"/>
    <col min="12802" max="12802" width="45.140625" style="117" customWidth="1"/>
    <col min="12803" max="12803" width="9.140625" style="117" customWidth="1"/>
    <col min="12804" max="12804" width="8.5703125" style="117" customWidth="1"/>
    <col min="12805" max="12805" width="10.7109375" style="117" customWidth="1"/>
    <col min="12806" max="12806" width="12.7109375" style="117" customWidth="1"/>
    <col min="12807" max="13056" width="9.140625" style="117"/>
    <col min="13057" max="13057" width="6.140625" style="117" customWidth="1"/>
    <col min="13058" max="13058" width="45.140625" style="117" customWidth="1"/>
    <col min="13059" max="13059" width="9.140625" style="117" customWidth="1"/>
    <col min="13060" max="13060" width="8.5703125" style="117" customWidth="1"/>
    <col min="13061" max="13061" width="10.7109375" style="117" customWidth="1"/>
    <col min="13062" max="13062" width="12.7109375" style="117" customWidth="1"/>
    <col min="13063" max="13312" width="9.140625" style="117"/>
    <col min="13313" max="13313" width="6.140625" style="117" customWidth="1"/>
    <col min="13314" max="13314" width="45.140625" style="117" customWidth="1"/>
    <col min="13315" max="13315" width="9.140625" style="117" customWidth="1"/>
    <col min="13316" max="13316" width="8.5703125" style="117" customWidth="1"/>
    <col min="13317" max="13317" width="10.7109375" style="117" customWidth="1"/>
    <col min="13318" max="13318" width="12.7109375" style="117" customWidth="1"/>
    <col min="13319" max="13568" width="9.140625" style="117"/>
    <col min="13569" max="13569" width="6.140625" style="117" customWidth="1"/>
    <col min="13570" max="13570" width="45.140625" style="117" customWidth="1"/>
    <col min="13571" max="13571" width="9.140625" style="117" customWidth="1"/>
    <col min="13572" max="13572" width="8.5703125" style="117" customWidth="1"/>
    <col min="13573" max="13573" width="10.7109375" style="117" customWidth="1"/>
    <col min="13574" max="13574" width="12.7109375" style="117" customWidth="1"/>
    <col min="13575" max="13824" width="9.140625" style="117"/>
    <col min="13825" max="13825" width="6.140625" style="117" customWidth="1"/>
    <col min="13826" max="13826" width="45.140625" style="117" customWidth="1"/>
    <col min="13827" max="13827" width="9.140625" style="117" customWidth="1"/>
    <col min="13828" max="13828" width="8.5703125" style="117" customWidth="1"/>
    <col min="13829" max="13829" width="10.7109375" style="117" customWidth="1"/>
    <col min="13830" max="13830" width="12.7109375" style="117" customWidth="1"/>
    <col min="13831" max="14080" width="9.140625" style="117"/>
    <col min="14081" max="14081" width="6.140625" style="117" customWidth="1"/>
    <col min="14082" max="14082" width="45.140625" style="117" customWidth="1"/>
    <col min="14083" max="14083" width="9.140625" style="117" customWidth="1"/>
    <col min="14084" max="14084" width="8.5703125" style="117" customWidth="1"/>
    <col min="14085" max="14085" width="10.7109375" style="117" customWidth="1"/>
    <col min="14086" max="14086" width="12.7109375" style="117" customWidth="1"/>
    <col min="14087" max="14336" width="9.140625" style="117"/>
    <col min="14337" max="14337" width="6.140625" style="117" customWidth="1"/>
    <col min="14338" max="14338" width="45.140625" style="117" customWidth="1"/>
    <col min="14339" max="14339" width="9.140625" style="117" customWidth="1"/>
    <col min="14340" max="14340" width="8.5703125" style="117" customWidth="1"/>
    <col min="14341" max="14341" width="10.7109375" style="117" customWidth="1"/>
    <col min="14342" max="14342" width="12.7109375" style="117" customWidth="1"/>
    <col min="14343" max="14592" width="9.140625" style="117"/>
    <col min="14593" max="14593" width="6.140625" style="117" customWidth="1"/>
    <col min="14594" max="14594" width="45.140625" style="117" customWidth="1"/>
    <col min="14595" max="14595" width="9.140625" style="117" customWidth="1"/>
    <col min="14596" max="14596" width="8.5703125" style="117" customWidth="1"/>
    <col min="14597" max="14597" width="10.7109375" style="117" customWidth="1"/>
    <col min="14598" max="14598" width="12.7109375" style="117" customWidth="1"/>
    <col min="14599" max="14848" width="9.140625" style="117"/>
    <col min="14849" max="14849" width="6.140625" style="117" customWidth="1"/>
    <col min="14850" max="14850" width="45.140625" style="117" customWidth="1"/>
    <col min="14851" max="14851" width="9.140625" style="117" customWidth="1"/>
    <col min="14852" max="14852" width="8.5703125" style="117" customWidth="1"/>
    <col min="14853" max="14853" width="10.7109375" style="117" customWidth="1"/>
    <col min="14854" max="14854" width="12.7109375" style="117" customWidth="1"/>
    <col min="14855" max="15104" width="9.140625" style="117"/>
    <col min="15105" max="15105" width="6.140625" style="117" customWidth="1"/>
    <col min="15106" max="15106" width="45.140625" style="117" customWidth="1"/>
    <col min="15107" max="15107" width="9.140625" style="117" customWidth="1"/>
    <col min="15108" max="15108" width="8.5703125" style="117" customWidth="1"/>
    <col min="15109" max="15109" width="10.7109375" style="117" customWidth="1"/>
    <col min="15110" max="15110" width="12.7109375" style="117" customWidth="1"/>
    <col min="15111" max="15360" width="9.140625" style="117"/>
    <col min="15361" max="15361" width="6.140625" style="117" customWidth="1"/>
    <col min="15362" max="15362" width="45.140625" style="117" customWidth="1"/>
    <col min="15363" max="15363" width="9.140625" style="117" customWidth="1"/>
    <col min="15364" max="15364" width="8.5703125" style="117" customWidth="1"/>
    <col min="15365" max="15365" width="10.7109375" style="117" customWidth="1"/>
    <col min="15366" max="15366" width="12.7109375" style="117" customWidth="1"/>
    <col min="15367" max="15616" width="9.140625" style="117"/>
    <col min="15617" max="15617" width="6.140625" style="117" customWidth="1"/>
    <col min="15618" max="15618" width="45.140625" style="117" customWidth="1"/>
    <col min="15619" max="15619" width="9.140625" style="117" customWidth="1"/>
    <col min="15620" max="15620" width="8.5703125" style="117" customWidth="1"/>
    <col min="15621" max="15621" width="10.7109375" style="117" customWidth="1"/>
    <col min="15622" max="15622" width="12.7109375" style="117" customWidth="1"/>
    <col min="15623" max="15872" width="9.140625" style="117"/>
    <col min="15873" max="15873" width="6.140625" style="117" customWidth="1"/>
    <col min="15874" max="15874" width="45.140625" style="117" customWidth="1"/>
    <col min="15875" max="15875" width="9.140625" style="117" customWidth="1"/>
    <col min="15876" max="15876" width="8.5703125" style="117" customWidth="1"/>
    <col min="15877" max="15877" width="10.7109375" style="117" customWidth="1"/>
    <col min="15878" max="15878" width="12.7109375" style="117" customWidth="1"/>
    <col min="15879" max="16128" width="9.140625" style="117"/>
    <col min="16129" max="16129" width="6.140625" style="117" customWidth="1"/>
    <col min="16130" max="16130" width="45.140625" style="117" customWidth="1"/>
    <col min="16131" max="16131" width="9.140625" style="117" customWidth="1"/>
    <col min="16132" max="16132" width="8.5703125" style="117" customWidth="1"/>
    <col min="16133" max="16133" width="10.7109375" style="117" customWidth="1"/>
    <col min="16134" max="16134" width="12.7109375" style="117" customWidth="1"/>
    <col min="16135" max="16384" width="9.140625" style="117"/>
  </cols>
  <sheetData>
    <row r="1" spans="1:6">
      <c r="A1" s="114" t="s">
        <v>28</v>
      </c>
      <c r="B1" s="115" t="s">
        <v>1</v>
      </c>
      <c r="C1" s="115" t="s">
        <v>2</v>
      </c>
      <c r="D1" s="116" t="s">
        <v>3</v>
      </c>
      <c r="E1" s="116" t="s">
        <v>4</v>
      </c>
      <c r="F1" s="116" t="s">
        <v>27</v>
      </c>
    </row>
    <row r="2" spans="1:6">
      <c r="A2" s="118"/>
      <c r="B2" s="115"/>
      <c r="C2" s="119"/>
      <c r="D2" s="121"/>
      <c r="E2" s="121"/>
      <c r="F2" s="121"/>
    </row>
    <row r="3" spans="1:6">
      <c r="A3" s="122" t="s">
        <v>29</v>
      </c>
      <c r="B3" s="506" t="s">
        <v>69</v>
      </c>
      <c r="C3" s="506"/>
      <c r="D3" s="506"/>
      <c r="E3" s="506"/>
      <c r="F3" s="506"/>
    </row>
    <row r="4" spans="1:6">
      <c r="A4" s="118"/>
      <c r="B4" s="115"/>
      <c r="C4" s="119"/>
      <c r="D4" s="121"/>
      <c r="E4" s="121"/>
      <c r="F4" s="121"/>
    </row>
    <row r="5" spans="1:6" ht="178.5">
      <c r="A5" s="123"/>
      <c r="B5" s="124" t="s">
        <v>70</v>
      </c>
      <c r="C5" s="119"/>
      <c r="D5" s="121"/>
      <c r="E5" s="121"/>
      <c r="F5" s="121"/>
    </row>
    <row r="6" spans="1:6">
      <c r="A6" s="118"/>
      <c r="B6" s="115"/>
      <c r="C6" s="119"/>
      <c r="D6" s="121"/>
      <c r="E6" s="121"/>
      <c r="F6" s="121"/>
    </row>
    <row r="7" spans="1:6" ht="40.5">
      <c r="A7" s="125" t="s">
        <v>31</v>
      </c>
      <c r="B7" s="124" t="s">
        <v>71</v>
      </c>
      <c r="C7" s="126"/>
      <c r="D7" s="121"/>
      <c r="E7" s="121"/>
      <c r="F7" s="121"/>
    </row>
    <row r="8" spans="1:6">
      <c r="A8" s="118"/>
      <c r="B8" s="115"/>
      <c r="C8" s="119" t="s">
        <v>72</v>
      </c>
      <c r="D8" s="121">
        <v>1</v>
      </c>
      <c r="E8" s="14">
        <v>4850</v>
      </c>
      <c r="F8" s="121">
        <f>D8*E8</f>
        <v>4850</v>
      </c>
    </row>
    <row r="9" spans="1:6">
      <c r="A9" s="118"/>
      <c r="B9" s="115"/>
      <c r="C9" s="119"/>
      <c r="D9" s="121"/>
      <c r="E9" s="121"/>
      <c r="F9" s="121"/>
    </row>
    <row r="10" spans="1:6" ht="331.5">
      <c r="A10" s="125" t="s">
        <v>33</v>
      </c>
      <c r="B10" s="124" t="s">
        <v>73</v>
      </c>
      <c r="C10" s="126"/>
      <c r="D10" s="121"/>
      <c r="E10" s="121"/>
      <c r="F10" s="121"/>
    </row>
    <row r="11" spans="1:6">
      <c r="A11" s="127"/>
      <c r="B11" s="128"/>
      <c r="C11" s="129" t="s">
        <v>74</v>
      </c>
      <c r="D11" s="131">
        <v>1</v>
      </c>
      <c r="E11" s="130">
        <v>1850</v>
      </c>
      <c r="F11" s="131">
        <f>D11*E11</f>
        <v>1850</v>
      </c>
    </row>
    <row r="12" spans="1:6">
      <c r="A12" s="122" t="s">
        <v>29</v>
      </c>
      <c r="B12" s="506" t="s">
        <v>75</v>
      </c>
      <c r="C12" s="506"/>
      <c r="D12" s="506"/>
      <c r="E12" s="506"/>
      <c r="F12" s="132">
        <f>SUM(F8:F11)</f>
        <v>6700</v>
      </c>
    </row>
    <row r="13" spans="1:6">
      <c r="A13" s="118"/>
      <c r="B13" s="115"/>
      <c r="C13" s="119"/>
      <c r="D13" s="121"/>
      <c r="E13" s="121"/>
      <c r="F13" s="121"/>
    </row>
    <row r="14" spans="1:6">
      <c r="A14" s="114" t="s">
        <v>36</v>
      </c>
      <c r="B14" s="133" t="s">
        <v>76</v>
      </c>
      <c r="C14" s="119"/>
      <c r="D14" s="121"/>
      <c r="E14" s="121"/>
      <c r="F14" s="121"/>
    </row>
    <row r="15" spans="1:6">
      <c r="A15" s="118"/>
      <c r="B15" s="115"/>
      <c r="C15" s="119"/>
      <c r="D15" s="134"/>
      <c r="E15" s="134"/>
      <c r="F15" s="134"/>
    </row>
    <row r="16" spans="1:6">
      <c r="A16" s="123"/>
      <c r="B16" s="135" t="s">
        <v>77</v>
      </c>
      <c r="C16" s="119"/>
      <c r="D16" s="121"/>
      <c r="E16" s="121"/>
      <c r="F16" s="120"/>
    </row>
    <row r="17" spans="1:6" ht="51">
      <c r="A17" s="125" t="s">
        <v>31</v>
      </c>
      <c r="B17" s="124" t="s">
        <v>78</v>
      </c>
      <c r="C17" s="136"/>
      <c r="D17" s="166"/>
      <c r="E17" s="138"/>
      <c r="F17" s="138"/>
    </row>
    <row r="18" spans="1:6">
      <c r="A18" s="139"/>
      <c r="B18" s="140"/>
      <c r="C18" s="119" t="s">
        <v>79</v>
      </c>
      <c r="D18" s="121">
        <v>63.7</v>
      </c>
      <c r="E18" s="14">
        <v>12</v>
      </c>
      <c r="F18" s="121">
        <f>D18*E18</f>
        <v>764.40000000000009</v>
      </c>
    </row>
    <row r="19" spans="1:6">
      <c r="A19" s="118"/>
      <c r="B19" s="115"/>
      <c r="C19" s="119"/>
      <c r="D19" s="134"/>
      <c r="E19" s="134"/>
      <c r="F19" s="134"/>
    </row>
    <row r="20" spans="1:6" ht="38.25">
      <c r="A20" s="125" t="s">
        <v>33</v>
      </c>
      <c r="B20" s="124" t="s">
        <v>80</v>
      </c>
      <c r="C20" s="126"/>
      <c r="D20" s="121"/>
      <c r="E20" s="141"/>
      <c r="F20" s="141"/>
    </row>
    <row r="21" spans="1:6">
      <c r="A21" s="118"/>
      <c r="B21" s="115"/>
      <c r="C21" s="119" t="s">
        <v>81</v>
      </c>
      <c r="D21" s="121">
        <v>1</v>
      </c>
      <c r="E21" s="14">
        <v>150</v>
      </c>
      <c r="F21" s="121">
        <f>D21*E21</f>
        <v>150</v>
      </c>
    </row>
    <row r="22" spans="1:6">
      <c r="A22" s="118"/>
      <c r="B22" s="115"/>
      <c r="C22" s="119"/>
      <c r="D22" s="134"/>
      <c r="E22" s="134"/>
      <c r="F22" s="134"/>
    </row>
    <row r="23" spans="1:6">
      <c r="A23" s="125" t="s">
        <v>43</v>
      </c>
      <c r="B23" s="124" t="s">
        <v>82</v>
      </c>
      <c r="C23" s="126"/>
      <c r="D23" s="121"/>
      <c r="E23" s="142"/>
      <c r="F23" s="141"/>
    </row>
    <row r="24" spans="1:6">
      <c r="A24" s="143"/>
      <c r="B24" s="144"/>
      <c r="C24" s="119" t="s">
        <v>81</v>
      </c>
      <c r="D24" s="121">
        <v>1</v>
      </c>
      <c r="E24" s="145">
        <v>150</v>
      </c>
      <c r="F24" s="131">
        <f>D24*E24</f>
        <v>150</v>
      </c>
    </row>
    <row r="25" spans="1:6">
      <c r="A25" s="146"/>
      <c r="B25" s="505" t="s">
        <v>83</v>
      </c>
      <c r="C25" s="505"/>
      <c r="D25" s="505"/>
      <c r="E25" s="147"/>
      <c r="F25" s="147">
        <f>SUM(F18:F24)</f>
        <v>1064.4000000000001</v>
      </c>
    </row>
    <row r="26" spans="1:6">
      <c r="A26" s="118"/>
      <c r="B26" s="115"/>
      <c r="C26" s="119"/>
      <c r="D26" s="134"/>
      <c r="E26" s="134"/>
      <c r="F26" s="134"/>
    </row>
    <row r="27" spans="1:6">
      <c r="A27" s="148"/>
      <c r="B27" s="149" t="s">
        <v>84</v>
      </c>
      <c r="C27" s="119"/>
      <c r="D27" s="134"/>
      <c r="E27" s="134"/>
      <c r="F27" s="120"/>
    </row>
    <row r="28" spans="1:6" ht="219">
      <c r="A28" s="125" t="s">
        <v>31</v>
      </c>
      <c r="B28" s="124" t="s">
        <v>85</v>
      </c>
      <c r="C28" s="119"/>
      <c r="D28" s="121"/>
      <c r="E28" s="150"/>
      <c r="F28" s="141"/>
    </row>
    <row r="29" spans="1:6">
      <c r="A29" s="118"/>
      <c r="B29" s="115"/>
      <c r="C29" s="119"/>
      <c r="D29" s="134"/>
      <c r="E29" s="134"/>
      <c r="F29" s="134"/>
    </row>
    <row r="30" spans="1:6" ht="15">
      <c r="A30" s="125"/>
      <c r="B30" s="144" t="s">
        <v>86</v>
      </c>
      <c r="C30" s="119" t="s">
        <v>50</v>
      </c>
      <c r="D30" s="121">
        <v>71.069999999999993</v>
      </c>
      <c r="E30" s="142"/>
      <c r="F30" s="121"/>
    </row>
    <row r="31" spans="1:6" ht="15">
      <c r="A31" s="125"/>
      <c r="B31" s="144" t="s">
        <v>87</v>
      </c>
      <c r="C31" s="119" t="s">
        <v>50</v>
      </c>
      <c r="D31" s="121">
        <f>D30*0.8</f>
        <v>56.855999999999995</v>
      </c>
      <c r="E31" s="99">
        <v>45</v>
      </c>
      <c r="F31" s="121">
        <f>D31*E31</f>
        <v>2558.5199999999995</v>
      </c>
    </row>
    <row r="32" spans="1:6" ht="15">
      <c r="A32" s="125"/>
      <c r="B32" s="144" t="s">
        <v>88</v>
      </c>
      <c r="C32" s="119" t="s">
        <v>50</v>
      </c>
      <c r="D32" s="121">
        <f>D30-D31</f>
        <v>14.213999999999999</v>
      </c>
      <c r="E32" s="99">
        <v>110</v>
      </c>
      <c r="F32" s="121">
        <f>D32*E32</f>
        <v>1563.54</v>
      </c>
    </row>
    <row r="33" spans="1:6">
      <c r="A33" s="139"/>
      <c r="B33" s="140"/>
      <c r="C33" s="151"/>
      <c r="D33" s="152"/>
      <c r="E33" s="152"/>
      <c r="F33" s="152"/>
    </row>
    <row r="34" spans="1:6" ht="168">
      <c r="A34" s="125" t="s">
        <v>33</v>
      </c>
      <c r="B34" s="124" t="s">
        <v>89</v>
      </c>
      <c r="C34" s="119"/>
      <c r="D34" s="121"/>
      <c r="E34" s="150"/>
      <c r="F34" s="141"/>
    </row>
    <row r="35" spans="1:6">
      <c r="A35" s="118"/>
      <c r="B35" s="115"/>
      <c r="C35" s="119"/>
      <c r="D35" s="134"/>
      <c r="E35" s="134"/>
      <c r="F35" s="134"/>
    </row>
    <row r="36" spans="1:6" ht="15">
      <c r="A36" s="146"/>
      <c r="B36" s="144" t="s">
        <v>86</v>
      </c>
      <c r="C36" s="119" t="s">
        <v>50</v>
      </c>
      <c r="D36" s="121">
        <v>67.08</v>
      </c>
      <c r="E36" s="142"/>
      <c r="F36" s="121"/>
    </row>
    <row r="37" spans="1:6" ht="15">
      <c r="A37" s="146"/>
      <c r="B37" s="144" t="s">
        <v>87</v>
      </c>
      <c r="C37" s="119" t="s">
        <v>50</v>
      </c>
      <c r="D37" s="121">
        <f>D36*0.9</f>
        <v>60.372</v>
      </c>
      <c r="E37" s="99">
        <v>45</v>
      </c>
      <c r="F37" s="121">
        <f>D37*E37</f>
        <v>2716.74</v>
      </c>
    </row>
    <row r="38" spans="1:6" ht="15">
      <c r="A38" s="146"/>
      <c r="B38" s="144" t="s">
        <v>88</v>
      </c>
      <c r="C38" s="119" t="s">
        <v>50</v>
      </c>
      <c r="D38" s="121">
        <v>6.74</v>
      </c>
      <c r="E38" s="99">
        <v>110</v>
      </c>
      <c r="F38" s="121">
        <f>D38*E38</f>
        <v>741.4</v>
      </c>
    </row>
    <row r="39" spans="1:6">
      <c r="A39" s="139"/>
      <c r="B39" s="140"/>
      <c r="C39" s="151"/>
      <c r="D39" s="152"/>
      <c r="E39" s="152"/>
      <c r="F39" s="152"/>
    </row>
    <row r="40" spans="1:6" ht="104.25">
      <c r="A40" s="125" t="s">
        <v>43</v>
      </c>
      <c r="B40" s="124" t="s">
        <v>90</v>
      </c>
      <c r="C40" s="119"/>
      <c r="D40" s="121"/>
      <c r="E40" s="150"/>
      <c r="F40" s="141"/>
    </row>
    <row r="41" spans="1:6" ht="15">
      <c r="A41" s="146"/>
      <c r="B41" s="144"/>
      <c r="C41" s="153" t="s">
        <v>39</v>
      </c>
      <c r="D41" s="121">
        <v>171.48</v>
      </c>
      <c r="E41" s="104">
        <v>35</v>
      </c>
      <c r="F41" s="121">
        <f>D41*E41</f>
        <v>6001.7999999999993</v>
      </c>
    </row>
    <row r="42" spans="1:6">
      <c r="A42" s="118"/>
      <c r="B42" s="115"/>
      <c r="C42" s="119"/>
      <c r="D42" s="134"/>
      <c r="E42" s="134"/>
      <c r="F42" s="134"/>
    </row>
    <row r="43" spans="1:6" ht="53.25">
      <c r="A43" s="125" t="s">
        <v>45</v>
      </c>
      <c r="B43" s="124" t="s">
        <v>91</v>
      </c>
      <c r="C43" s="119"/>
      <c r="D43" s="121"/>
      <c r="E43" s="150"/>
      <c r="F43" s="141"/>
    </row>
    <row r="44" spans="1:6" ht="15">
      <c r="A44" s="146"/>
      <c r="B44" s="144"/>
      <c r="C44" s="153" t="s">
        <v>39</v>
      </c>
      <c r="D44" s="121">
        <v>50.96</v>
      </c>
      <c r="E44" s="104">
        <v>14</v>
      </c>
      <c r="F44" s="121">
        <f>D44*E44</f>
        <v>713.44</v>
      </c>
    </row>
    <row r="45" spans="1:6">
      <c r="A45" s="139"/>
      <c r="B45" s="140"/>
      <c r="C45" s="151"/>
      <c r="D45" s="152"/>
      <c r="E45" s="152"/>
      <c r="F45" s="152"/>
    </row>
    <row r="46" spans="1:6" ht="63.75">
      <c r="A46" s="125" t="s">
        <v>53</v>
      </c>
      <c r="B46" s="124" t="s">
        <v>92</v>
      </c>
      <c r="C46" s="126"/>
      <c r="D46" s="326"/>
      <c r="E46" s="150"/>
      <c r="F46" s="141"/>
    </row>
    <row r="47" spans="1:6" ht="15">
      <c r="A47" s="125"/>
      <c r="B47" s="144"/>
      <c r="C47" s="119" t="s">
        <v>50</v>
      </c>
      <c r="D47" s="121">
        <v>5.0999999999999996</v>
      </c>
      <c r="E47" s="104">
        <v>340</v>
      </c>
      <c r="F47" s="121">
        <f>D47*E47</f>
        <v>1733.9999999999998</v>
      </c>
    </row>
    <row r="48" spans="1:6">
      <c r="A48" s="139"/>
      <c r="B48" s="140"/>
      <c r="C48" s="151"/>
      <c r="D48" s="152"/>
      <c r="E48" s="152"/>
      <c r="F48" s="152"/>
    </row>
    <row r="49" spans="1:6" ht="102">
      <c r="A49" s="125" t="s">
        <v>54</v>
      </c>
      <c r="B49" s="124" t="s">
        <v>93</v>
      </c>
      <c r="C49" s="126"/>
      <c r="D49" s="326"/>
      <c r="E49" s="150"/>
      <c r="F49" s="141"/>
    </row>
    <row r="50" spans="1:6" ht="15">
      <c r="A50" s="154"/>
      <c r="B50" s="144"/>
      <c r="C50" s="119" t="s">
        <v>50</v>
      </c>
      <c r="D50" s="121">
        <v>7.64</v>
      </c>
      <c r="E50" s="104">
        <v>340</v>
      </c>
      <c r="F50" s="121">
        <f>D50*E50</f>
        <v>2597.6</v>
      </c>
    </row>
    <row r="51" spans="1:6">
      <c r="A51" s="139"/>
      <c r="B51" s="140"/>
      <c r="C51" s="151"/>
      <c r="D51" s="152"/>
      <c r="E51" s="152"/>
      <c r="F51" s="152"/>
    </row>
    <row r="52" spans="1:6" ht="153">
      <c r="A52" s="125" t="s">
        <v>55</v>
      </c>
      <c r="B52" s="124" t="s">
        <v>94</v>
      </c>
      <c r="C52" s="119"/>
      <c r="D52" s="121"/>
      <c r="E52" s="150"/>
      <c r="F52" s="141"/>
    </row>
    <row r="53" spans="1:6">
      <c r="A53" s="139"/>
      <c r="B53" s="115"/>
      <c r="C53" s="119"/>
      <c r="D53" s="134"/>
      <c r="E53" s="134"/>
      <c r="F53" s="134"/>
    </row>
    <row r="54" spans="1:6" ht="15">
      <c r="A54" s="155"/>
      <c r="B54" s="144" t="s">
        <v>86</v>
      </c>
      <c r="C54" s="119" t="s">
        <v>50</v>
      </c>
      <c r="D54" s="121">
        <v>58.3</v>
      </c>
      <c r="E54" s="150"/>
      <c r="F54" s="121"/>
    </row>
    <row r="55" spans="1:6" ht="15">
      <c r="A55" s="155"/>
      <c r="B55" s="144" t="s">
        <v>87</v>
      </c>
      <c r="C55" s="119" t="s">
        <v>50</v>
      </c>
      <c r="D55" s="121">
        <f>D54*0.8</f>
        <v>46.64</v>
      </c>
      <c r="E55" s="104">
        <v>15</v>
      </c>
      <c r="F55" s="121">
        <f>D55*E55</f>
        <v>699.6</v>
      </c>
    </row>
    <row r="56" spans="1:6" ht="15">
      <c r="A56" s="155"/>
      <c r="B56" s="144" t="s">
        <v>88</v>
      </c>
      <c r="C56" s="119" t="s">
        <v>50</v>
      </c>
      <c r="D56" s="121">
        <v>11.67</v>
      </c>
      <c r="E56" s="104">
        <v>55</v>
      </c>
      <c r="F56" s="121">
        <f>D56*E56</f>
        <v>641.85</v>
      </c>
    </row>
    <row r="57" spans="1:6">
      <c r="A57" s="139"/>
      <c r="B57" s="140"/>
      <c r="C57" s="151"/>
      <c r="D57" s="152"/>
      <c r="E57" s="152"/>
      <c r="F57" s="152"/>
    </row>
    <row r="58" spans="1:6" ht="153">
      <c r="A58" s="125" t="s">
        <v>56</v>
      </c>
      <c r="B58" s="124" t="s">
        <v>95</v>
      </c>
      <c r="C58" s="119"/>
      <c r="D58" s="121"/>
      <c r="E58" s="150"/>
      <c r="F58" s="141"/>
    </row>
    <row r="59" spans="1:6">
      <c r="A59" s="118"/>
      <c r="B59" s="115"/>
      <c r="C59" s="119"/>
      <c r="D59" s="134"/>
      <c r="E59" s="134"/>
      <c r="F59" s="134"/>
    </row>
    <row r="60" spans="1:6" ht="15">
      <c r="A60" s="146"/>
      <c r="B60" s="144" t="s">
        <v>86</v>
      </c>
      <c r="C60" s="119" t="s">
        <v>50</v>
      </c>
      <c r="D60" s="121">
        <v>42.24</v>
      </c>
      <c r="E60" s="150"/>
      <c r="F60" s="121"/>
    </row>
    <row r="61" spans="1:6" ht="15">
      <c r="A61" s="146"/>
      <c r="B61" s="144" t="s">
        <v>87</v>
      </c>
      <c r="C61" s="119" t="s">
        <v>50</v>
      </c>
      <c r="D61" s="121">
        <v>29.69</v>
      </c>
      <c r="E61" s="104">
        <v>15</v>
      </c>
      <c r="F61" s="121">
        <f>D61*E61</f>
        <v>445.35</v>
      </c>
    </row>
    <row r="62" spans="1:6" ht="15">
      <c r="A62" s="146"/>
      <c r="B62" s="144" t="s">
        <v>88</v>
      </c>
      <c r="C62" s="119" t="s">
        <v>50</v>
      </c>
      <c r="D62" s="121">
        <v>12.73</v>
      </c>
      <c r="E62" s="104">
        <v>55</v>
      </c>
      <c r="F62" s="121">
        <f>D62*E62</f>
        <v>700.15</v>
      </c>
    </row>
    <row r="63" spans="1:6">
      <c r="A63" s="139"/>
      <c r="B63" s="140"/>
      <c r="C63" s="151"/>
      <c r="D63" s="152"/>
      <c r="E63" s="152"/>
      <c r="F63" s="152"/>
    </row>
    <row r="64" spans="1:6" ht="66">
      <c r="A64" s="125" t="s">
        <v>96</v>
      </c>
      <c r="B64" s="124" t="s">
        <v>12</v>
      </c>
      <c r="C64" s="119"/>
      <c r="D64" s="121"/>
      <c r="E64" s="150"/>
      <c r="F64" s="141"/>
    </row>
    <row r="65" spans="1:6" ht="15">
      <c r="A65" s="146"/>
      <c r="B65" s="144"/>
      <c r="C65" s="119" t="s">
        <v>50</v>
      </c>
      <c r="D65" s="121">
        <v>28.83</v>
      </c>
      <c r="E65" s="104">
        <v>28</v>
      </c>
      <c r="F65" s="121">
        <f>D65*E65</f>
        <v>807.24</v>
      </c>
    </row>
    <row r="66" spans="1:6">
      <c r="A66" s="139"/>
      <c r="B66" s="140"/>
      <c r="C66" s="151"/>
      <c r="D66" s="152"/>
      <c r="E66" s="152"/>
      <c r="F66" s="152"/>
    </row>
    <row r="67" spans="1:6" ht="38.25">
      <c r="A67" s="125" t="s">
        <v>97</v>
      </c>
      <c r="B67" s="124" t="s">
        <v>98</v>
      </c>
      <c r="C67" s="126"/>
      <c r="D67" s="326"/>
      <c r="E67" s="150"/>
      <c r="F67" s="141"/>
    </row>
    <row r="68" spans="1:6">
      <c r="A68" s="125"/>
      <c r="B68" s="144"/>
      <c r="C68" s="119" t="s">
        <v>72</v>
      </c>
      <c r="D68" s="121">
        <v>1</v>
      </c>
      <c r="E68" s="104">
        <v>850</v>
      </c>
      <c r="F68" s="121">
        <f>D68*E68</f>
        <v>850</v>
      </c>
    </row>
    <row r="69" spans="1:6">
      <c r="A69" s="139"/>
      <c r="B69" s="140"/>
      <c r="C69" s="151"/>
      <c r="D69" s="152"/>
      <c r="E69" s="152"/>
      <c r="F69" s="152"/>
    </row>
    <row r="70" spans="1:6" ht="102">
      <c r="A70" s="125" t="s">
        <v>99</v>
      </c>
      <c r="B70" s="124" t="s">
        <v>100</v>
      </c>
      <c r="C70" s="126"/>
      <c r="D70" s="326"/>
      <c r="E70" s="150"/>
      <c r="F70" s="141"/>
    </row>
    <row r="71" spans="1:6" ht="15">
      <c r="A71" s="143"/>
      <c r="B71" s="144" t="s">
        <v>101</v>
      </c>
      <c r="C71" s="119" t="s">
        <v>50</v>
      </c>
      <c r="D71" s="121">
        <v>4.8</v>
      </c>
      <c r="E71" s="156">
        <v>180</v>
      </c>
      <c r="F71" s="131">
        <f>D71*E71</f>
        <v>864</v>
      </c>
    </row>
    <row r="72" spans="1:6">
      <c r="A72" s="146"/>
      <c r="B72" s="505" t="s">
        <v>102</v>
      </c>
      <c r="C72" s="505"/>
      <c r="D72" s="505"/>
      <c r="E72" s="142"/>
      <c r="F72" s="157">
        <f>SUM(F31:F71)</f>
        <v>23635.229999999996</v>
      </c>
    </row>
    <row r="73" spans="1:6">
      <c r="A73" s="146"/>
      <c r="B73" s="158"/>
      <c r="C73" s="158"/>
      <c r="D73" s="327"/>
      <c r="E73" s="142"/>
      <c r="F73" s="157"/>
    </row>
    <row r="74" spans="1:6">
      <c r="A74" s="123"/>
      <c r="B74" s="149" t="s">
        <v>103</v>
      </c>
      <c r="C74" s="119"/>
      <c r="D74" s="134"/>
      <c r="E74" s="134"/>
      <c r="F74" s="120"/>
    </row>
    <row r="75" spans="1:6">
      <c r="A75" s="118"/>
      <c r="B75" s="115"/>
      <c r="C75" s="119"/>
      <c r="D75" s="134"/>
      <c r="E75" s="134"/>
      <c r="F75" s="134"/>
    </row>
    <row r="76" spans="1:6" ht="357">
      <c r="A76" s="125" t="s">
        <v>31</v>
      </c>
      <c r="B76" s="124" t="s">
        <v>104</v>
      </c>
      <c r="C76" s="151"/>
      <c r="D76" s="166"/>
      <c r="E76" s="159"/>
      <c r="F76" s="138"/>
    </row>
    <row r="77" spans="1:6">
      <c r="A77" s="139"/>
      <c r="B77" s="160"/>
      <c r="C77" s="161" t="s">
        <v>72</v>
      </c>
      <c r="D77" s="121">
        <v>1</v>
      </c>
      <c r="E77" s="162">
        <v>6500</v>
      </c>
      <c r="F77" s="121">
        <f>D77*E77</f>
        <v>6500</v>
      </c>
    </row>
    <row r="78" spans="1:6">
      <c r="A78" s="139"/>
      <c r="B78" s="163"/>
      <c r="C78" s="164"/>
      <c r="D78" s="166"/>
      <c r="E78" s="165"/>
      <c r="F78" s="166"/>
    </row>
    <row r="79" spans="1:6">
      <c r="A79" s="168"/>
      <c r="B79" s="505" t="s">
        <v>105</v>
      </c>
      <c r="C79" s="505"/>
      <c r="D79" s="505"/>
      <c r="E79" s="169"/>
      <c r="F79" s="170">
        <f>SUM(F77:F78)</f>
        <v>6500</v>
      </c>
    </row>
    <row r="80" spans="1:6">
      <c r="A80" s="146"/>
      <c r="B80" s="158"/>
      <c r="C80" s="158"/>
      <c r="D80" s="327"/>
      <c r="E80" s="142"/>
      <c r="F80" s="157"/>
    </row>
    <row r="81" spans="1:6">
      <c r="A81" s="171"/>
      <c r="B81" s="149" t="s">
        <v>106</v>
      </c>
      <c r="C81" s="151"/>
      <c r="D81" s="152"/>
      <c r="E81" s="152"/>
      <c r="F81" s="137"/>
    </row>
    <row r="82" spans="1:6" ht="127.5">
      <c r="A82" s="125" t="s">
        <v>31</v>
      </c>
      <c r="B82" s="124" t="s">
        <v>107</v>
      </c>
      <c r="C82" s="151"/>
      <c r="D82" s="166"/>
      <c r="E82" s="159"/>
      <c r="F82" s="138"/>
    </row>
    <row r="83" spans="1:6">
      <c r="A83" s="139"/>
      <c r="B83" s="140"/>
      <c r="C83" s="151"/>
      <c r="D83" s="152"/>
      <c r="E83" s="152"/>
      <c r="F83" s="152"/>
    </row>
    <row r="84" spans="1:6">
      <c r="A84" s="154"/>
      <c r="B84" s="126" t="s">
        <v>108</v>
      </c>
      <c r="C84" s="119" t="s">
        <v>79</v>
      </c>
      <c r="D84" s="121">
        <v>48.2</v>
      </c>
      <c r="E84" s="99">
        <v>50</v>
      </c>
      <c r="F84" s="121">
        <f>D84*E84</f>
        <v>2410</v>
      </c>
    </row>
    <row r="85" spans="1:6">
      <c r="A85" s="154"/>
      <c r="B85" s="126" t="s">
        <v>109</v>
      </c>
      <c r="C85" s="119" t="s">
        <v>79</v>
      </c>
      <c r="D85" s="121">
        <v>30</v>
      </c>
      <c r="E85" s="99">
        <v>75</v>
      </c>
      <c r="F85" s="121">
        <f>D85*E85</f>
        <v>2250</v>
      </c>
    </row>
    <row r="86" spans="1:6">
      <c r="A86" s="139"/>
      <c r="B86" s="140"/>
      <c r="C86" s="151"/>
      <c r="D86" s="152"/>
      <c r="E86" s="152"/>
      <c r="F86" s="152"/>
    </row>
    <row r="87" spans="1:6" ht="114.75">
      <c r="A87" s="125" t="s">
        <v>33</v>
      </c>
      <c r="B87" s="172" t="s">
        <v>110</v>
      </c>
      <c r="C87" s="119"/>
      <c r="D87" s="121"/>
      <c r="E87" s="142"/>
      <c r="F87" s="121"/>
    </row>
    <row r="88" spans="1:6">
      <c r="A88" s="146"/>
      <c r="B88" s="160"/>
      <c r="C88" s="119" t="s">
        <v>16</v>
      </c>
      <c r="D88" s="121">
        <v>1</v>
      </c>
      <c r="E88" s="99">
        <v>6500</v>
      </c>
      <c r="F88" s="121">
        <f>D88*E88</f>
        <v>6500</v>
      </c>
    </row>
    <row r="89" spans="1:6">
      <c r="A89" s="139"/>
      <c r="B89" s="140"/>
      <c r="C89" s="151"/>
      <c r="D89" s="152"/>
      <c r="E89" s="152"/>
      <c r="F89" s="152"/>
    </row>
    <row r="90" spans="1:6">
      <c r="A90" s="168"/>
      <c r="B90" s="505" t="s">
        <v>111</v>
      </c>
      <c r="C90" s="505"/>
      <c r="D90" s="505"/>
      <c r="E90" s="169"/>
      <c r="F90" s="170">
        <f>SUM(F84:F89)</f>
        <v>11160</v>
      </c>
    </row>
    <row r="91" spans="1:6">
      <c r="A91" s="118"/>
      <c r="B91" s="115"/>
      <c r="C91" s="119"/>
      <c r="D91" s="134"/>
      <c r="E91" s="134"/>
      <c r="F91" s="134"/>
    </row>
    <row r="92" spans="1:6">
      <c r="A92" s="148"/>
      <c r="B92" s="149" t="s">
        <v>112</v>
      </c>
      <c r="C92" s="119"/>
      <c r="D92" s="134"/>
      <c r="E92" s="134"/>
      <c r="F92" s="120"/>
    </row>
    <row r="93" spans="1:6" ht="38.25">
      <c r="A93" s="125" t="s">
        <v>31</v>
      </c>
      <c r="B93" s="124" t="s">
        <v>113</v>
      </c>
      <c r="C93" s="144"/>
      <c r="D93" s="328"/>
      <c r="E93" s="144"/>
      <c r="F93" s="144"/>
    </row>
    <row r="94" spans="1:6">
      <c r="A94" s="125"/>
      <c r="B94" s="173"/>
      <c r="C94" s="119" t="s">
        <v>79</v>
      </c>
      <c r="D94" s="121">
        <v>63.7</v>
      </c>
      <c r="E94" s="99">
        <v>25</v>
      </c>
      <c r="F94" s="121">
        <f>D94*E94</f>
        <v>1592.5</v>
      </c>
    </row>
    <row r="95" spans="1:6">
      <c r="A95" s="118"/>
      <c r="B95" s="115"/>
      <c r="C95" s="119"/>
      <c r="D95" s="134"/>
      <c r="E95" s="134"/>
      <c r="F95" s="134"/>
    </row>
    <row r="96" spans="1:6" ht="153">
      <c r="A96" s="125" t="s">
        <v>33</v>
      </c>
      <c r="B96" s="124" t="s">
        <v>114</v>
      </c>
      <c r="C96" s="119"/>
      <c r="D96" s="121"/>
      <c r="E96" s="142"/>
      <c r="F96" s="141"/>
    </row>
    <row r="97" spans="1:6">
      <c r="A97" s="125"/>
      <c r="B97" s="173"/>
      <c r="C97" s="119" t="s">
        <v>79</v>
      </c>
      <c r="D97" s="121">
        <v>48.2</v>
      </c>
      <c r="E97" s="99">
        <v>14</v>
      </c>
      <c r="F97" s="121">
        <f>D97*E97</f>
        <v>674.80000000000007</v>
      </c>
    </row>
    <row r="98" spans="1:6">
      <c r="A98" s="118"/>
      <c r="B98" s="115"/>
      <c r="C98" s="119"/>
      <c r="D98" s="134"/>
      <c r="E98" s="134"/>
      <c r="F98" s="134"/>
    </row>
    <row r="99" spans="1:6" ht="178.5">
      <c r="A99" s="125" t="s">
        <v>43</v>
      </c>
      <c r="B99" s="124" t="s">
        <v>115</v>
      </c>
      <c r="C99" s="119"/>
      <c r="D99" s="121"/>
      <c r="E99" s="142"/>
      <c r="F99" s="141"/>
    </row>
    <row r="100" spans="1:6">
      <c r="A100" s="125"/>
      <c r="B100" s="173" t="s">
        <v>116</v>
      </c>
      <c r="C100" s="119" t="s">
        <v>79</v>
      </c>
      <c r="D100" s="121">
        <v>12.5</v>
      </c>
      <c r="E100" s="99">
        <v>85</v>
      </c>
      <c r="F100" s="121">
        <f>D100*E100</f>
        <v>1062.5</v>
      </c>
    </row>
    <row r="101" spans="1:6">
      <c r="A101" s="118"/>
      <c r="B101" s="115"/>
      <c r="C101" s="119"/>
      <c r="D101" s="134"/>
      <c r="E101" s="134"/>
      <c r="F101" s="134"/>
    </row>
    <row r="102" spans="1:6" ht="114.75">
      <c r="A102" s="125" t="s">
        <v>45</v>
      </c>
      <c r="B102" s="124" t="s">
        <v>117</v>
      </c>
      <c r="C102" s="119"/>
      <c r="D102" s="121"/>
      <c r="E102" s="142"/>
      <c r="F102" s="141"/>
    </row>
    <row r="103" spans="1:6">
      <c r="A103" s="125"/>
      <c r="B103" s="173"/>
      <c r="C103" s="119" t="s">
        <v>79</v>
      </c>
      <c r="D103" s="121">
        <v>60.7</v>
      </c>
      <c r="E103" s="99">
        <v>45</v>
      </c>
      <c r="F103" s="121">
        <f>D103*E103</f>
        <v>2731.5</v>
      </c>
    </row>
    <row r="104" spans="1:6">
      <c r="A104" s="118"/>
      <c r="B104" s="115"/>
      <c r="C104" s="119"/>
      <c r="D104" s="134"/>
      <c r="E104" s="335"/>
      <c r="F104" s="335"/>
    </row>
    <row r="105" spans="1:6">
      <c r="A105" s="146"/>
      <c r="B105" s="505" t="s">
        <v>118</v>
      </c>
      <c r="C105" s="505"/>
      <c r="D105" s="505"/>
      <c r="E105" s="142"/>
      <c r="F105" s="157">
        <f>SUM(F94:F104)</f>
        <v>6061.3</v>
      </c>
    </row>
    <row r="106" spans="1:6">
      <c r="A106" s="118"/>
      <c r="B106" s="115"/>
      <c r="C106" s="119"/>
      <c r="D106" s="134"/>
      <c r="E106" s="134"/>
      <c r="F106" s="134"/>
    </row>
    <row r="107" spans="1:6">
      <c r="A107" s="114" t="s">
        <v>36</v>
      </c>
      <c r="B107" s="133" t="s">
        <v>119</v>
      </c>
      <c r="C107" s="119"/>
      <c r="D107" s="121"/>
      <c r="E107" s="142"/>
      <c r="F107" s="174">
        <f>$F$25+$F$72+$F$79+$F$90+$F$105</f>
        <v>48420.93</v>
      </c>
    </row>
    <row r="108" spans="1:6">
      <c r="A108" s="118"/>
      <c r="B108" s="115"/>
      <c r="C108" s="119"/>
      <c r="D108" s="134"/>
      <c r="E108" s="134"/>
      <c r="F108" s="134"/>
    </row>
    <row r="109" spans="1:6">
      <c r="A109" s="114" t="s">
        <v>120</v>
      </c>
      <c r="B109" s="133" t="s">
        <v>121</v>
      </c>
      <c r="C109" s="119"/>
      <c r="D109" s="134"/>
      <c r="E109" s="134"/>
      <c r="F109" s="121"/>
    </row>
    <row r="110" spans="1:6">
      <c r="A110" s="118"/>
      <c r="B110" s="115"/>
      <c r="C110" s="119"/>
      <c r="D110" s="134"/>
      <c r="E110" s="134"/>
      <c r="F110" s="134"/>
    </row>
    <row r="111" spans="1:6">
      <c r="A111" s="123"/>
      <c r="B111" s="135" t="s">
        <v>77</v>
      </c>
      <c r="C111" s="119"/>
      <c r="D111" s="134"/>
      <c r="E111" s="134"/>
      <c r="F111" s="120"/>
    </row>
    <row r="112" spans="1:6">
      <c r="A112" s="118"/>
      <c r="B112" s="115"/>
      <c r="C112" s="119"/>
      <c r="D112" s="134"/>
      <c r="E112" s="134"/>
      <c r="F112" s="134"/>
    </row>
    <row r="113" spans="1:6" ht="56.25" customHeight="1">
      <c r="A113" s="125" t="s">
        <v>31</v>
      </c>
      <c r="B113" s="124" t="s">
        <v>122</v>
      </c>
      <c r="C113" s="126"/>
      <c r="D113" s="326"/>
      <c r="E113" s="142"/>
      <c r="F113" s="141"/>
    </row>
    <row r="114" spans="1:6">
      <c r="A114" s="125"/>
      <c r="B114" s="144"/>
      <c r="C114" s="119" t="s">
        <v>79</v>
      </c>
      <c r="D114" s="121">
        <v>84.1</v>
      </c>
      <c r="E114" s="99">
        <v>12</v>
      </c>
      <c r="F114" s="121">
        <f>D114*E114</f>
        <v>1009.1999999999999</v>
      </c>
    </row>
    <row r="115" spans="1:6">
      <c r="A115" s="118"/>
      <c r="B115" s="115"/>
      <c r="C115" s="119"/>
      <c r="D115" s="134"/>
      <c r="E115" s="134"/>
      <c r="F115" s="134"/>
    </row>
    <row r="116" spans="1:6" ht="38.25">
      <c r="A116" s="125" t="s">
        <v>33</v>
      </c>
      <c r="B116" s="124" t="s">
        <v>80</v>
      </c>
      <c r="C116" s="126"/>
      <c r="D116" s="326"/>
      <c r="E116" s="142"/>
      <c r="F116" s="141"/>
    </row>
    <row r="117" spans="1:6">
      <c r="A117" s="125"/>
      <c r="B117" s="144"/>
      <c r="C117" s="119" t="s">
        <v>81</v>
      </c>
      <c r="D117" s="121">
        <v>1</v>
      </c>
      <c r="E117" s="99">
        <v>85</v>
      </c>
      <c r="F117" s="121">
        <f>D117*E117</f>
        <v>85</v>
      </c>
    </row>
    <row r="118" spans="1:6">
      <c r="A118" s="118"/>
      <c r="B118" s="115"/>
      <c r="C118" s="119"/>
      <c r="D118" s="134"/>
      <c r="E118" s="134"/>
      <c r="F118" s="134"/>
    </row>
    <row r="119" spans="1:6">
      <c r="A119" s="125" t="s">
        <v>43</v>
      </c>
      <c r="B119" s="124" t="s">
        <v>123</v>
      </c>
      <c r="C119" s="126"/>
      <c r="D119" s="326"/>
      <c r="E119" s="142"/>
      <c r="F119" s="141"/>
    </row>
    <row r="120" spans="1:6">
      <c r="A120" s="143"/>
      <c r="B120" s="144"/>
      <c r="C120" s="119" t="s">
        <v>81</v>
      </c>
      <c r="D120" s="121">
        <v>1</v>
      </c>
      <c r="E120" s="145">
        <v>850</v>
      </c>
      <c r="F120" s="131">
        <f>D120*E120</f>
        <v>850</v>
      </c>
    </row>
    <row r="121" spans="1:6">
      <c r="A121" s="146"/>
      <c r="B121" s="505" t="s">
        <v>83</v>
      </c>
      <c r="C121" s="505"/>
      <c r="D121" s="505"/>
      <c r="E121" s="142"/>
      <c r="F121" s="157">
        <f>SUM(F114:F120)</f>
        <v>1944.1999999999998</v>
      </c>
    </row>
    <row r="122" spans="1:6">
      <c r="A122" s="146"/>
      <c r="B122" s="158"/>
      <c r="C122" s="158"/>
      <c r="D122" s="327"/>
      <c r="E122" s="142"/>
      <c r="F122" s="157"/>
    </row>
    <row r="123" spans="1:6">
      <c r="A123" s="148"/>
      <c r="B123" s="149" t="s">
        <v>84</v>
      </c>
      <c r="C123" s="119"/>
      <c r="D123" s="134"/>
      <c r="E123" s="134"/>
      <c r="F123" s="120"/>
    </row>
    <row r="124" spans="1:6">
      <c r="A124" s="118"/>
      <c r="B124" s="115"/>
      <c r="C124" s="119"/>
      <c r="D124" s="134"/>
      <c r="E124" s="134"/>
      <c r="F124" s="134"/>
    </row>
    <row r="125" spans="1:6" ht="168">
      <c r="A125" s="125" t="s">
        <v>31</v>
      </c>
      <c r="B125" s="124" t="s">
        <v>124</v>
      </c>
      <c r="C125" s="151"/>
      <c r="D125" s="166"/>
      <c r="E125" s="175"/>
      <c r="F125" s="138"/>
    </row>
    <row r="126" spans="1:6">
      <c r="A126" s="139"/>
      <c r="B126" s="115"/>
      <c r="C126" s="119"/>
      <c r="D126" s="134"/>
      <c r="E126" s="134"/>
      <c r="F126" s="134"/>
    </row>
    <row r="127" spans="1:6" ht="15">
      <c r="A127" s="154"/>
      <c r="B127" s="144" t="s">
        <v>125</v>
      </c>
      <c r="C127" s="119" t="s">
        <v>50</v>
      </c>
      <c r="D127" s="121">
        <v>83.73</v>
      </c>
      <c r="E127" s="150"/>
      <c r="F127" s="121"/>
    </row>
    <row r="128" spans="1:6" ht="15">
      <c r="A128" s="154"/>
      <c r="B128" s="144" t="s">
        <v>87</v>
      </c>
      <c r="C128" s="119" t="s">
        <v>50</v>
      </c>
      <c r="D128" s="121">
        <v>69.56</v>
      </c>
      <c r="E128" s="104">
        <v>35</v>
      </c>
      <c r="F128" s="121">
        <f>D128*E128</f>
        <v>2434.6</v>
      </c>
    </row>
    <row r="129" spans="1:6" ht="15">
      <c r="A129" s="154"/>
      <c r="B129" s="144" t="s">
        <v>88</v>
      </c>
      <c r="C129" s="119" t="s">
        <v>50</v>
      </c>
      <c r="D129" s="121">
        <v>14.17</v>
      </c>
      <c r="E129" s="104">
        <v>75</v>
      </c>
      <c r="F129" s="121">
        <f>D129*E129</f>
        <v>1062.75</v>
      </c>
    </row>
    <row r="130" spans="1:6">
      <c r="A130" s="139"/>
      <c r="B130" s="140"/>
      <c r="C130" s="151"/>
      <c r="D130" s="152"/>
      <c r="E130" s="152"/>
      <c r="F130" s="152"/>
    </row>
    <row r="131" spans="1:6" ht="142.5">
      <c r="A131" s="125" t="s">
        <v>33</v>
      </c>
      <c r="B131" s="124" t="s">
        <v>126</v>
      </c>
      <c r="C131" s="119"/>
      <c r="D131" s="121"/>
      <c r="E131" s="150"/>
      <c r="F131" s="141"/>
    </row>
    <row r="132" spans="1:6">
      <c r="A132" s="118"/>
      <c r="B132" s="115"/>
      <c r="C132" s="119"/>
      <c r="D132" s="134"/>
      <c r="E132" s="134"/>
      <c r="F132" s="134"/>
    </row>
    <row r="133" spans="1:6" ht="15">
      <c r="A133" s="125"/>
      <c r="B133" s="144" t="s">
        <v>125</v>
      </c>
      <c r="C133" s="119" t="s">
        <v>50</v>
      </c>
      <c r="D133" s="121">
        <v>293.33999999999997</v>
      </c>
      <c r="E133" s="150"/>
      <c r="F133" s="121"/>
    </row>
    <row r="134" spans="1:6" ht="15">
      <c r="A134" s="125"/>
      <c r="B134" s="144" t="s">
        <v>87</v>
      </c>
      <c r="C134" s="119" t="s">
        <v>50</v>
      </c>
      <c r="D134" s="121">
        <v>234.67</v>
      </c>
      <c r="E134" s="104">
        <v>35</v>
      </c>
      <c r="F134" s="121">
        <f>D134*E134</f>
        <v>8213.4499999999989</v>
      </c>
    </row>
    <row r="135" spans="1:6" ht="15">
      <c r="A135" s="125"/>
      <c r="B135" s="144" t="s">
        <v>88</v>
      </c>
      <c r="C135" s="119" t="s">
        <v>50</v>
      </c>
      <c r="D135" s="121">
        <v>58.67</v>
      </c>
      <c r="E135" s="104">
        <v>75</v>
      </c>
      <c r="F135" s="121">
        <f>D135*E135</f>
        <v>4400.25</v>
      </c>
    </row>
    <row r="136" spans="1:6">
      <c r="A136" s="139"/>
      <c r="B136" s="140"/>
      <c r="C136" s="151"/>
      <c r="D136" s="152"/>
      <c r="E136" s="152"/>
      <c r="F136" s="152"/>
    </row>
    <row r="137" spans="1:6" ht="107.25" customHeight="1">
      <c r="A137" s="125" t="s">
        <v>43</v>
      </c>
      <c r="B137" s="124" t="s">
        <v>127</v>
      </c>
      <c r="C137" s="119"/>
      <c r="D137" s="121"/>
      <c r="E137" s="150"/>
      <c r="F137" s="141"/>
    </row>
    <row r="138" spans="1:6" ht="15">
      <c r="A138" s="155"/>
      <c r="B138" s="144"/>
      <c r="C138" s="153" t="s">
        <v>39</v>
      </c>
      <c r="D138" s="121">
        <v>347.25</v>
      </c>
      <c r="E138" s="104">
        <v>25</v>
      </c>
      <c r="F138" s="121">
        <f>D138*E138</f>
        <v>8681.25</v>
      </c>
    </row>
    <row r="139" spans="1:6">
      <c r="A139" s="139"/>
      <c r="B139" s="115"/>
      <c r="C139" s="119"/>
      <c r="D139" s="134"/>
      <c r="E139" s="134"/>
      <c r="F139" s="134"/>
    </row>
    <row r="140" spans="1:6" ht="53.25">
      <c r="A140" s="125" t="s">
        <v>45</v>
      </c>
      <c r="B140" s="124" t="s">
        <v>91</v>
      </c>
      <c r="C140" s="119"/>
      <c r="D140" s="121"/>
      <c r="E140" s="150"/>
      <c r="F140" s="141"/>
    </row>
    <row r="141" spans="1:6" ht="15">
      <c r="A141" s="146"/>
      <c r="B141" s="144"/>
      <c r="C141" s="153" t="s">
        <v>39</v>
      </c>
      <c r="D141" s="121">
        <v>122.07</v>
      </c>
      <c r="E141" s="104">
        <v>4</v>
      </c>
      <c r="F141" s="121">
        <f>D141*E141</f>
        <v>488.28</v>
      </c>
    </row>
    <row r="142" spans="1:6">
      <c r="A142" s="118"/>
      <c r="B142" s="115"/>
      <c r="C142" s="119"/>
      <c r="D142" s="134"/>
      <c r="E142" s="134"/>
      <c r="F142" s="134"/>
    </row>
    <row r="143" spans="1:6" ht="63.75">
      <c r="A143" s="125" t="s">
        <v>53</v>
      </c>
      <c r="B143" s="124" t="s">
        <v>128</v>
      </c>
      <c r="C143" s="126"/>
      <c r="D143" s="326"/>
      <c r="E143" s="150"/>
      <c r="F143" s="141"/>
    </row>
    <row r="144" spans="1:6" ht="15">
      <c r="A144" s="125"/>
      <c r="B144" s="144"/>
      <c r="C144" s="119" t="s">
        <v>50</v>
      </c>
      <c r="D144" s="121">
        <v>11.39</v>
      </c>
      <c r="E144" s="104">
        <v>320</v>
      </c>
      <c r="F144" s="121">
        <f>D144*E144</f>
        <v>3644.8</v>
      </c>
    </row>
    <row r="145" spans="1:6">
      <c r="A145" s="118"/>
      <c r="B145" s="115"/>
      <c r="C145" s="119"/>
      <c r="D145" s="134"/>
      <c r="E145" s="134"/>
      <c r="F145" s="134"/>
    </row>
    <row r="146" spans="1:6" ht="114.75">
      <c r="A146" s="125" t="s">
        <v>54</v>
      </c>
      <c r="B146" s="124" t="s">
        <v>129</v>
      </c>
      <c r="C146" s="126"/>
      <c r="D146" s="326"/>
      <c r="E146" s="150"/>
      <c r="F146" s="141"/>
    </row>
    <row r="147" spans="1:6" ht="15">
      <c r="A147" s="125"/>
      <c r="B147" s="144"/>
      <c r="C147" s="119" t="s">
        <v>50</v>
      </c>
      <c r="D147" s="121">
        <v>18</v>
      </c>
      <c r="E147" s="104">
        <v>320</v>
      </c>
      <c r="F147" s="121">
        <f>D147*E147</f>
        <v>5760</v>
      </c>
    </row>
    <row r="148" spans="1:6">
      <c r="A148" s="118"/>
      <c r="B148" s="115"/>
      <c r="C148" s="119"/>
      <c r="D148" s="134"/>
      <c r="E148" s="134"/>
      <c r="F148" s="134"/>
    </row>
    <row r="149" spans="1:6" ht="157.5" customHeight="1">
      <c r="A149" s="125" t="s">
        <v>55</v>
      </c>
      <c r="B149" s="124" t="s">
        <v>130</v>
      </c>
      <c r="C149" s="119"/>
      <c r="D149" s="121"/>
      <c r="E149" s="150"/>
      <c r="F149" s="141"/>
    </row>
    <row r="150" spans="1:6">
      <c r="A150" s="118"/>
      <c r="B150" s="115"/>
      <c r="C150" s="119"/>
      <c r="D150" s="134"/>
      <c r="E150" s="134"/>
      <c r="F150" s="134"/>
    </row>
    <row r="151" spans="1:6" ht="15">
      <c r="A151" s="125"/>
      <c r="B151" s="144" t="s">
        <v>86</v>
      </c>
      <c r="C151" s="119" t="s">
        <v>50</v>
      </c>
      <c r="D151" s="121">
        <v>33.04</v>
      </c>
      <c r="E151" s="150"/>
      <c r="F151" s="121"/>
    </row>
    <row r="152" spans="1:6" ht="15">
      <c r="A152" s="125"/>
      <c r="B152" s="144" t="s">
        <v>87</v>
      </c>
      <c r="C152" s="119" t="s">
        <v>50</v>
      </c>
      <c r="D152" s="121">
        <v>26.44</v>
      </c>
      <c r="E152" s="104">
        <v>25</v>
      </c>
      <c r="F152" s="121">
        <f>D152*E152</f>
        <v>661</v>
      </c>
    </row>
    <row r="153" spans="1:6" ht="15">
      <c r="A153" s="125"/>
      <c r="B153" s="144" t="s">
        <v>88</v>
      </c>
      <c r="C153" s="119" t="s">
        <v>50</v>
      </c>
      <c r="D153" s="121">
        <v>6.61</v>
      </c>
      <c r="E153" s="104">
        <v>55</v>
      </c>
      <c r="F153" s="121">
        <f>D153*E153</f>
        <v>363.55</v>
      </c>
    </row>
    <row r="154" spans="1:6">
      <c r="A154" s="118"/>
      <c r="B154" s="115"/>
      <c r="C154" s="119"/>
      <c r="D154" s="134"/>
      <c r="E154" s="134"/>
      <c r="F154" s="134"/>
    </row>
    <row r="155" spans="1:6" ht="157.5" customHeight="1">
      <c r="A155" s="125" t="s">
        <v>56</v>
      </c>
      <c r="B155" s="124" t="s">
        <v>131</v>
      </c>
      <c r="C155" s="119"/>
      <c r="D155" s="121"/>
      <c r="E155" s="150"/>
      <c r="F155" s="141"/>
    </row>
    <row r="156" spans="1:6">
      <c r="A156" s="118"/>
      <c r="B156" s="115"/>
      <c r="C156" s="119"/>
      <c r="D156" s="134"/>
      <c r="E156" s="134"/>
      <c r="F156" s="134"/>
    </row>
    <row r="157" spans="1:6" ht="15">
      <c r="A157" s="146"/>
      <c r="B157" s="144" t="s">
        <v>86</v>
      </c>
      <c r="C157" s="119" t="s">
        <v>50</v>
      </c>
      <c r="D157" s="121">
        <v>225.08</v>
      </c>
      <c r="E157" s="150"/>
      <c r="F157" s="121"/>
    </row>
    <row r="158" spans="1:6" ht="15">
      <c r="A158" s="146"/>
      <c r="B158" s="144" t="s">
        <v>87</v>
      </c>
      <c r="C158" s="119" t="s">
        <v>50</v>
      </c>
      <c r="D158" s="121">
        <v>157.55000000000001</v>
      </c>
      <c r="E158" s="104">
        <v>25</v>
      </c>
      <c r="F158" s="121">
        <f>D158*E158</f>
        <v>3938.7500000000005</v>
      </c>
    </row>
    <row r="159" spans="1:6" ht="15">
      <c r="A159" s="146"/>
      <c r="B159" s="144" t="s">
        <v>88</v>
      </c>
      <c r="C159" s="119" t="s">
        <v>50</v>
      </c>
      <c r="D159" s="121">
        <v>67.53</v>
      </c>
      <c r="E159" s="104">
        <v>55</v>
      </c>
      <c r="F159" s="121">
        <f>D159*E159</f>
        <v>3714.15</v>
      </c>
    </row>
    <row r="160" spans="1:6">
      <c r="A160" s="139"/>
      <c r="B160" s="140"/>
      <c r="C160" s="151"/>
      <c r="D160" s="152"/>
      <c r="E160" s="152"/>
      <c r="F160" s="152"/>
    </row>
    <row r="161" spans="1:6" ht="78.75">
      <c r="A161" s="125" t="s">
        <v>96</v>
      </c>
      <c r="B161" s="124" t="s">
        <v>132</v>
      </c>
      <c r="C161" s="119"/>
      <c r="D161" s="121"/>
      <c r="E161" s="150"/>
      <c r="F161" s="141"/>
    </row>
    <row r="162" spans="1:6" ht="15">
      <c r="A162" s="146"/>
      <c r="B162" s="144"/>
      <c r="C162" s="119" t="s">
        <v>50</v>
      </c>
      <c r="D162" s="121">
        <v>113.55</v>
      </c>
      <c r="E162" s="104">
        <v>32</v>
      </c>
      <c r="F162" s="121">
        <f>D162*E162</f>
        <v>3633.6</v>
      </c>
    </row>
    <row r="163" spans="1:6">
      <c r="A163" s="118"/>
      <c r="B163" s="115"/>
      <c r="C163" s="119"/>
      <c r="D163" s="134"/>
      <c r="E163" s="134"/>
      <c r="F163" s="134"/>
    </row>
    <row r="164" spans="1:6" ht="51">
      <c r="A164" s="125" t="s">
        <v>97</v>
      </c>
      <c r="B164" s="124" t="s">
        <v>133</v>
      </c>
      <c r="C164" s="126"/>
      <c r="D164" s="326"/>
      <c r="E164" s="150"/>
      <c r="F164" s="141"/>
    </row>
    <row r="165" spans="1:6">
      <c r="A165" s="125"/>
      <c r="B165" s="144"/>
      <c r="C165" s="119" t="s">
        <v>72</v>
      </c>
      <c r="D165" s="121">
        <v>2</v>
      </c>
      <c r="E165" s="104">
        <v>1650</v>
      </c>
      <c r="F165" s="121">
        <f>D165*E165</f>
        <v>3300</v>
      </c>
    </row>
    <row r="166" spans="1:6">
      <c r="A166" s="118"/>
      <c r="B166" s="115"/>
      <c r="C166" s="119"/>
      <c r="D166" s="134"/>
      <c r="E166" s="335"/>
      <c r="F166" s="335"/>
    </row>
    <row r="167" spans="1:6">
      <c r="A167" s="146"/>
      <c r="B167" s="505" t="s">
        <v>102</v>
      </c>
      <c r="C167" s="505"/>
      <c r="D167" s="505"/>
      <c r="E167" s="142"/>
      <c r="F167" s="157">
        <f>SUM(F127:F166)</f>
        <v>50296.43</v>
      </c>
    </row>
    <row r="168" spans="1:6">
      <c r="A168" s="146"/>
      <c r="B168" s="158"/>
      <c r="C168" s="158"/>
      <c r="D168" s="327"/>
      <c r="E168" s="142"/>
      <c r="F168" s="157"/>
    </row>
    <row r="169" spans="1:6">
      <c r="A169" s="148"/>
      <c r="B169" s="149" t="s">
        <v>134</v>
      </c>
      <c r="C169" s="119"/>
      <c r="D169" s="134"/>
      <c r="E169" s="134"/>
      <c r="F169" s="120"/>
    </row>
    <row r="170" spans="1:6">
      <c r="A170" s="125"/>
      <c r="B170" s="144"/>
      <c r="C170" s="119"/>
      <c r="D170" s="121"/>
      <c r="E170" s="150"/>
      <c r="F170" s="121"/>
    </row>
    <row r="171" spans="1:6" ht="145.5" customHeight="1">
      <c r="A171" s="507" t="s">
        <v>31</v>
      </c>
      <c r="B171" s="124" t="s">
        <v>135</v>
      </c>
      <c r="C171" s="508"/>
      <c r="D171" s="509"/>
      <c r="E171" s="511"/>
      <c r="F171" s="511"/>
    </row>
    <row r="172" spans="1:6" ht="25.5">
      <c r="A172" s="507"/>
      <c r="B172" s="124" t="s">
        <v>136</v>
      </c>
      <c r="C172" s="508"/>
      <c r="D172" s="509"/>
      <c r="E172" s="511"/>
      <c r="F172" s="511"/>
    </row>
    <row r="173" spans="1:6" ht="25.5">
      <c r="A173" s="507"/>
      <c r="B173" s="124" t="s">
        <v>137</v>
      </c>
      <c r="C173" s="508"/>
      <c r="D173" s="509"/>
      <c r="E173" s="511"/>
      <c r="F173" s="511"/>
    </row>
    <row r="174" spans="1:6" ht="267.75">
      <c r="A174" s="507"/>
      <c r="B174" s="124" t="s">
        <v>138</v>
      </c>
      <c r="C174" s="508"/>
      <c r="D174" s="509"/>
      <c r="E174" s="511"/>
      <c r="F174" s="511"/>
    </row>
    <row r="175" spans="1:6">
      <c r="A175" s="176"/>
      <c r="B175" s="177"/>
      <c r="C175" s="178" t="s">
        <v>72</v>
      </c>
      <c r="D175" s="180">
        <v>1</v>
      </c>
      <c r="E175" s="179">
        <v>16250</v>
      </c>
      <c r="F175" s="180">
        <f>D175*E175</f>
        <v>16250</v>
      </c>
    </row>
    <row r="176" spans="1:6">
      <c r="A176" s="154"/>
      <c r="B176" s="181"/>
      <c r="C176" s="182"/>
      <c r="D176" s="183"/>
      <c r="E176" s="183"/>
      <c r="F176" s="183"/>
    </row>
    <row r="177" spans="1:6" ht="193.5">
      <c r="A177" s="144" t="s">
        <v>33</v>
      </c>
      <c r="B177" s="124" t="s">
        <v>139</v>
      </c>
      <c r="C177" s="151"/>
      <c r="D177" s="166"/>
      <c r="E177" s="159"/>
      <c r="F177" s="138"/>
    </row>
    <row r="178" spans="1:6" ht="142.5" customHeight="1">
      <c r="A178" s="154"/>
      <c r="B178" s="124" t="s">
        <v>140</v>
      </c>
      <c r="C178" s="119"/>
      <c r="D178" s="121"/>
      <c r="E178" s="142"/>
      <c r="F178" s="141"/>
    </row>
    <row r="179" spans="1:6">
      <c r="A179" s="154"/>
      <c r="B179" s="181"/>
      <c r="C179" s="184" t="s">
        <v>72</v>
      </c>
      <c r="D179" s="186">
        <v>1</v>
      </c>
      <c r="E179" s="185">
        <v>1650</v>
      </c>
      <c r="F179" s="186">
        <f>D179*E179</f>
        <v>1650</v>
      </c>
    </row>
    <row r="180" spans="1:6">
      <c r="A180" s="154"/>
      <c r="B180" s="181"/>
      <c r="C180" s="182"/>
      <c r="D180" s="183"/>
      <c r="E180" s="183"/>
      <c r="F180" s="183"/>
    </row>
    <row r="181" spans="1:6" ht="219">
      <c r="A181" s="144" t="s">
        <v>43</v>
      </c>
      <c r="B181" s="124" t="s">
        <v>141</v>
      </c>
      <c r="C181" s="182"/>
      <c r="D181" s="183"/>
      <c r="E181" s="183"/>
      <c r="F181" s="183"/>
    </row>
    <row r="182" spans="1:6" ht="153">
      <c r="A182" s="125"/>
      <c r="B182" s="124" t="s">
        <v>142</v>
      </c>
      <c r="C182" s="184"/>
      <c r="D182" s="186"/>
      <c r="E182" s="186"/>
      <c r="F182" s="186"/>
    </row>
    <row r="183" spans="1:6">
      <c r="A183" s="125"/>
      <c r="B183" s="144"/>
      <c r="C183" s="184" t="s">
        <v>72</v>
      </c>
      <c r="D183" s="186">
        <v>1</v>
      </c>
      <c r="E183" s="185">
        <v>1650</v>
      </c>
      <c r="F183" s="186">
        <f>D183*E183</f>
        <v>1650</v>
      </c>
    </row>
    <row r="184" spans="1:6">
      <c r="A184" s="123"/>
      <c r="B184" s="135"/>
      <c r="C184" s="119"/>
      <c r="D184" s="121"/>
      <c r="E184" s="121"/>
      <c r="F184" s="120"/>
    </row>
    <row r="185" spans="1:6" ht="282.75">
      <c r="A185" s="144" t="s">
        <v>45</v>
      </c>
      <c r="B185" s="124" t="s">
        <v>143</v>
      </c>
      <c r="C185" s="151"/>
      <c r="D185" s="166"/>
      <c r="E185" s="159"/>
      <c r="F185" s="138"/>
    </row>
    <row r="186" spans="1:6" ht="198.75" customHeight="1">
      <c r="A186" s="136"/>
      <c r="B186" s="124" t="s">
        <v>144</v>
      </c>
      <c r="C186" s="151"/>
      <c r="D186" s="166"/>
      <c r="E186" s="159"/>
      <c r="F186" s="138"/>
    </row>
    <row r="187" spans="1:6">
      <c r="A187" s="154"/>
      <c r="B187" s="187"/>
      <c r="C187" s="184" t="s">
        <v>72</v>
      </c>
      <c r="D187" s="186">
        <v>1</v>
      </c>
      <c r="E187" s="185">
        <v>1650</v>
      </c>
      <c r="F187" s="186">
        <f>D187*E187</f>
        <v>1650</v>
      </c>
    </row>
    <row r="188" spans="1:6">
      <c r="A188" s="188"/>
      <c r="B188" s="189"/>
      <c r="C188" s="151"/>
      <c r="D188" s="166"/>
      <c r="E188" s="166"/>
      <c r="F188" s="137"/>
    </row>
    <row r="189" spans="1:6" ht="204">
      <c r="A189" s="144" t="s">
        <v>53</v>
      </c>
      <c r="B189" s="172" t="s">
        <v>145</v>
      </c>
      <c r="C189" s="182"/>
      <c r="D189" s="183"/>
      <c r="E189" s="183"/>
      <c r="F189" s="183"/>
    </row>
    <row r="190" spans="1:6">
      <c r="A190" s="154"/>
      <c r="B190" s="181"/>
      <c r="C190" s="184" t="s">
        <v>72</v>
      </c>
      <c r="D190" s="186">
        <v>3</v>
      </c>
      <c r="E190" s="185">
        <v>1750</v>
      </c>
      <c r="F190" s="186">
        <f>D190*E190</f>
        <v>5250</v>
      </c>
    </row>
    <row r="191" spans="1:6">
      <c r="A191" s="188"/>
      <c r="B191" s="189"/>
      <c r="C191" s="151"/>
      <c r="D191" s="166"/>
      <c r="E191" s="166"/>
      <c r="F191" s="137"/>
    </row>
    <row r="192" spans="1:6" ht="244.5" customHeight="1">
      <c r="A192" s="125" t="s">
        <v>54</v>
      </c>
      <c r="B192" s="144" t="s">
        <v>146</v>
      </c>
      <c r="C192" s="118"/>
      <c r="D192" s="167"/>
      <c r="E192" s="142"/>
      <c r="F192" s="142"/>
    </row>
    <row r="193" spans="1:6">
      <c r="A193" s="125"/>
      <c r="B193" s="144"/>
      <c r="C193" s="119" t="s">
        <v>20</v>
      </c>
      <c r="D193" s="121">
        <v>39</v>
      </c>
      <c r="E193" s="99">
        <v>225</v>
      </c>
      <c r="F193" s="121">
        <f>D193*E193</f>
        <v>8775</v>
      </c>
    </row>
    <row r="194" spans="1:6">
      <c r="A194" s="123"/>
      <c r="B194" s="135"/>
      <c r="C194" s="119"/>
      <c r="D194" s="121"/>
      <c r="E194" s="121"/>
      <c r="F194" s="120"/>
    </row>
    <row r="195" spans="1:6" ht="337.5" customHeight="1">
      <c r="A195" s="144" t="s">
        <v>55</v>
      </c>
      <c r="B195" s="172" t="s">
        <v>147</v>
      </c>
      <c r="C195" s="151"/>
      <c r="D195" s="166"/>
      <c r="E195" s="159"/>
      <c r="F195" s="138"/>
    </row>
    <row r="196" spans="1:6">
      <c r="A196" s="154"/>
      <c r="B196" s="181"/>
      <c r="C196" s="184" t="s">
        <v>72</v>
      </c>
      <c r="D196" s="186">
        <v>1</v>
      </c>
      <c r="E196" s="185">
        <v>21250</v>
      </c>
      <c r="F196" s="186">
        <f>D196*E196</f>
        <v>21250</v>
      </c>
    </row>
    <row r="197" spans="1:6">
      <c r="A197" s="154"/>
      <c r="B197" s="181"/>
      <c r="C197" s="184"/>
      <c r="D197" s="186"/>
      <c r="E197" s="186"/>
      <c r="F197" s="186"/>
    </row>
    <row r="198" spans="1:6" ht="242.25">
      <c r="A198" s="144" t="s">
        <v>56</v>
      </c>
      <c r="B198" s="190" t="s">
        <v>148</v>
      </c>
      <c r="C198" s="184"/>
      <c r="D198" s="186"/>
      <c r="E198" s="186"/>
      <c r="F198" s="186"/>
    </row>
    <row r="199" spans="1:6" ht="142.5">
      <c r="A199" s="154"/>
      <c r="B199" s="191" t="s">
        <v>149</v>
      </c>
      <c r="C199" s="184"/>
      <c r="D199" s="186"/>
      <c r="E199" s="186"/>
      <c r="F199" s="186"/>
    </row>
    <row r="200" spans="1:6" ht="144.75" customHeight="1">
      <c r="A200" s="154"/>
      <c r="B200" s="192" t="s">
        <v>150</v>
      </c>
      <c r="C200" s="184"/>
      <c r="D200" s="186"/>
      <c r="E200" s="186"/>
      <c r="F200" s="186"/>
    </row>
    <row r="201" spans="1:6" ht="12.75" customHeight="1">
      <c r="A201" s="154"/>
      <c r="B201" s="193"/>
      <c r="C201" s="194" t="s">
        <v>151</v>
      </c>
      <c r="D201" s="329">
        <v>31.1</v>
      </c>
      <c r="E201" s="195">
        <v>525</v>
      </c>
      <c r="F201" s="186">
        <f>D201*E201</f>
        <v>16327.5</v>
      </c>
    </row>
    <row r="202" spans="1:6" ht="12.75" customHeight="1">
      <c r="A202" s="144"/>
      <c r="B202" s="193"/>
      <c r="C202" s="184"/>
      <c r="D202" s="186"/>
      <c r="E202" s="186"/>
      <c r="F202" s="186"/>
    </row>
    <row r="203" spans="1:6" ht="195">
      <c r="A203" s="144" t="s">
        <v>96</v>
      </c>
      <c r="B203" s="196" t="s">
        <v>152</v>
      </c>
      <c r="C203" s="184"/>
      <c r="D203" s="186"/>
      <c r="E203" s="186"/>
      <c r="F203" s="186"/>
    </row>
    <row r="204" spans="1:6" ht="12.75" customHeight="1">
      <c r="A204" s="144"/>
      <c r="B204" s="197"/>
      <c r="C204" s="184" t="s">
        <v>39</v>
      </c>
      <c r="D204" s="186">
        <v>80.02</v>
      </c>
      <c r="E204" s="185">
        <v>14</v>
      </c>
      <c r="F204" s="186">
        <f>D204*E204</f>
        <v>1120.28</v>
      </c>
    </row>
    <row r="205" spans="1:6" ht="12.75" customHeight="1">
      <c r="A205" s="144"/>
      <c r="B205" s="197"/>
      <c r="C205" s="184"/>
      <c r="D205" s="186"/>
      <c r="E205" s="186"/>
      <c r="F205" s="186"/>
    </row>
    <row r="206" spans="1:6" ht="111.75" customHeight="1">
      <c r="A206" s="196" t="s">
        <v>97</v>
      </c>
      <c r="B206" s="196" t="s">
        <v>153</v>
      </c>
      <c r="C206" s="184"/>
      <c r="D206" s="186"/>
      <c r="E206" s="186"/>
      <c r="F206" s="186"/>
    </row>
    <row r="207" spans="1:6" ht="12.75" customHeight="1">
      <c r="A207" s="198"/>
      <c r="B207" s="199"/>
      <c r="C207" s="178" t="s">
        <v>50</v>
      </c>
      <c r="D207" s="180">
        <v>4.58</v>
      </c>
      <c r="E207" s="179">
        <v>1250</v>
      </c>
      <c r="F207" s="180">
        <f>D207*E207</f>
        <v>5725</v>
      </c>
    </row>
    <row r="208" spans="1:6">
      <c r="A208" s="146"/>
      <c r="B208" s="512" t="s">
        <v>154</v>
      </c>
      <c r="C208" s="512"/>
      <c r="D208" s="512"/>
      <c r="E208" s="142"/>
      <c r="F208" s="157">
        <f>SUM(F175:F207)</f>
        <v>79647.78</v>
      </c>
    </row>
    <row r="209" spans="1:6">
      <c r="A209" s="139"/>
      <c r="B209" s="140"/>
      <c r="C209" s="151"/>
      <c r="D209" s="152"/>
      <c r="E209" s="152"/>
      <c r="F209" s="152"/>
    </row>
    <row r="210" spans="1:6">
      <c r="A210" s="171"/>
      <c r="B210" s="149" t="s">
        <v>106</v>
      </c>
      <c r="C210" s="151"/>
      <c r="D210" s="152"/>
      <c r="E210" s="152"/>
      <c r="F210" s="137"/>
    </row>
    <row r="211" spans="1:6">
      <c r="A211" s="139"/>
      <c r="B211" s="115"/>
      <c r="C211" s="151"/>
      <c r="D211" s="152"/>
      <c r="E211" s="152"/>
      <c r="F211" s="152"/>
    </row>
    <row r="212" spans="1:6" ht="90.75" customHeight="1">
      <c r="A212" s="171"/>
      <c r="B212" s="124" t="s">
        <v>155</v>
      </c>
      <c r="C212" s="151"/>
      <c r="D212" s="152"/>
      <c r="E212" s="152"/>
      <c r="F212" s="137"/>
    </row>
    <row r="213" spans="1:6">
      <c r="A213" s="139"/>
      <c r="B213" s="140"/>
      <c r="C213" s="151"/>
      <c r="D213" s="152"/>
      <c r="E213" s="152"/>
      <c r="F213" s="152"/>
    </row>
    <row r="214" spans="1:6" ht="102">
      <c r="A214" s="125" t="s">
        <v>31</v>
      </c>
      <c r="B214" s="124" t="s">
        <v>156</v>
      </c>
      <c r="C214" s="151"/>
      <c r="D214" s="166"/>
      <c r="E214" s="159"/>
      <c r="F214" s="138"/>
    </row>
    <row r="215" spans="1:6">
      <c r="A215" s="139"/>
      <c r="B215" s="140"/>
      <c r="C215" s="151"/>
      <c r="D215" s="152"/>
      <c r="E215" s="152"/>
      <c r="F215" s="152"/>
    </row>
    <row r="216" spans="1:6">
      <c r="A216" s="154"/>
      <c r="B216" s="144" t="s">
        <v>157</v>
      </c>
      <c r="C216" s="119"/>
      <c r="D216" s="121"/>
      <c r="E216" s="142"/>
      <c r="F216" s="141"/>
    </row>
    <row r="217" spans="1:6">
      <c r="A217" s="154"/>
      <c r="B217" s="126" t="s">
        <v>158</v>
      </c>
      <c r="C217" s="119" t="s">
        <v>79</v>
      </c>
      <c r="D217" s="121">
        <v>4</v>
      </c>
      <c r="E217" s="99">
        <v>75</v>
      </c>
      <c r="F217" s="121">
        <f>D217*E217</f>
        <v>300</v>
      </c>
    </row>
    <row r="218" spans="1:6">
      <c r="A218" s="154"/>
      <c r="B218" s="126" t="s">
        <v>159</v>
      </c>
      <c r="C218" s="119" t="s">
        <v>79</v>
      </c>
      <c r="D218" s="121">
        <v>20.100000000000001</v>
      </c>
      <c r="E218" s="99">
        <v>82</v>
      </c>
      <c r="F218" s="121">
        <f>D218*E218</f>
        <v>1648.2</v>
      </c>
    </row>
    <row r="219" spans="1:6">
      <c r="A219" s="154"/>
      <c r="B219" s="126" t="s">
        <v>160</v>
      </c>
      <c r="C219" s="119" t="s">
        <v>79</v>
      </c>
      <c r="D219" s="121">
        <v>13.7</v>
      </c>
      <c r="E219" s="99">
        <v>95</v>
      </c>
      <c r="F219" s="121">
        <f>D219*E219</f>
        <v>1301.5</v>
      </c>
    </row>
    <row r="220" spans="1:6">
      <c r="A220" s="154"/>
      <c r="B220" s="126" t="s">
        <v>161</v>
      </c>
      <c r="C220" s="119" t="s">
        <v>79</v>
      </c>
      <c r="D220" s="121">
        <v>12</v>
      </c>
      <c r="E220" s="99">
        <v>125</v>
      </c>
      <c r="F220" s="121">
        <f>D220*E220</f>
        <v>1500</v>
      </c>
    </row>
    <row r="221" spans="1:6">
      <c r="A221" s="139"/>
      <c r="B221" s="140"/>
      <c r="C221" s="151"/>
      <c r="D221" s="152"/>
      <c r="E221" s="152"/>
      <c r="F221" s="152"/>
    </row>
    <row r="222" spans="1:6" ht="229.5">
      <c r="A222" s="125" t="s">
        <v>33</v>
      </c>
      <c r="B222" s="124" t="s">
        <v>162</v>
      </c>
      <c r="C222" s="119"/>
      <c r="D222" s="121"/>
      <c r="E222" s="142"/>
      <c r="F222" s="121"/>
    </row>
    <row r="223" spans="1:6">
      <c r="A223" s="125"/>
      <c r="B223" s="126"/>
      <c r="C223" s="119" t="s">
        <v>16</v>
      </c>
      <c r="D223" s="121">
        <v>1</v>
      </c>
      <c r="E223" s="99">
        <v>2100</v>
      </c>
      <c r="F223" s="121">
        <f>D223*E223</f>
        <v>2100</v>
      </c>
    </row>
    <row r="224" spans="1:6">
      <c r="A224" s="168"/>
      <c r="B224" s="505" t="s">
        <v>111</v>
      </c>
      <c r="C224" s="505"/>
      <c r="D224" s="505"/>
      <c r="E224" s="169"/>
      <c r="F224" s="170">
        <f>SUM(F217:F223)</f>
        <v>6849.7</v>
      </c>
    </row>
    <row r="225" spans="1:6">
      <c r="A225" s="155"/>
      <c r="B225" s="200"/>
      <c r="C225" s="200"/>
      <c r="D225" s="330"/>
      <c r="E225" s="159"/>
      <c r="F225" s="201"/>
    </row>
    <row r="226" spans="1:6">
      <c r="A226" s="171"/>
      <c r="B226" s="149" t="s">
        <v>112</v>
      </c>
      <c r="C226" s="151"/>
      <c r="D226" s="152"/>
      <c r="E226" s="152"/>
      <c r="F226" s="137"/>
    </row>
    <row r="227" spans="1:6">
      <c r="A227" s="118"/>
      <c r="B227" s="115"/>
      <c r="C227" s="119"/>
      <c r="D227" s="134"/>
      <c r="E227" s="134"/>
      <c r="F227" s="134"/>
    </row>
    <row r="228" spans="1:6" ht="38.25">
      <c r="A228" s="125" t="s">
        <v>31</v>
      </c>
      <c r="B228" s="124" t="s">
        <v>163</v>
      </c>
      <c r="C228" s="119"/>
      <c r="D228" s="121"/>
      <c r="E228" s="142"/>
      <c r="F228" s="141"/>
    </row>
    <row r="229" spans="1:6">
      <c r="A229" s="125"/>
      <c r="B229" s="173"/>
      <c r="C229" s="119" t="s">
        <v>79</v>
      </c>
      <c r="D229" s="121">
        <v>114.7</v>
      </c>
      <c r="E229" s="99">
        <v>115</v>
      </c>
      <c r="F229" s="121">
        <f>D229*E229</f>
        <v>13190.5</v>
      </c>
    </row>
    <row r="230" spans="1:6">
      <c r="A230" s="118"/>
      <c r="B230" s="115"/>
      <c r="C230" s="119"/>
      <c r="D230" s="134"/>
      <c r="E230" s="335"/>
      <c r="F230" s="335"/>
    </row>
    <row r="231" spans="1:6">
      <c r="A231" s="146"/>
      <c r="B231" s="505" t="s">
        <v>118</v>
      </c>
      <c r="C231" s="505"/>
      <c r="D231" s="505"/>
      <c r="E231" s="142"/>
      <c r="F231" s="157">
        <f>SUM(F229:F230)</f>
        <v>13190.5</v>
      </c>
    </row>
    <row r="232" spans="1:6">
      <c r="A232" s="146"/>
      <c r="B232" s="144"/>
      <c r="C232" s="119"/>
      <c r="D232" s="121"/>
      <c r="E232" s="142"/>
      <c r="F232" s="141"/>
    </row>
    <row r="233" spans="1:6">
      <c r="A233" s="114" t="s">
        <v>120</v>
      </c>
      <c r="B233" s="133" t="s">
        <v>164</v>
      </c>
      <c r="C233" s="119"/>
      <c r="D233" s="121"/>
      <c r="E233" s="142"/>
      <c r="F233" s="174">
        <f>$F$121+$F$167+$F$208+$F$224+$F$231</f>
        <v>151928.61000000002</v>
      </c>
    </row>
    <row r="234" spans="1:6">
      <c r="A234" s="114"/>
      <c r="B234" s="133"/>
      <c r="C234" s="119"/>
      <c r="D234" s="121"/>
      <c r="E234" s="142"/>
      <c r="F234" s="174"/>
    </row>
    <row r="235" spans="1:6">
      <c r="A235" s="118"/>
      <c r="B235" s="115"/>
      <c r="C235" s="119"/>
      <c r="D235" s="134"/>
      <c r="E235" s="134"/>
      <c r="F235" s="134"/>
    </row>
    <row r="236" spans="1:6">
      <c r="A236" s="202"/>
      <c r="B236" s="203" t="s">
        <v>66</v>
      </c>
      <c r="C236" s="204"/>
      <c r="D236" s="331"/>
      <c r="E236" s="204"/>
      <c r="F236" s="205"/>
    </row>
    <row r="237" spans="1:6">
      <c r="A237" s="202"/>
      <c r="B237" s="203"/>
      <c r="C237" s="204"/>
      <c r="D237" s="331"/>
      <c r="E237" s="204"/>
      <c r="F237" s="205"/>
    </row>
    <row r="238" spans="1:6">
      <c r="A238" s="206" t="s">
        <v>29</v>
      </c>
      <c r="B238" s="203" t="s">
        <v>69</v>
      </c>
      <c r="C238" s="204"/>
      <c r="D238" s="331"/>
      <c r="E238" s="204"/>
      <c r="F238" s="207">
        <f>$F$12</f>
        <v>6700</v>
      </c>
    </row>
    <row r="239" spans="1:6">
      <c r="A239" s="202"/>
      <c r="B239" s="203"/>
      <c r="C239" s="204"/>
      <c r="D239" s="331"/>
      <c r="E239" s="204"/>
      <c r="F239" s="205"/>
    </row>
    <row r="240" spans="1:6">
      <c r="A240" s="206" t="s">
        <v>36</v>
      </c>
      <c r="B240" s="203" t="s">
        <v>76</v>
      </c>
      <c r="C240" s="204"/>
      <c r="D240" s="331"/>
      <c r="E240" s="204"/>
      <c r="F240" s="207">
        <f>$F$107</f>
        <v>48420.93</v>
      </c>
    </row>
    <row r="241" spans="1:6">
      <c r="A241" s="202"/>
      <c r="B241" s="203"/>
      <c r="C241" s="204"/>
      <c r="D241" s="331"/>
      <c r="E241" s="204"/>
      <c r="F241" s="205"/>
    </row>
    <row r="242" spans="1:6">
      <c r="A242" s="208" t="s">
        <v>120</v>
      </c>
      <c r="B242" s="513" t="s">
        <v>121</v>
      </c>
      <c r="C242" s="513"/>
      <c r="D242" s="332"/>
      <c r="E242" s="209"/>
      <c r="F242" s="207">
        <f>$F$233</f>
        <v>151928.61000000002</v>
      </c>
    </row>
    <row r="243" spans="1:6">
      <c r="A243" s="114"/>
      <c r="B243" s="133"/>
      <c r="C243" s="119"/>
      <c r="D243" s="132"/>
      <c r="E243" s="210" t="s">
        <v>68</v>
      </c>
      <c r="F243" s="174">
        <f>SUM(F238:F242)</f>
        <v>207049.54</v>
      </c>
    </row>
    <row r="244" spans="1:6">
      <c r="A244" s="114"/>
      <c r="B244" s="133"/>
      <c r="C244" s="119"/>
      <c r="D244" s="131"/>
      <c r="E244" s="211" t="s">
        <v>25</v>
      </c>
      <c r="F244" s="207">
        <f>F243*0.25</f>
        <v>51762.385000000002</v>
      </c>
    </row>
    <row r="245" spans="1:6">
      <c r="A245" s="114"/>
      <c r="B245" s="133"/>
      <c r="C245" s="119"/>
      <c r="D245" s="510" t="s">
        <v>26</v>
      </c>
      <c r="E245" s="510"/>
      <c r="F245" s="212">
        <f>SUM(F243:F244)</f>
        <v>258811.92500000002</v>
      </c>
    </row>
    <row r="246" spans="1:6">
      <c r="A246" s="213"/>
      <c r="B246" s="214"/>
      <c r="C246" s="101"/>
      <c r="D246" s="215"/>
      <c r="E246" s="215"/>
      <c r="F246" s="215"/>
    </row>
    <row r="247" spans="1:6">
      <c r="A247" s="213"/>
      <c r="B247" s="214"/>
      <c r="C247" s="101"/>
      <c r="D247" s="215"/>
      <c r="E247" s="215"/>
      <c r="F247" s="215"/>
    </row>
    <row r="248" spans="1:6">
      <c r="A248" s="216"/>
      <c r="B248" s="216"/>
      <c r="C248" s="216"/>
      <c r="D248" s="333"/>
      <c r="E248" s="216"/>
      <c r="F248" s="216"/>
    </row>
  </sheetData>
  <mergeCells count="19">
    <mergeCell ref="D245:E245"/>
    <mergeCell ref="E171:E174"/>
    <mergeCell ref="F171:F174"/>
    <mergeCell ref="B208:D208"/>
    <mergeCell ref="B224:D224"/>
    <mergeCell ref="B231:D231"/>
    <mergeCell ref="B242:C242"/>
    <mergeCell ref="B105:D105"/>
    <mergeCell ref="B121:D121"/>
    <mergeCell ref="B167:D167"/>
    <mergeCell ref="A171:A174"/>
    <mergeCell ref="C171:C174"/>
    <mergeCell ref="D171:D174"/>
    <mergeCell ref="B90:D90"/>
    <mergeCell ref="B3:F3"/>
    <mergeCell ref="B12:E12"/>
    <mergeCell ref="B25:D25"/>
    <mergeCell ref="B72:D72"/>
    <mergeCell ref="B79:D79"/>
  </mergeCells>
  <pageMargins left="0.70866141732283472" right="0.11811023622047245" top="0.15748031496062992" bottom="0.15748031496062992"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abSelected="1" topLeftCell="A46" workbookViewId="0">
      <selection activeCell="B34" sqref="B34"/>
    </sheetView>
  </sheetViews>
  <sheetFormatPr defaultRowHeight="12.75"/>
  <cols>
    <col min="1" max="1" width="3.5703125" style="287" customWidth="1"/>
    <col min="2" max="2" width="47.7109375" style="288" customWidth="1"/>
    <col min="3" max="3" width="9.7109375" style="289" customWidth="1"/>
    <col min="4" max="4" width="9.7109375" style="290" customWidth="1"/>
    <col min="5" max="5" width="9.7109375" style="291" customWidth="1"/>
    <col min="6" max="6" width="11.85546875" style="292" customWidth="1"/>
    <col min="7" max="256" width="9.140625" style="117"/>
    <col min="257" max="257" width="3.5703125" style="117" customWidth="1"/>
    <col min="258" max="258" width="47.7109375" style="117" customWidth="1"/>
    <col min="259" max="261" width="9.7109375" style="117" customWidth="1"/>
    <col min="262" max="262" width="11.85546875" style="117" customWidth="1"/>
    <col min="263" max="512" width="9.140625" style="117"/>
    <col min="513" max="513" width="3.5703125" style="117" customWidth="1"/>
    <col min="514" max="514" width="47.7109375" style="117" customWidth="1"/>
    <col min="515" max="517" width="9.7109375" style="117" customWidth="1"/>
    <col min="518" max="518" width="11.85546875" style="117" customWidth="1"/>
    <col min="519" max="768" width="9.140625" style="117"/>
    <col min="769" max="769" width="3.5703125" style="117" customWidth="1"/>
    <col min="770" max="770" width="47.7109375" style="117" customWidth="1"/>
    <col min="771" max="773" width="9.7109375" style="117" customWidth="1"/>
    <col min="774" max="774" width="11.85546875" style="117" customWidth="1"/>
    <col min="775" max="1024" width="9.140625" style="117"/>
    <col min="1025" max="1025" width="3.5703125" style="117" customWidth="1"/>
    <col min="1026" max="1026" width="47.7109375" style="117" customWidth="1"/>
    <col min="1027" max="1029" width="9.7109375" style="117" customWidth="1"/>
    <col min="1030" max="1030" width="11.85546875" style="117" customWidth="1"/>
    <col min="1031" max="1280" width="9.140625" style="117"/>
    <col min="1281" max="1281" width="3.5703125" style="117" customWidth="1"/>
    <col min="1282" max="1282" width="47.7109375" style="117" customWidth="1"/>
    <col min="1283" max="1285" width="9.7109375" style="117" customWidth="1"/>
    <col min="1286" max="1286" width="11.85546875" style="117" customWidth="1"/>
    <col min="1287" max="1536" width="9.140625" style="117"/>
    <col min="1537" max="1537" width="3.5703125" style="117" customWidth="1"/>
    <col min="1538" max="1538" width="47.7109375" style="117" customWidth="1"/>
    <col min="1539" max="1541" width="9.7109375" style="117" customWidth="1"/>
    <col min="1542" max="1542" width="11.85546875" style="117" customWidth="1"/>
    <col min="1543" max="1792" width="9.140625" style="117"/>
    <col min="1793" max="1793" width="3.5703125" style="117" customWidth="1"/>
    <col min="1794" max="1794" width="47.7109375" style="117" customWidth="1"/>
    <col min="1795" max="1797" width="9.7109375" style="117" customWidth="1"/>
    <col min="1798" max="1798" width="11.85546875" style="117" customWidth="1"/>
    <col min="1799" max="2048" width="9.140625" style="117"/>
    <col min="2049" max="2049" width="3.5703125" style="117" customWidth="1"/>
    <col min="2050" max="2050" width="47.7109375" style="117" customWidth="1"/>
    <col min="2051" max="2053" width="9.7109375" style="117" customWidth="1"/>
    <col min="2054" max="2054" width="11.85546875" style="117" customWidth="1"/>
    <col min="2055" max="2304" width="9.140625" style="117"/>
    <col min="2305" max="2305" width="3.5703125" style="117" customWidth="1"/>
    <col min="2306" max="2306" width="47.7109375" style="117" customWidth="1"/>
    <col min="2307" max="2309" width="9.7109375" style="117" customWidth="1"/>
    <col min="2310" max="2310" width="11.85546875" style="117" customWidth="1"/>
    <col min="2311" max="2560" width="9.140625" style="117"/>
    <col min="2561" max="2561" width="3.5703125" style="117" customWidth="1"/>
    <col min="2562" max="2562" width="47.7109375" style="117" customWidth="1"/>
    <col min="2563" max="2565" width="9.7109375" style="117" customWidth="1"/>
    <col min="2566" max="2566" width="11.85546875" style="117" customWidth="1"/>
    <col min="2567" max="2816" width="9.140625" style="117"/>
    <col min="2817" max="2817" width="3.5703125" style="117" customWidth="1"/>
    <col min="2818" max="2818" width="47.7109375" style="117" customWidth="1"/>
    <col min="2819" max="2821" width="9.7109375" style="117" customWidth="1"/>
    <col min="2822" max="2822" width="11.85546875" style="117" customWidth="1"/>
    <col min="2823" max="3072" width="9.140625" style="117"/>
    <col min="3073" max="3073" width="3.5703125" style="117" customWidth="1"/>
    <col min="3074" max="3074" width="47.7109375" style="117" customWidth="1"/>
    <col min="3075" max="3077" width="9.7109375" style="117" customWidth="1"/>
    <col min="3078" max="3078" width="11.85546875" style="117" customWidth="1"/>
    <col min="3079" max="3328" width="9.140625" style="117"/>
    <col min="3329" max="3329" width="3.5703125" style="117" customWidth="1"/>
    <col min="3330" max="3330" width="47.7109375" style="117" customWidth="1"/>
    <col min="3331" max="3333" width="9.7109375" style="117" customWidth="1"/>
    <col min="3334" max="3334" width="11.85546875" style="117" customWidth="1"/>
    <col min="3335" max="3584" width="9.140625" style="117"/>
    <col min="3585" max="3585" width="3.5703125" style="117" customWidth="1"/>
    <col min="3586" max="3586" width="47.7109375" style="117" customWidth="1"/>
    <col min="3587" max="3589" width="9.7109375" style="117" customWidth="1"/>
    <col min="3590" max="3590" width="11.85546875" style="117" customWidth="1"/>
    <col min="3591" max="3840" width="9.140625" style="117"/>
    <col min="3841" max="3841" width="3.5703125" style="117" customWidth="1"/>
    <col min="3842" max="3842" width="47.7109375" style="117" customWidth="1"/>
    <col min="3843" max="3845" width="9.7109375" style="117" customWidth="1"/>
    <col min="3846" max="3846" width="11.85546875" style="117" customWidth="1"/>
    <col min="3847" max="4096" width="9.140625" style="117"/>
    <col min="4097" max="4097" width="3.5703125" style="117" customWidth="1"/>
    <col min="4098" max="4098" width="47.7109375" style="117" customWidth="1"/>
    <col min="4099" max="4101" width="9.7109375" style="117" customWidth="1"/>
    <col min="4102" max="4102" width="11.85546875" style="117" customWidth="1"/>
    <col min="4103" max="4352" width="9.140625" style="117"/>
    <col min="4353" max="4353" width="3.5703125" style="117" customWidth="1"/>
    <col min="4354" max="4354" width="47.7109375" style="117" customWidth="1"/>
    <col min="4355" max="4357" width="9.7109375" style="117" customWidth="1"/>
    <col min="4358" max="4358" width="11.85546875" style="117" customWidth="1"/>
    <col min="4359" max="4608" width="9.140625" style="117"/>
    <col min="4609" max="4609" width="3.5703125" style="117" customWidth="1"/>
    <col min="4610" max="4610" width="47.7109375" style="117" customWidth="1"/>
    <col min="4611" max="4613" width="9.7109375" style="117" customWidth="1"/>
    <col min="4614" max="4614" width="11.85546875" style="117" customWidth="1"/>
    <col min="4615" max="4864" width="9.140625" style="117"/>
    <col min="4865" max="4865" width="3.5703125" style="117" customWidth="1"/>
    <col min="4866" max="4866" width="47.7109375" style="117" customWidth="1"/>
    <col min="4867" max="4869" width="9.7109375" style="117" customWidth="1"/>
    <col min="4870" max="4870" width="11.85546875" style="117" customWidth="1"/>
    <col min="4871" max="5120" width="9.140625" style="117"/>
    <col min="5121" max="5121" width="3.5703125" style="117" customWidth="1"/>
    <col min="5122" max="5122" width="47.7109375" style="117" customWidth="1"/>
    <col min="5123" max="5125" width="9.7109375" style="117" customWidth="1"/>
    <col min="5126" max="5126" width="11.85546875" style="117" customWidth="1"/>
    <col min="5127" max="5376" width="9.140625" style="117"/>
    <col min="5377" max="5377" width="3.5703125" style="117" customWidth="1"/>
    <col min="5378" max="5378" width="47.7109375" style="117" customWidth="1"/>
    <col min="5379" max="5381" width="9.7109375" style="117" customWidth="1"/>
    <col min="5382" max="5382" width="11.85546875" style="117" customWidth="1"/>
    <col min="5383" max="5632" width="9.140625" style="117"/>
    <col min="5633" max="5633" width="3.5703125" style="117" customWidth="1"/>
    <col min="5634" max="5634" width="47.7109375" style="117" customWidth="1"/>
    <col min="5635" max="5637" width="9.7109375" style="117" customWidth="1"/>
    <col min="5638" max="5638" width="11.85546875" style="117" customWidth="1"/>
    <col min="5639" max="5888" width="9.140625" style="117"/>
    <col min="5889" max="5889" width="3.5703125" style="117" customWidth="1"/>
    <col min="5890" max="5890" width="47.7109375" style="117" customWidth="1"/>
    <col min="5891" max="5893" width="9.7109375" style="117" customWidth="1"/>
    <col min="5894" max="5894" width="11.85546875" style="117" customWidth="1"/>
    <col min="5895" max="6144" width="9.140625" style="117"/>
    <col min="6145" max="6145" width="3.5703125" style="117" customWidth="1"/>
    <col min="6146" max="6146" width="47.7109375" style="117" customWidth="1"/>
    <col min="6147" max="6149" width="9.7109375" style="117" customWidth="1"/>
    <col min="6150" max="6150" width="11.85546875" style="117" customWidth="1"/>
    <col min="6151" max="6400" width="9.140625" style="117"/>
    <col min="6401" max="6401" width="3.5703125" style="117" customWidth="1"/>
    <col min="6402" max="6402" width="47.7109375" style="117" customWidth="1"/>
    <col min="6403" max="6405" width="9.7109375" style="117" customWidth="1"/>
    <col min="6406" max="6406" width="11.85546875" style="117" customWidth="1"/>
    <col min="6407" max="6656" width="9.140625" style="117"/>
    <col min="6657" max="6657" width="3.5703125" style="117" customWidth="1"/>
    <col min="6658" max="6658" width="47.7109375" style="117" customWidth="1"/>
    <col min="6659" max="6661" width="9.7109375" style="117" customWidth="1"/>
    <col min="6662" max="6662" width="11.85546875" style="117" customWidth="1"/>
    <col min="6663" max="6912" width="9.140625" style="117"/>
    <col min="6913" max="6913" width="3.5703125" style="117" customWidth="1"/>
    <col min="6914" max="6914" width="47.7109375" style="117" customWidth="1"/>
    <col min="6915" max="6917" width="9.7109375" style="117" customWidth="1"/>
    <col min="6918" max="6918" width="11.85546875" style="117" customWidth="1"/>
    <col min="6919" max="7168" width="9.140625" style="117"/>
    <col min="7169" max="7169" width="3.5703125" style="117" customWidth="1"/>
    <col min="7170" max="7170" width="47.7109375" style="117" customWidth="1"/>
    <col min="7171" max="7173" width="9.7109375" style="117" customWidth="1"/>
    <col min="7174" max="7174" width="11.85546875" style="117" customWidth="1"/>
    <col min="7175" max="7424" width="9.140625" style="117"/>
    <col min="7425" max="7425" width="3.5703125" style="117" customWidth="1"/>
    <col min="7426" max="7426" width="47.7109375" style="117" customWidth="1"/>
    <col min="7427" max="7429" width="9.7109375" style="117" customWidth="1"/>
    <col min="7430" max="7430" width="11.85546875" style="117" customWidth="1"/>
    <col min="7431" max="7680" width="9.140625" style="117"/>
    <col min="7681" max="7681" width="3.5703125" style="117" customWidth="1"/>
    <col min="7682" max="7682" width="47.7109375" style="117" customWidth="1"/>
    <col min="7683" max="7685" width="9.7109375" style="117" customWidth="1"/>
    <col min="7686" max="7686" width="11.85546875" style="117" customWidth="1"/>
    <col min="7687" max="7936" width="9.140625" style="117"/>
    <col min="7937" max="7937" width="3.5703125" style="117" customWidth="1"/>
    <col min="7938" max="7938" width="47.7109375" style="117" customWidth="1"/>
    <col min="7939" max="7941" width="9.7109375" style="117" customWidth="1"/>
    <col min="7942" max="7942" width="11.85546875" style="117" customWidth="1"/>
    <col min="7943" max="8192" width="9.140625" style="117"/>
    <col min="8193" max="8193" width="3.5703125" style="117" customWidth="1"/>
    <col min="8194" max="8194" width="47.7109375" style="117" customWidth="1"/>
    <col min="8195" max="8197" width="9.7109375" style="117" customWidth="1"/>
    <col min="8198" max="8198" width="11.85546875" style="117" customWidth="1"/>
    <col min="8199" max="8448" width="9.140625" style="117"/>
    <col min="8449" max="8449" width="3.5703125" style="117" customWidth="1"/>
    <col min="8450" max="8450" width="47.7109375" style="117" customWidth="1"/>
    <col min="8451" max="8453" width="9.7109375" style="117" customWidth="1"/>
    <col min="8454" max="8454" width="11.85546875" style="117" customWidth="1"/>
    <col min="8455" max="8704" width="9.140625" style="117"/>
    <col min="8705" max="8705" width="3.5703125" style="117" customWidth="1"/>
    <col min="8706" max="8706" width="47.7109375" style="117" customWidth="1"/>
    <col min="8707" max="8709" width="9.7109375" style="117" customWidth="1"/>
    <col min="8710" max="8710" width="11.85546875" style="117" customWidth="1"/>
    <col min="8711" max="8960" width="9.140625" style="117"/>
    <col min="8961" max="8961" width="3.5703125" style="117" customWidth="1"/>
    <col min="8962" max="8962" width="47.7109375" style="117" customWidth="1"/>
    <col min="8963" max="8965" width="9.7109375" style="117" customWidth="1"/>
    <col min="8966" max="8966" width="11.85546875" style="117" customWidth="1"/>
    <col min="8967" max="9216" width="9.140625" style="117"/>
    <col min="9217" max="9217" width="3.5703125" style="117" customWidth="1"/>
    <col min="9218" max="9218" width="47.7109375" style="117" customWidth="1"/>
    <col min="9219" max="9221" width="9.7109375" style="117" customWidth="1"/>
    <col min="9222" max="9222" width="11.85546875" style="117" customWidth="1"/>
    <col min="9223" max="9472" width="9.140625" style="117"/>
    <col min="9473" max="9473" width="3.5703125" style="117" customWidth="1"/>
    <col min="9474" max="9474" width="47.7109375" style="117" customWidth="1"/>
    <col min="9475" max="9477" width="9.7109375" style="117" customWidth="1"/>
    <col min="9478" max="9478" width="11.85546875" style="117" customWidth="1"/>
    <col min="9479" max="9728" width="9.140625" style="117"/>
    <col min="9729" max="9729" width="3.5703125" style="117" customWidth="1"/>
    <col min="9730" max="9730" width="47.7109375" style="117" customWidth="1"/>
    <col min="9731" max="9733" width="9.7109375" style="117" customWidth="1"/>
    <col min="9734" max="9734" width="11.85546875" style="117" customWidth="1"/>
    <col min="9735" max="9984" width="9.140625" style="117"/>
    <col min="9985" max="9985" width="3.5703125" style="117" customWidth="1"/>
    <col min="9986" max="9986" width="47.7109375" style="117" customWidth="1"/>
    <col min="9987" max="9989" width="9.7109375" style="117" customWidth="1"/>
    <col min="9990" max="9990" width="11.85546875" style="117" customWidth="1"/>
    <col min="9991" max="10240" width="9.140625" style="117"/>
    <col min="10241" max="10241" width="3.5703125" style="117" customWidth="1"/>
    <col min="10242" max="10242" width="47.7109375" style="117" customWidth="1"/>
    <col min="10243" max="10245" width="9.7109375" style="117" customWidth="1"/>
    <col min="10246" max="10246" width="11.85546875" style="117" customWidth="1"/>
    <col min="10247" max="10496" width="9.140625" style="117"/>
    <col min="10497" max="10497" width="3.5703125" style="117" customWidth="1"/>
    <col min="10498" max="10498" width="47.7109375" style="117" customWidth="1"/>
    <col min="10499" max="10501" width="9.7109375" style="117" customWidth="1"/>
    <col min="10502" max="10502" width="11.85546875" style="117" customWidth="1"/>
    <col min="10503" max="10752" width="9.140625" style="117"/>
    <col min="10753" max="10753" width="3.5703125" style="117" customWidth="1"/>
    <col min="10754" max="10754" width="47.7109375" style="117" customWidth="1"/>
    <col min="10755" max="10757" width="9.7109375" style="117" customWidth="1"/>
    <col min="10758" max="10758" width="11.85546875" style="117" customWidth="1"/>
    <col min="10759" max="11008" width="9.140625" style="117"/>
    <col min="11009" max="11009" width="3.5703125" style="117" customWidth="1"/>
    <col min="11010" max="11010" width="47.7109375" style="117" customWidth="1"/>
    <col min="11011" max="11013" width="9.7109375" style="117" customWidth="1"/>
    <col min="11014" max="11014" width="11.85546875" style="117" customWidth="1"/>
    <col min="11015" max="11264" width="9.140625" style="117"/>
    <col min="11265" max="11265" width="3.5703125" style="117" customWidth="1"/>
    <col min="11266" max="11266" width="47.7109375" style="117" customWidth="1"/>
    <col min="11267" max="11269" width="9.7109375" style="117" customWidth="1"/>
    <col min="11270" max="11270" width="11.85546875" style="117" customWidth="1"/>
    <col min="11271" max="11520" width="9.140625" style="117"/>
    <col min="11521" max="11521" width="3.5703125" style="117" customWidth="1"/>
    <col min="11522" max="11522" width="47.7109375" style="117" customWidth="1"/>
    <col min="11523" max="11525" width="9.7109375" style="117" customWidth="1"/>
    <col min="11526" max="11526" width="11.85546875" style="117" customWidth="1"/>
    <col min="11527" max="11776" width="9.140625" style="117"/>
    <col min="11777" max="11777" width="3.5703125" style="117" customWidth="1"/>
    <col min="11778" max="11778" width="47.7109375" style="117" customWidth="1"/>
    <col min="11779" max="11781" width="9.7109375" style="117" customWidth="1"/>
    <col min="11782" max="11782" width="11.85546875" style="117" customWidth="1"/>
    <col min="11783" max="12032" width="9.140625" style="117"/>
    <col min="12033" max="12033" width="3.5703125" style="117" customWidth="1"/>
    <col min="12034" max="12034" width="47.7109375" style="117" customWidth="1"/>
    <col min="12035" max="12037" width="9.7109375" style="117" customWidth="1"/>
    <col min="12038" max="12038" width="11.85546875" style="117" customWidth="1"/>
    <col min="12039" max="12288" width="9.140625" style="117"/>
    <col min="12289" max="12289" width="3.5703125" style="117" customWidth="1"/>
    <col min="12290" max="12290" width="47.7109375" style="117" customWidth="1"/>
    <col min="12291" max="12293" width="9.7109375" style="117" customWidth="1"/>
    <col min="12294" max="12294" width="11.85546875" style="117" customWidth="1"/>
    <col min="12295" max="12544" width="9.140625" style="117"/>
    <col min="12545" max="12545" width="3.5703125" style="117" customWidth="1"/>
    <col min="12546" max="12546" width="47.7109375" style="117" customWidth="1"/>
    <col min="12547" max="12549" width="9.7109375" style="117" customWidth="1"/>
    <col min="12550" max="12550" width="11.85546875" style="117" customWidth="1"/>
    <col min="12551" max="12800" width="9.140625" style="117"/>
    <col min="12801" max="12801" width="3.5703125" style="117" customWidth="1"/>
    <col min="12802" max="12802" width="47.7109375" style="117" customWidth="1"/>
    <col min="12803" max="12805" width="9.7109375" style="117" customWidth="1"/>
    <col min="12806" max="12806" width="11.85546875" style="117" customWidth="1"/>
    <col min="12807" max="13056" width="9.140625" style="117"/>
    <col min="13057" max="13057" width="3.5703125" style="117" customWidth="1"/>
    <col min="13058" max="13058" width="47.7109375" style="117" customWidth="1"/>
    <col min="13059" max="13061" width="9.7109375" style="117" customWidth="1"/>
    <col min="13062" max="13062" width="11.85546875" style="117" customWidth="1"/>
    <col min="13063" max="13312" width="9.140625" style="117"/>
    <col min="13313" max="13313" width="3.5703125" style="117" customWidth="1"/>
    <col min="13314" max="13314" width="47.7109375" style="117" customWidth="1"/>
    <col min="13315" max="13317" width="9.7109375" style="117" customWidth="1"/>
    <col min="13318" max="13318" width="11.85546875" style="117" customWidth="1"/>
    <col min="13319" max="13568" width="9.140625" style="117"/>
    <col min="13569" max="13569" width="3.5703125" style="117" customWidth="1"/>
    <col min="13570" max="13570" width="47.7109375" style="117" customWidth="1"/>
    <col min="13571" max="13573" width="9.7109375" style="117" customWidth="1"/>
    <col min="13574" max="13574" width="11.85546875" style="117" customWidth="1"/>
    <col min="13575" max="13824" width="9.140625" style="117"/>
    <col min="13825" max="13825" width="3.5703125" style="117" customWidth="1"/>
    <col min="13826" max="13826" width="47.7109375" style="117" customWidth="1"/>
    <col min="13827" max="13829" width="9.7109375" style="117" customWidth="1"/>
    <col min="13830" max="13830" width="11.85546875" style="117" customWidth="1"/>
    <col min="13831" max="14080" width="9.140625" style="117"/>
    <col min="14081" max="14081" width="3.5703125" style="117" customWidth="1"/>
    <col min="14082" max="14082" width="47.7109375" style="117" customWidth="1"/>
    <col min="14083" max="14085" width="9.7109375" style="117" customWidth="1"/>
    <col min="14086" max="14086" width="11.85546875" style="117" customWidth="1"/>
    <col min="14087" max="14336" width="9.140625" style="117"/>
    <col min="14337" max="14337" width="3.5703125" style="117" customWidth="1"/>
    <col min="14338" max="14338" width="47.7109375" style="117" customWidth="1"/>
    <col min="14339" max="14341" width="9.7109375" style="117" customWidth="1"/>
    <col min="14342" max="14342" width="11.85546875" style="117" customWidth="1"/>
    <col min="14343" max="14592" width="9.140625" style="117"/>
    <col min="14593" max="14593" width="3.5703125" style="117" customWidth="1"/>
    <col min="14594" max="14594" width="47.7109375" style="117" customWidth="1"/>
    <col min="14595" max="14597" width="9.7109375" style="117" customWidth="1"/>
    <col min="14598" max="14598" width="11.85546875" style="117" customWidth="1"/>
    <col min="14599" max="14848" width="9.140625" style="117"/>
    <col min="14849" max="14849" width="3.5703125" style="117" customWidth="1"/>
    <col min="14850" max="14850" width="47.7109375" style="117" customWidth="1"/>
    <col min="14851" max="14853" width="9.7109375" style="117" customWidth="1"/>
    <col min="14854" max="14854" width="11.85546875" style="117" customWidth="1"/>
    <col min="14855" max="15104" width="9.140625" style="117"/>
    <col min="15105" max="15105" width="3.5703125" style="117" customWidth="1"/>
    <col min="15106" max="15106" width="47.7109375" style="117" customWidth="1"/>
    <col min="15107" max="15109" width="9.7109375" style="117" customWidth="1"/>
    <col min="15110" max="15110" width="11.85546875" style="117" customWidth="1"/>
    <col min="15111" max="15360" width="9.140625" style="117"/>
    <col min="15361" max="15361" width="3.5703125" style="117" customWidth="1"/>
    <col min="15362" max="15362" width="47.7109375" style="117" customWidth="1"/>
    <col min="15363" max="15365" width="9.7109375" style="117" customWidth="1"/>
    <col min="15366" max="15366" width="11.85546875" style="117" customWidth="1"/>
    <col min="15367" max="15616" width="9.140625" style="117"/>
    <col min="15617" max="15617" width="3.5703125" style="117" customWidth="1"/>
    <col min="15618" max="15618" width="47.7109375" style="117" customWidth="1"/>
    <col min="15619" max="15621" width="9.7109375" style="117" customWidth="1"/>
    <col min="15622" max="15622" width="11.85546875" style="117" customWidth="1"/>
    <col min="15623" max="15872" width="9.140625" style="117"/>
    <col min="15873" max="15873" width="3.5703125" style="117" customWidth="1"/>
    <col min="15874" max="15874" width="47.7109375" style="117" customWidth="1"/>
    <col min="15875" max="15877" width="9.7109375" style="117" customWidth="1"/>
    <col min="15878" max="15878" width="11.85546875" style="117" customWidth="1"/>
    <col min="15879" max="16128" width="9.140625" style="117"/>
    <col min="16129" max="16129" width="3.5703125" style="117" customWidth="1"/>
    <col min="16130" max="16130" width="47.7109375" style="117" customWidth="1"/>
    <col min="16131" max="16133" width="9.7109375" style="117" customWidth="1"/>
    <col min="16134" max="16134" width="11.85546875" style="117" customWidth="1"/>
    <col min="16135" max="16384" width="9.140625" style="117"/>
  </cols>
  <sheetData>
    <row r="1" spans="1:6">
      <c r="A1" s="114" t="s">
        <v>28</v>
      </c>
      <c r="B1" s="115" t="s">
        <v>1</v>
      </c>
      <c r="C1" s="115" t="s">
        <v>2</v>
      </c>
      <c r="D1" s="115" t="s">
        <v>3</v>
      </c>
      <c r="E1" s="116" t="s">
        <v>4</v>
      </c>
      <c r="F1" s="116" t="s">
        <v>27</v>
      </c>
    </row>
    <row r="2" spans="1:6">
      <c r="A2" s="118"/>
      <c r="B2" s="115"/>
      <c r="C2" s="119"/>
      <c r="D2" s="120"/>
      <c r="E2" s="121"/>
      <c r="F2" s="121"/>
    </row>
    <row r="3" spans="1:6">
      <c r="A3" s="217" t="s">
        <v>165</v>
      </c>
      <c r="B3" s="218" t="s">
        <v>6</v>
      </c>
      <c r="C3" s="219"/>
      <c r="D3" s="220"/>
      <c r="E3" s="221"/>
      <c r="F3" s="222"/>
    </row>
    <row r="4" spans="1:6">
      <c r="A4" s="223"/>
      <c r="B4" s="224"/>
      <c r="C4" s="219"/>
      <c r="D4" s="220"/>
      <c r="E4" s="221"/>
      <c r="F4" s="225"/>
    </row>
    <row r="5" spans="1:6" ht="38.25">
      <c r="A5" s="226" t="s">
        <v>31</v>
      </c>
      <c r="B5" s="196" t="s">
        <v>166</v>
      </c>
      <c r="C5" s="227"/>
      <c r="D5" s="228"/>
      <c r="E5" s="221"/>
      <c r="F5" s="225"/>
    </row>
    <row r="6" spans="1:6" ht="15">
      <c r="A6" s="229"/>
      <c r="B6" s="230" t="s">
        <v>167</v>
      </c>
      <c r="C6" s="231" t="s">
        <v>168</v>
      </c>
      <c r="D6" s="231">
        <v>29.58</v>
      </c>
      <c r="E6" s="232">
        <v>95</v>
      </c>
      <c r="F6" s="233">
        <f>D6*E6</f>
        <v>2810.1</v>
      </c>
    </row>
    <row r="7" spans="1:6">
      <c r="A7" s="217" t="str">
        <f>A3</f>
        <v>A</v>
      </c>
      <c r="B7" s="218" t="str">
        <f>B3</f>
        <v>PRIPREMNI RADOVI</v>
      </c>
      <c r="C7" s="234" t="s">
        <v>169</v>
      </c>
      <c r="D7" s="235"/>
      <c r="E7" s="235"/>
      <c r="F7" s="236">
        <f>F6</f>
        <v>2810.1</v>
      </c>
    </row>
    <row r="8" spans="1:6">
      <c r="A8" s="237"/>
      <c r="B8" s="238"/>
      <c r="C8" s="239"/>
      <c r="D8" s="221"/>
      <c r="E8" s="221"/>
      <c r="F8" s="236"/>
    </row>
    <row r="9" spans="1:6">
      <c r="A9" s="223"/>
      <c r="B9" s="240"/>
      <c r="C9" s="241"/>
      <c r="D9" s="221"/>
      <c r="E9" s="221"/>
      <c r="F9" s="225"/>
    </row>
    <row r="10" spans="1:6">
      <c r="A10" s="217" t="s">
        <v>170</v>
      </c>
      <c r="B10" s="218" t="s">
        <v>9</v>
      </c>
      <c r="C10" s="241"/>
      <c r="D10" s="221"/>
      <c r="E10" s="221"/>
      <c r="F10" s="225"/>
    </row>
    <row r="11" spans="1:6">
      <c r="A11" s="242"/>
      <c r="B11" s="243"/>
      <c r="C11" s="241"/>
      <c r="D11" s="221"/>
      <c r="E11" s="221"/>
      <c r="F11" s="225"/>
    </row>
    <row r="12" spans="1:6" ht="63.75">
      <c r="A12" s="226" t="s">
        <v>31</v>
      </c>
      <c r="B12" s="244" t="s">
        <v>171</v>
      </c>
      <c r="C12" s="245"/>
      <c r="D12" s="228"/>
      <c r="E12" s="221"/>
      <c r="F12" s="225"/>
    </row>
    <row r="13" spans="1:6" ht="15">
      <c r="A13" s="246"/>
      <c r="B13" s="247" t="s">
        <v>172</v>
      </c>
      <c r="C13" s="248" t="s">
        <v>173</v>
      </c>
      <c r="D13" s="249">
        <v>5.91</v>
      </c>
      <c r="E13" s="250">
        <v>15</v>
      </c>
      <c r="F13" s="225">
        <f>D13*E13</f>
        <v>88.65</v>
      </c>
    </row>
    <row r="14" spans="1:6">
      <c r="A14" s="246"/>
      <c r="B14" s="251"/>
      <c r="C14" s="245"/>
      <c r="D14" s="228"/>
      <c r="E14" s="221"/>
      <c r="F14" s="225"/>
    </row>
    <row r="15" spans="1:6" ht="153">
      <c r="A15" s="226" t="s">
        <v>33</v>
      </c>
      <c r="B15" s="244" t="s">
        <v>174</v>
      </c>
      <c r="C15" s="245"/>
      <c r="D15" s="228"/>
      <c r="E15" s="221"/>
      <c r="F15" s="225"/>
    </row>
    <row r="16" spans="1:6" ht="15">
      <c r="A16" s="246"/>
      <c r="B16" s="247" t="s">
        <v>172</v>
      </c>
      <c r="C16" s="248" t="s">
        <v>173</v>
      </c>
      <c r="D16" s="249">
        <v>12.19</v>
      </c>
      <c r="E16" s="250">
        <v>35</v>
      </c>
      <c r="F16" s="225">
        <f>D16*E16</f>
        <v>426.65</v>
      </c>
    </row>
    <row r="17" spans="1:6">
      <c r="A17" s="252"/>
      <c r="B17" s="251"/>
      <c r="C17" s="245"/>
      <c r="D17" s="228"/>
      <c r="E17" s="221"/>
      <c r="F17" s="225"/>
    </row>
    <row r="18" spans="1:6" ht="38.25">
      <c r="A18" s="226" t="s">
        <v>43</v>
      </c>
      <c r="B18" s="253" t="s">
        <v>175</v>
      </c>
      <c r="C18" s="245"/>
      <c r="D18" s="228"/>
      <c r="E18" s="221"/>
      <c r="F18" s="225"/>
    </row>
    <row r="19" spans="1:6" ht="15">
      <c r="A19" s="246"/>
      <c r="B19" s="247" t="s">
        <v>176</v>
      </c>
      <c r="C19" s="248" t="s">
        <v>173</v>
      </c>
      <c r="D19" s="249">
        <v>4.0199999999999996</v>
      </c>
      <c r="E19" s="250">
        <v>380</v>
      </c>
      <c r="F19" s="225">
        <f>D19*E19</f>
        <v>1527.6</v>
      </c>
    </row>
    <row r="20" spans="1:6">
      <c r="A20" s="246"/>
      <c r="B20" s="251"/>
      <c r="C20" s="245"/>
      <c r="D20" s="228"/>
      <c r="E20" s="221"/>
      <c r="F20" s="225"/>
    </row>
    <row r="21" spans="1:6">
      <c r="A21" s="217" t="str">
        <f>A10</f>
        <v>B</v>
      </c>
      <c r="B21" s="218" t="str">
        <f>B10</f>
        <v>ZEMLJANI RADOVI</v>
      </c>
      <c r="C21" s="234" t="s">
        <v>169</v>
      </c>
      <c r="D21" s="235"/>
      <c r="E21" s="235"/>
      <c r="F21" s="236">
        <f>SUM(F13:F20)</f>
        <v>2042.8999999999999</v>
      </c>
    </row>
    <row r="22" spans="1:6">
      <c r="A22" s="237"/>
      <c r="B22" s="238"/>
      <c r="C22" s="241"/>
      <c r="D22" s="221"/>
      <c r="E22" s="221"/>
      <c r="F22" s="225"/>
    </row>
    <row r="23" spans="1:6">
      <c r="A23" s="237"/>
      <c r="B23" s="238"/>
      <c r="C23" s="241"/>
      <c r="D23" s="221"/>
      <c r="E23" s="221"/>
      <c r="F23" s="225"/>
    </row>
    <row r="24" spans="1:6">
      <c r="A24" s="217" t="s">
        <v>177</v>
      </c>
      <c r="B24" s="218" t="s">
        <v>178</v>
      </c>
      <c r="C24" s="254"/>
      <c r="D24" s="235"/>
      <c r="E24" s="235"/>
      <c r="F24" s="225"/>
    </row>
    <row r="25" spans="1:6">
      <c r="A25" s="255"/>
      <c r="B25" s="256"/>
      <c r="C25" s="254"/>
      <c r="D25" s="235"/>
      <c r="E25" s="235"/>
      <c r="F25" s="225"/>
    </row>
    <row r="26" spans="1:6" ht="89.25">
      <c r="A26" s="226" t="s">
        <v>31</v>
      </c>
      <c r="B26" s="253" t="s">
        <v>179</v>
      </c>
      <c r="C26" s="220"/>
      <c r="D26" s="228"/>
      <c r="E26" s="221"/>
      <c r="F26" s="225"/>
    </row>
    <row r="27" spans="1:6" ht="15">
      <c r="A27" s="246"/>
      <c r="B27" s="247" t="s">
        <v>180</v>
      </c>
      <c r="C27" s="248" t="s">
        <v>173</v>
      </c>
      <c r="D27" s="249">
        <v>1.9</v>
      </c>
      <c r="E27" s="250">
        <v>980</v>
      </c>
      <c r="F27" s="225">
        <f>D27*E27</f>
        <v>1862</v>
      </c>
    </row>
    <row r="28" spans="1:6" ht="15">
      <c r="A28" s="246"/>
      <c r="B28" s="247" t="s">
        <v>181</v>
      </c>
      <c r="C28" s="248" t="s">
        <v>173</v>
      </c>
      <c r="D28" s="249">
        <v>11.38</v>
      </c>
      <c r="E28" s="250">
        <v>1050</v>
      </c>
      <c r="F28" s="225">
        <f>D28*E28</f>
        <v>11949</v>
      </c>
    </row>
    <row r="29" spans="1:6">
      <c r="A29" s="246"/>
      <c r="B29" s="257"/>
      <c r="C29" s="241"/>
      <c r="D29" s="221"/>
      <c r="E29" s="221"/>
      <c r="F29" s="225"/>
    </row>
    <row r="30" spans="1:6" ht="76.5">
      <c r="A30" s="226" t="s">
        <v>33</v>
      </c>
      <c r="B30" s="253" t="s">
        <v>182</v>
      </c>
      <c r="C30" s="220"/>
      <c r="D30" s="228"/>
      <c r="E30" s="221"/>
      <c r="F30" s="225"/>
    </row>
    <row r="31" spans="1:6" ht="15">
      <c r="A31" s="246"/>
      <c r="B31" s="247" t="s">
        <v>183</v>
      </c>
      <c r="C31" s="248" t="s">
        <v>173</v>
      </c>
      <c r="D31" s="249">
        <v>4.4400000000000004</v>
      </c>
      <c r="E31" s="250">
        <v>1050</v>
      </c>
      <c r="F31" s="225">
        <f>D31*E31</f>
        <v>4662</v>
      </c>
    </row>
    <row r="32" spans="1:6">
      <c r="A32" s="246"/>
      <c r="B32" s="257"/>
      <c r="C32" s="241"/>
      <c r="D32" s="221"/>
      <c r="E32" s="221"/>
      <c r="F32" s="225"/>
    </row>
    <row r="33" spans="1:6" ht="76.5">
      <c r="A33" s="226" t="s">
        <v>43</v>
      </c>
      <c r="B33" s="253" t="s">
        <v>184</v>
      </c>
      <c r="C33" s="220"/>
      <c r="D33" s="228"/>
      <c r="E33" s="221"/>
      <c r="F33" s="225"/>
    </row>
    <row r="34" spans="1:6" ht="15">
      <c r="A34" s="246"/>
      <c r="B34" s="247" t="s">
        <v>185</v>
      </c>
      <c r="C34" s="248" t="s">
        <v>173</v>
      </c>
      <c r="D34" s="249">
        <v>12.74</v>
      </c>
      <c r="E34" s="250">
        <v>1250</v>
      </c>
      <c r="F34" s="225">
        <f>D34*E34</f>
        <v>15925</v>
      </c>
    </row>
    <row r="35" spans="1:6">
      <c r="A35" s="246"/>
      <c r="B35" s="251"/>
      <c r="C35" s="258"/>
      <c r="D35" s="228"/>
      <c r="E35" s="221"/>
      <c r="F35" s="225"/>
    </row>
    <row r="36" spans="1:6">
      <c r="A36" s="217" t="s">
        <v>177</v>
      </c>
      <c r="B36" s="218" t="str">
        <f>B24</f>
        <v>BETONSKI I ARMIRANOBETONSKI RADOVI</v>
      </c>
      <c r="C36" s="234" t="s">
        <v>169</v>
      </c>
      <c r="D36" s="221"/>
      <c r="E36" s="221"/>
      <c r="F36" s="236">
        <f>SUM(F27:F35)</f>
        <v>34398</v>
      </c>
    </row>
    <row r="37" spans="1:6">
      <c r="A37" s="259"/>
      <c r="B37" s="240"/>
      <c r="C37" s="260"/>
      <c r="D37" s="261"/>
      <c r="E37" s="221"/>
      <c r="F37" s="225"/>
    </row>
    <row r="38" spans="1:6">
      <c r="A38" s="217" t="s">
        <v>247</v>
      </c>
      <c r="B38" s="218" t="s">
        <v>248</v>
      </c>
      <c r="C38" s="368"/>
      <c r="D38" s="369"/>
      <c r="E38" s="221"/>
      <c r="F38" s="225"/>
    </row>
    <row r="39" spans="1:6">
      <c r="A39" s="237"/>
      <c r="B39" s="238"/>
      <c r="C39" s="370"/>
      <c r="D39" s="228"/>
      <c r="E39" s="221"/>
      <c r="F39" s="225"/>
    </row>
    <row r="40" spans="1:6" ht="255">
      <c r="A40" s="226" t="s">
        <v>31</v>
      </c>
      <c r="B40" s="247" t="s">
        <v>249</v>
      </c>
      <c r="C40" s="245"/>
      <c r="D40" s="228"/>
      <c r="E40" s="221"/>
      <c r="F40" s="225"/>
    </row>
    <row r="41" spans="1:6">
      <c r="A41" s="217"/>
      <c r="B41" s="371" t="s">
        <v>250</v>
      </c>
      <c r="C41" s="372" t="s">
        <v>74</v>
      </c>
      <c r="D41" s="373">
        <v>1</v>
      </c>
      <c r="E41" s="250">
        <v>56000</v>
      </c>
      <c r="F41" s="225">
        <f>D41*E41</f>
        <v>56000</v>
      </c>
    </row>
    <row r="42" spans="1:6">
      <c r="A42" s="262"/>
      <c r="B42" s="374"/>
      <c r="C42" s="375"/>
      <c r="D42" s="369"/>
      <c r="E42" s="221"/>
      <c r="F42" s="225"/>
    </row>
    <row r="43" spans="1:6" ht="191.25">
      <c r="A43" s="226" t="s">
        <v>33</v>
      </c>
      <c r="B43" s="247" t="s">
        <v>251</v>
      </c>
      <c r="C43" s="248"/>
      <c r="D43" s="249"/>
      <c r="E43" s="221"/>
      <c r="F43" s="225"/>
    </row>
    <row r="44" spans="1:6">
      <c r="A44" s="376"/>
      <c r="B44" s="377" t="s">
        <v>250</v>
      </c>
      <c r="C44" s="378" t="s">
        <v>74</v>
      </c>
      <c r="D44" s="379">
        <v>1</v>
      </c>
      <c r="E44" s="232">
        <v>50100</v>
      </c>
      <c r="F44" s="233">
        <f>D44*E44</f>
        <v>50100</v>
      </c>
    </row>
    <row r="45" spans="1:6">
      <c r="A45" s="217" t="str">
        <f>A38</f>
        <v>D</v>
      </c>
      <c r="B45" s="218" t="str">
        <f>B38</f>
        <v>OSTALO</v>
      </c>
      <c r="C45" s="234" t="s">
        <v>169</v>
      </c>
      <c r="D45" s="235"/>
      <c r="E45" s="221"/>
      <c r="F45" s="225">
        <f>SUM(F41:F44)</f>
        <v>106100</v>
      </c>
    </row>
    <row r="46" spans="1:6">
      <c r="A46" s="264"/>
      <c r="B46" s="265"/>
      <c r="C46" s="266"/>
      <c r="D46" s="264"/>
      <c r="E46" s="266"/>
      <c r="F46" s="266"/>
    </row>
    <row r="47" spans="1:6">
      <c r="A47" s="264"/>
      <c r="B47" s="265"/>
      <c r="C47" s="266"/>
      <c r="D47" s="264"/>
      <c r="E47" s="266"/>
      <c r="F47" s="266"/>
    </row>
    <row r="48" spans="1:6">
      <c r="A48" s="264"/>
      <c r="B48" s="265"/>
      <c r="C48" s="266"/>
      <c r="D48" s="264"/>
      <c r="E48" s="266"/>
      <c r="F48" s="266"/>
    </row>
    <row r="49" spans="1:6">
      <c r="A49" s="267"/>
      <c r="B49" s="268" t="s">
        <v>66</v>
      </c>
      <c r="C49" s="269"/>
      <c r="D49" s="270"/>
      <c r="E49" s="269"/>
      <c r="F49" s="271"/>
    </row>
    <row r="50" spans="1:6">
      <c r="A50" s="267"/>
      <c r="B50" s="268"/>
      <c r="C50" s="269"/>
      <c r="D50" s="270"/>
      <c r="E50" s="269"/>
      <c r="F50" s="271"/>
    </row>
    <row r="51" spans="1:6">
      <c r="A51" s="272" t="s">
        <v>30</v>
      </c>
      <c r="B51" s="273" t="s">
        <v>6</v>
      </c>
      <c r="C51" s="269"/>
      <c r="D51" s="270"/>
      <c r="E51" s="269"/>
      <c r="F51" s="274">
        <f>F7</f>
        <v>2810.1</v>
      </c>
    </row>
    <row r="52" spans="1:6">
      <c r="A52" s="267"/>
      <c r="B52" s="268"/>
      <c r="C52" s="269"/>
      <c r="D52" s="270"/>
      <c r="E52" s="269"/>
      <c r="F52" s="271"/>
    </row>
    <row r="53" spans="1:6">
      <c r="A53" s="272" t="s">
        <v>32</v>
      </c>
      <c r="B53" s="273" t="s">
        <v>9</v>
      </c>
      <c r="C53" s="269"/>
      <c r="D53" s="270"/>
      <c r="E53" s="269"/>
      <c r="F53" s="274">
        <f>F21</f>
        <v>2042.8999999999999</v>
      </c>
    </row>
    <row r="54" spans="1:6">
      <c r="A54" s="267"/>
      <c r="B54" s="268"/>
      <c r="C54" s="269"/>
      <c r="D54" s="270"/>
      <c r="E54" s="269"/>
      <c r="F54" s="271"/>
    </row>
    <row r="55" spans="1:6">
      <c r="A55" s="272" t="s">
        <v>34</v>
      </c>
      <c r="B55" s="275" t="s">
        <v>178</v>
      </c>
      <c r="C55" s="275"/>
      <c r="D55" s="270"/>
      <c r="E55" s="269"/>
      <c r="F55" s="274">
        <f>F36</f>
        <v>34398</v>
      </c>
    </row>
    <row r="56" spans="1:6">
      <c r="A56" s="267"/>
      <c r="B56" s="268"/>
      <c r="C56" s="269"/>
      <c r="D56" s="270"/>
      <c r="E56" s="269"/>
      <c r="F56" s="271"/>
    </row>
    <row r="57" spans="1:6">
      <c r="A57" s="380" t="s">
        <v>35</v>
      </c>
      <c r="B57" s="276" t="s">
        <v>248</v>
      </c>
      <c r="C57" s="277"/>
      <c r="D57" s="278"/>
      <c r="E57" s="277"/>
      <c r="F57" s="274">
        <f>F45</f>
        <v>106100</v>
      </c>
    </row>
    <row r="58" spans="1:6">
      <c r="A58" s="279"/>
      <c r="B58" s="280"/>
      <c r="C58" s="281"/>
      <c r="D58" s="282"/>
      <c r="E58" s="282" t="s">
        <v>68</v>
      </c>
      <c r="F58" s="283">
        <f>SUM(F51:F57)</f>
        <v>145351</v>
      </c>
    </row>
    <row r="59" spans="1:6">
      <c r="A59" s="279"/>
      <c r="B59" s="280"/>
      <c r="C59" s="281"/>
      <c r="D59" s="284"/>
      <c r="E59" s="285" t="s">
        <v>25</v>
      </c>
      <c r="F59" s="274">
        <f>F58*0.25</f>
        <v>36337.75</v>
      </c>
    </row>
    <row r="60" spans="1:6">
      <c r="A60" s="279"/>
      <c r="B60" s="280"/>
      <c r="C60" s="281"/>
      <c r="D60" s="514" t="s">
        <v>26</v>
      </c>
      <c r="E60" s="514"/>
      <c r="F60" s="286">
        <f>SUM(F58:F59)</f>
        <v>181688.75</v>
      </c>
    </row>
    <row r="61" spans="1:6">
      <c r="A61" s="262"/>
      <c r="B61" s="263"/>
      <c r="C61" s="241"/>
      <c r="D61" s="221"/>
      <c r="E61" s="221"/>
      <c r="F61" s="225"/>
    </row>
    <row r="62" spans="1:6">
      <c r="A62" s="264"/>
      <c r="B62" s="265"/>
      <c r="C62" s="266"/>
      <c r="D62" s="264"/>
      <c r="E62" s="266"/>
      <c r="F62" s="266"/>
    </row>
    <row r="194" ht="12.75" customHeight="1"/>
    <row r="195" ht="12.75" customHeight="1"/>
    <row r="197" ht="12.75" customHeight="1"/>
    <row r="198" ht="12.75" customHeight="1"/>
    <row r="200" ht="12.75" customHeight="1"/>
  </sheetData>
  <mergeCells count="1">
    <mergeCell ref="D60:E60"/>
  </mergeCells>
  <pageMargins left="0.70866141732283472" right="0.11811023622047245" top="0.15748031496062992" bottom="0.15748031496062992"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5"/>
  <sheetViews>
    <sheetView topLeftCell="A85" workbookViewId="0">
      <selection activeCell="B98" sqref="B98"/>
    </sheetView>
  </sheetViews>
  <sheetFormatPr defaultRowHeight="12.75"/>
  <cols>
    <col min="1" max="1" width="7.5703125" style="498" customWidth="1"/>
    <col min="2" max="2" width="47.85546875" style="499" customWidth="1"/>
    <col min="3" max="3" width="7.28515625" style="425" bestFit="1" customWidth="1"/>
    <col min="4" max="4" width="8" style="500" bestFit="1" customWidth="1"/>
    <col min="5" max="5" width="9.7109375" style="500" bestFit="1" customWidth="1"/>
    <col min="6" max="6" width="11" style="500" bestFit="1" customWidth="1"/>
    <col min="7" max="7" width="9.140625" style="402"/>
    <col min="8" max="8" width="8.85546875" style="402" bestFit="1" customWidth="1"/>
    <col min="9" max="256" width="9.140625" style="402"/>
    <col min="257" max="257" width="7.5703125" style="402" customWidth="1"/>
    <col min="258" max="258" width="47.85546875" style="402" customWidth="1"/>
    <col min="259" max="259" width="7.28515625" style="402" bestFit="1" customWidth="1"/>
    <col min="260" max="260" width="8" style="402" bestFit="1" customWidth="1"/>
    <col min="261" max="261" width="9.7109375" style="402" bestFit="1" customWidth="1"/>
    <col min="262" max="262" width="11" style="402" bestFit="1" customWidth="1"/>
    <col min="263" max="263" width="9.140625" style="402"/>
    <col min="264" max="264" width="8.85546875" style="402" bestFit="1" customWidth="1"/>
    <col min="265" max="512" width="9.140625" style="402"/>
    <col min="513" max="513" width="7.5703125" style="402" customWidth="1"/>
    <col min="514" max="514" width="47.85546875" style="402" customWidth="1"/>
    <col min="515" max="515" width="7.28515625" style="402" bestFit="1" customWidth="1"/>
    <col min="516" max="516" width="8" style="402" bestFit="1" customWidth="1"/>
    <col min="517" max="517" width="9.7109375" style="402" bestFit="1" customWidth="1"/>
    <col min="518" max="518" width="11" style="402" bestFit="1" customWidth="1"/>
    <col min="519" max="519" width="9.140625" style="402"/>
    <col min="520" max="520" width="8.85546875" style="402" bestFit="1" customWidth="1"/>
    <col min="521" max="768" width="9.140625" style="402"/>
    <col min="769" max="769" width="7.5703125" style="402" customWidth="1"/>
    <col min="770" max="770" width="47.85546875" style="402" customWidth="1"/>
    <col min="771" max="771" width="7.28515625" style="402" bestFit="1" customWidth="1"/>
    <col min="772" max="772" width="8" style="402" bestFit="1" customWidth="1"/>
    <col min="773" max="773" width="9.7109375" style="402" bestFit="1" customWidth="1"/>
    <col min="774" max="774" width="11" style="402" bestFit="1" customWidth="1"/>
    <col min="775" max="775" width="9.140625" style="402"/>
    <col min="776" max="776" width="8.85546875" style="402" bestFit="1" customWidth="1"/>
    <col min="777" max="1024" width="9.140625" style="402"/>
    <col min="1025" max="1025" width="7.5703125" style="402" customWidth="1"/>
    <col min="1026" max="1026" width="47.85546875" style="402" customWidth="1"/>
    <col min="1027" max="1027" width="7.28515625" style="402" bestFit="1" customWidth="1"/>
    <col min="1028" max="1028" width="8" style="402" bestFit="1" customWidth="1"/>
    <col min="1029" max="1029" width="9.7109375" style="402" bestFit="1" customWidth="1"/>
    <col min="1030" max="1030" width="11" style="402" bestFit="1" customWidth="1"/>
    <col min="1031" max="1031" width="9.140625" style="402"/>
    <col min="1032" max="1032" width="8.85546875" style="402" bestFit="1" customWidth="1"/>
    <col min="1033" max="1280" width="9.140625" style="402"/>
    <col min="1281" max="1281" width="7.5703125" style="402" customWidth="1"/>
    <col min="1282" max="1282" width="47.85546875" style="402" customWidth="1"/>
    <col min="1283" max="1283" width="7.28515625" style="402" bestFit="1" customWidth="1"/>
    <col min="1284" max="1284" width="8" style="402" bestFit="1" customWidth="1"/>
    <col min="1285" max="1285" width="9.7109375" style="402" bestFit="1" customWidth="1"/>
    <col min="1286" max="1286" width="11" style="402" bestFit="1" customWidth="1"/>
    <col min="1287" max="1287" width="9.140625" style="402"/>
    <col min="1288" max="1288" width="8.85546875" style="402" bestFit="1" customWidth="1"/>
    <col min="1289" max="1536" width="9.140625" style="402"/>
    <col min="1537" max="1537" width="7.5703125" style="402" customWidth="1"/>
    <col min="1538" max="1538" width="47.85546875" style="402" customWidth="1"/>
    <col min="1539" max="1539" width="7.28515625" style="402" bestFit="1" customWidth="1"/>
    <col min="1540" max="1540" width="8" style="402" bestFit="1" customWidth="1"/>
    <col min="1541" max="1541" width="9.7109375" style="402" bestFit="1" customWidth="1"/>
    <col min="1542" max="1542" width="11" style="402" bestFit="1" customWidth="1"/>
    <col min="1543" max="1543" width="9.140625" style="402"/>
    <col min="1544" max="1544" width="8.85546875" style="402" bestFit="1" customWidth="1"/>
    <col min="1545" max="1792" width="9.140625" style="402"/>
    <col min="1793" max="1793" width="7.5703125" style="402" customWidth="1"/>
    <col min="1794" max="1794" width="47.85546875" style="402" customWidth="1"/>
    <col min="1795" max="1795" width="7.28515625" style="402" bestFit="1" customWidth="1"/>
    <col min="1796" max="1796" width="8" style="402" bestFit="1" customWidth="1"/>
    <col min="1797" max="1797" width="9.7109375" style="402" bestFit="1" customWidth="1"/>
    <col min="1798" max="1798" width="11" style="402" bestFit="1" customWidth="1"/>
    <col min="1799" max="1799" width="9.140625" style="402"/>
    <col min="1800" max="1800" width="8.85546875" style="402" bestFit="1" customWidth="1"/>
    <col min="1801" max="2048" width="9.140625" style="402"/>
    <col min="2049" max="2049" width="7.5703125" style="402" customWidth="1"/>
    <col min="2050" max="2050" width="47.85546875" style="402" customWidth="1"/>
    <col min="2051" max="2051" width="7.28515625" style="402" bestFit="1" customWidth="1"/>
    <col min="2052" max="2052" width="8" style="402" bestFit="1" customWidth="1"/>
    <col min="2053" max="2053" width="9.7109375" style="402" bestFit="1" customWidth="1"/>
    <col min="2054" max="2054" width="11" style="402" bestFit="1" customWidth="1"/>
    <col min="2055" max="2055" width="9.140625" style="402"/>
    <col min="2056" max="2056" width="8.85546875" style="402" bestFit="1" customWidth="1"/>
    <col min="2057" max="2304" width="9.140625" style="402"/>
    <col min="2305" max="2305" width="7.5703125" style="402" customWidth="1"/>
    <col min="2306" max="2306" width="47.85546875" style="402" customWidth="1"/>
    <col min="2307" max="2307" width="7.28515625" style="402" bestFit="1" customWidth="1"/>
    <col min="2308" max="2308" width="8" style="402" bestFit="1" customWidth="1"/>
    <col min="2309" max="2309" width="9.7109375" style="402" bestFit="1" customWidth="1"/>
    <col min="2310" max="2310" width="11" style="402" bestFit="1" customWidth="1"/>
    <col min="2311" max="2311" width="9.140625" style="402"/>
    <col min="2312" max="2312" width="8.85546875" style="402" bestFit="1" customWidth="1"/>
    <col min="2313" max="2560" width="9.140625" style="402"/>
    <col min="2561" max="2561" width="7.5703125" style="402" customWidth="1"/>
    <col min="2562" max="2562" width="47.85546875" style="402" customWidth="1"/>
    <col min="2563" max="2563" width="7.28515625" style="402" bestFit="1" customWidth="1"/>
    <col min="2564" max="2564" width="8" style="402" bestFit="1" customWidth="1"/>
    <col min="2565" max="2565" width="9.7109375" style="402" bestFit="1" customWidth="1"/>
    <col min="2566" max="2566" width="11" style="402" bestFit="1" customWidth="1"/>
    <col min="2567" max="2567" width="9.140625" style="402"/>
    <col min="2568" max="2568" width="8.85546875" style="402" bestFit="1" customWidth="1"/>
    <col min="2569" max="2816" width="9.140625" style="402"/>
    <col min="2817" max="2817" width="7.5703125" style="402" customWidth="1"/>
    <col min="2818" max="2818" width="47.85546875" style="402" customWidth="1"/>
    <col min="2819" max="2819" width="7.28515625" style="402" bestFit="1" customWidth="1"/>
    <col min="2820" max="2820" width="8" style="402" bestFit="1" customWidth="1"/>
    <col min="2821" max="2821" width="9.7109375" style="402" bestFit="1" customWidth="1"/>
    <col min="2822" max="2822" width="11" style="402" bestFit="1" customWidth="1"/>
    <col min="2823" max="2823" width="9.140625" style="402"/>
    <col min="2824" max="2824" width="8.85546875" style="402" bestFit="1" customWidth="1"/>
    <col min="2825" max="3072" width="9.140625" style="402"/>
    <col min="3073" max="3073" width="7.5703125" style="402" customWidth="1"/>
    <col min="3074" max="3074" width="47.85546875" style="402" customWidth="1"/>
    <col min="3075" max="3075" width="7.28515625" style="402" bestFit="1" customWidth="1"/>
    <col min="3076" max="3076" width="8" style="402" bestFit="1" customWidth="1"/>
    <col min="3077" max="3077" width="9.7109375" style="402" bestFit="1" customWidth="1"/>
    <col min="3078" max="3078" width="11" style="402" bestFit="1" customWidth="1"/>
    <col min="3079" max="3079" width="9.140625" style="402"/>
    <col min="3080" max="3080" width="8.85546875" style="402" bestFit="1" customWidth="1"/>
    <col min="3081" max="3328" width="9.140625" style="402"/>
    <col min="3329" max="3329" width="7.5703125" style="402" customWidth="1"/>
    <col min="3330" max="3330" width="47.85546875" style="402" customWidth="1"/>
    <col min="3331" max="3331" width="7.28515625" style="402" bestFit="1" customWidth="1"/>
    <col min="3332" max="3332" width="8" style="402" bestFit="1" customWidth="1"/>
    <col min="3333" max="3333" width="9.7109375" style="402" bestFit="1" customWidth="1"/>
    <col min="3334" max="3334" width="11" style="402" bestFit="1" customWidth="1"/>
    <col min="3335" max="3335" width="9.140625" style="402"/>
    <col min="3336" max="3336" width="8.85546875" style="402" bestFit="1" customWidth="1"/>
    <col min="3337" max="3584" width="9.140625" style="402"/>
    <col min="3585" max="3585" width="7.5703125" style="402" customWidth="1"/>
    <col min="3586" max="3586" width="47.85546875" style="402" customWidth="1"/>
    <col min="3587" max="3587" width="7.28515625" style="402" bestFit="1" customWidth="1"/>
    <col min="3588" max="3588" width="8" style="402" bestFit="1" customWidth="1"/>
    <col min="3589" max="3589" width="9.7109375" style="402" bestFit="1" customWidth="1"/>
    <col min="3590" max="3590" width="11" style="402" bestFit="1" customWidth="1"/>
    <col min="3591" max="3591" width="9.140625" style="402"/>
    <col min="3592" max="3592" width="8.85546875" style="402" bestFit="1" customWidth="1"/>
    <col min="3593" max="3840" width="9.140625" style="402"/>
    <col min="3841" max="3841" width="7.5703125" style="402" customWidth="1"/>
    <col min="3842" max="3842" width="47.85546875" style="402" customWidth="1"/>
    <col min="3843" max="3843" width="7.28515625" style="402" bestFit="1" customWidth="1"/>
    <col min="3844" max="3844" width="8" style="402" bestFit="1" customWidth="1"/>
    <col min="3845" max="3845" width="9.7109375" style="402" bestFit="1" customWidth="1"/>
    <col min="3846" max="3846" width="11" style="402" bestFit="1" customWidth="1"/>
    <col min="3847" max="3847" width="9.140625" style="402"/>
    <col min="3848" max="3848" width="8.85546875" style="402" bestFit="1" customWidth="1"/>
    <col min="3849" max="4096" width="9.140625" style="402"/>
    <col min="4097" max="4097" width="7.5703125" style="402" customWidth="1"/>
    <col min="4098" max="4098" width="47.85546875" style="402" customWidth="1"/>
    <col min="4099" max="4099" width="7.28515625" style="402" bestFit="1" customWidth="1"/>
    <col min="4100" max="4100" width="8" style="402" bestFit="1" customWidth="1"/>
    <col min="4101" max="4101" width="9.7109375" style="402" bestFit="1" customWidth="1"/>
    <col min="4102" max="4102" width="11" style="402" bestFit="1" customWidth="1"/>
    <col min="4103" max="4103" width="9.140625" style="402"/>
    <col min="4104" max="4104" width="8.85546875" style="402" bestFit="1" customWidth="1"/>
    <col min="4105" max="4352" width="9.140625" style="402"/>
    <col min="4353" max="4353" width="7.5703125" style="402" customWidth="1"/>
    <col min="4354" max="4354" width="47.85546875" style="402" customWidth="1"/>
    <col min="4355" max="4355" width="7.28515625" style="402" bestFit="1" customWidth="1"/>
    <col min="4356" max="4356" width="8" style="402" bestFit="1" customWidth="1"/>
    <col min="4357" max="4357" width="9.7109375" style="402" bestFit="1" customWidth="1"/>
    <col min="4358" max="4358" width="11" style="402" bestFit="1" customWidth="1"/>
    <col min="4359" max="4359" width="9.140625" style="402"/>
    <col min="4360" max="4360" width="8.85546875" style="402" bestFit="1" customWidth="1"/>
    <col min="4361" max="4608" width="9.140625" style="402"/>
    <col min="4609" max="4609" width="7.5703125" style="402" customWidth="1"/>
    <col min="4610" max="4610" width="47.85546875" style="402" customWidth="1"/>
    <col min="4611" max="4611" width="7.28515625" style="402" bestFit="1" customWidth="1"/>
    <col min="4612" max="4612" width="8" style="402" bestFit="1" customWidth="1"/>
    <col min="4613" max="4613" width="9.7109375" style="402" bestFit="1" customWidth="1"/>
    <col min="4614" max="4614" width="11" style="402" bestFit="1" customWidth="1"/>
    <col min="4615" max="4615" width="9.140625" style="402"/>
    <col min="4616" max="4616" width="8.85546875" style="402" bestFit="1" customWidth="1"/>
    <col min="4617" max="4864" width="9.140625" style="402"/>
    <col min="4865" max="4865" width="7.5703125" style="402" customWidth="1"/>
    <col min="4866" max="4866" width="47.85546875" style="402" customWidth="1"/>
    <col min="4867" max="4867" width="7.28515625" style="402" bestFit="1" customWidth="1"/>
    <col min="4868" max="4868" width="8" style="402" bestFit="1" customWidth="1"/>
    <col min="4869" max="4869" width="9.7109375" style="402" bestFit="1" customWidth="1"/>
    <col min="4870" max="4870" width="11" style="402" bestFit="1" customWidth="1"/>
    <col min="4871" max="4871" width="9.140625" style="402"/>
    <col min="4872" max="4872" width="8.85546875" style="402" bestFit="1" customWidth="1"/>
    <col min="4873" max="5120" width="9.140625" style="402"/>
    <col min="5121" max="5121" width="7.5703125" style="402" customWidth="1"/>
    <col min="5122" max="5122" width="47.85546875" style="402" customWidth="1"/>
    <col min="5123" max="5123" width="7.28515625" style="402" bestFit="1" customWidth="1"/>
    <col min="5124" max="5124" width="8" style="402" bestFit="1" customWidth="1"/>
    <col min="5125" max="5125" width="9.7109375" style="402" bestFit="1" customWidth="1"/>
    <col min="5126" max="5126" width="11" style="402" bestFit="1" customWidth="1"/>
    <col min="5127" max="5127" width="9.140625" style="402"/>
    <col min="5128" max="5128" width="8.85546875" style="402" bestFit="1" customWidth="1"/>
    <col min="5129" max="5376" width="9.140625" style="402"/>
    <col min="5377" max="5377" width="7.5703125" style="402" customWidth="1"/>
    <col min="5378" max="5378" width="47.85546875" style="402" customWidth="1"/>
    <col min="5379" max="5379" width="7.28515625" style="402" bestFit="1" customWidth="1"/>
    <col min="5380" max="5380" width="8" style="402" bestFit="1" customWidth="1"/>
    <col min="5381" max="5381" width="9.7109375" style="402" bestFit="1" customWidth="1"/>
    <col min="5382" max="5382" width="11" style="402" bestFit="1" customWidth="1"/>
    <col min="5383" max="5383" width="9.140625" style="402"/>
    <col min="5384" max="5384" width="8.85546875" style="402" bestFit="1" customWidth="1"/>
    <col min="5385" max="5632" width="9.140625" style="402"/>
    <col min="5633" max="5633" width="7.5703125" style="402" customWidth="1"/>
    <col min="5634" max="5634" width="47.85546875" style="402" customWidth="1"/>
    <col min="5635" max="5635" width="7.28515625" style="402" bestFit="1" customWidth="1"/>
    <col min="5636" max="5636" width="8" style="402" bestFit="1" customWidth="1"/>
    <col min="5637" max="5637" width="9.7109375" style="402" bestFit="1" customWidth="1"/>
    <col min="5638" max="5638" width="11" style="402" bestFit="1" customWidth="1"/>
    <col min="5639" max="5639" width="9.140625" style="402"/>
    <col min="5640" max="5640" width="8.85546875" style="402" bestFit="1" customWidth="1"/>
    <col min="5641" max="5888" width="9.140625" style="402"/>
    <col min="5889" max="5889" width="7.5703125" style="402" customWidth="1"/>
    <col min="5890" max="5890" width="47.85546875" style="402" customWidth="1"/>
    <col min="5891" max="5891" width="7.28515625" style="402" bestFit="1" customWidth="1"/>
    <col min="5892" max="5892" width="8" style="402" bestFit="1" customWidth="1"/>
    <col min="5893" max="5893" width="9.7109375" style="402" bestFit="1" customWidth="1"/>
    <col min="5894" max="5894" width="11" style="402" bestFit="1" customWidth="1"/>
    <col min="5895" max="5895" width="9.140625" style="402"/>
    <col min="5896" max="5896" width="8.85546875" style="402" bestFit="1" customWidth="1"/>
    <col min="5897" max="6144" width="9.140625" style="402"/>
    <col min="6145" max="6145" width="7.5703125" style="402" customWidth="1"/>
    <col min="6146" max="6146" width="47.85546875" style="402" customWidth="1"/>
    <col min="6147" max="6147" width="7.28515625" style="402" bestFit="1" customWidth="1"/>
    <col min="6148" max="6148" width="8" style="402" bestFit="1" customWidth="1"/>
    <col min="6149" max="6149" width="9.7109375" style="402" bestFit="1" customWidth="1"/>
    <col min="6150" max="6150" width="11" style="402" bestFit="1" customWidth="1"/>
    <col min="6151" max="6151" width="9.140625" style="402"/>
    <col min="6152" max="6152" width="8.85546875" style="402" bestFit="1" customWidth="1"/>
    <col min="6153" max="6400" width="9.140625" style="402"/>
    <col min="6401" max="6401" width="7.5703125" style="402" customWidth="1"/>
    <col min="6402" max="6402" width="47.85546875" style="402" customWidth="1"/>
    <col min="6403" max="6403" width="7.28515625" style="402" bestFit="1" customWidth="1"/>
    <col min="6404" max="6404" width="8" style="402" bestFit="1" customWidth="1"/>
    <col min="6405" max="6405" width="9.7109375" style="402" bestFit="1" customWidth="1"/>
    <col min="6406" max="6406" width="11" style="402" bestFit="1" customWidth="1"/>
    <col min="6407" max="6407" width="9.140625" style="402"/>
    <col min="6408" max="6408" width="8.85546875" style="402" bestFit="1" customWidth="1"/>
    <col min="6409" max="6656" width="9.140625" style="402"/>
    <col min="6657" max="6657" width="7.5703125" style="402" customWidth="1"/>
    <col min="6658" max="6658" width="47.85546875" style="402" customWidth="1"/>
    <col min="6659" max="6659" width="7.28515625" style="402" bestFit="1" customWidth="1"/>
    <col min="6660" max="6660" width="8" style="402" bestFit="1" customWidth="1"/>
    <col min="6661" max="6661" width="9.7109375" style="402" bestFit="1" customWidth="1"/>
    <col min="6662" max="6662" width="11" style="402" bestFit="1" customWidth="1"/>
    <col min="6663" max="6663" width="9.140625" style="402"/>
    <col min="6664" max="6664" width="8.85546875" style="402" bestFit="1" customWidth="1"/>
    <col min="6665" max="6912" width="9.140625" style="402"/>
    <col min="6913" max="6913" width="7.5703125" style="402" customWidth="1"/>
    <col min="6914" max="6914" width="47.85546875" style="402" customWidth="1"/>
    <col min="6915" max="6915" width="7.28515625" style="402" bestFit="1" customWidth="1"/>
    <col min="6916" max="6916" width="8" style="402" bestFit="1" customWidth="1"/>
    <col min="6917" max="6917" width="9.7109375" style="402" bestFit="1" customWidth="1"/>
    <col min="6918" max="6918" width="11" style="402" bestFit="1" customWidth="1"/>
    <col min="6919" max="6919" width="9.140625" style="402"/>
    <col min="6920" max="6920" width="8.85546875" style="402" bestFit="1" customWidth="1"/>
    <col min="6921" max="7168" width="9.140625" style="402"/>
    <col min="7169" max="7169" width="7.5703125" style="402" customWidth="1"/>
    <col min="7170" max="7170" width="47.85546875" style="402" customWidth="1"/>
    <col min="7171" max="7171" width="7.28515625" style="402" bestFit="1" customWidth="1"/>
    <col min="7172" max="7172" width="8" style="402" bestFit="1" customWidth="1"/>
    <col min="7173" max="7173" width="9.7109375" style="402" bestFit="1" customWidth="1"/>
    <col min="7174" max="7174" width="11" style="402" bestFit="1" customWidth="1"/>
    <col min="7175" max="7175" width="9.140625" style="402"/>
    <col min="7176" max="7176" width="8.85546875" style="402" bestFit="1" customWidth="1"/>
    <col min="7177" max="7424" width="9.140625" style="402"/>
    <col min="7425" max="7425" width="7.5703125" style="402" customWidth="1"/>
    <col min="7426" max="7426" width="47.85546875" style="402" customWidth="1"/>
    <col min="7427" max="7427" width="7.28515625" style="402" bestFit="1" customWidth="1"/>
    <col min="7428" max="7428" width="8" style="402" bestFit="1" customWidth="1"/>
    <col min="7429" max="7429" width="9.7109375" style="402" bestFit="1" customWidth="1"/>
    <col min="7430" max="7430" width="11" style="402" bestFit="1" customWidth="1"/>
    <col min="7431" max="7431" width="9.140625" style="402"/>
    <col min="7432" max="7432" width="8.85546875" style="402" bestFit="1" customWidth="1"/>
    <col min="7433" max="7680" width="9.140625" style="402"/>
    <col min="7681" max="7681" width="7.5703125" style="402" customWidth="1"/>
    <col min="7682" max="7682" width="47.85546875" style="402" customWidth="1"/>
    <col min="7683" max="7683" width="7.28515625" style="402" bestFit="1" customWidth="1"/>
    <col min="7684" max="7684" width="8" style="402" bestFit="1" customWidth="1"/>
    <col min="7685" max="7685" width="9.7109375" style="402" bestFit="1" customWidth="1"/>
    <col min="7686" max="7686" width="11" style="402" bestFit="1" customWidth="1"/>
    <col min="7687" max="7687" width="9.140625" style="402"/>
    <col min="7688" max="7688" width="8.85546875" style="402" bestFit="1" customWidth="1"/>
    <col min="7689" max="7936" width="9.140625" style="402"/>
    <col min="7937" max="7937" width="7.5703125" style="402" customWidth="1"/>
    <col min="7938" max="7938" width="47.85546875" style="402" customWidth="1"/>
    <col min="7939" max="7939" width="7.28515625" style="402" bestFit="1" customWidth="1"/>
    <col min="7940" max="7940" width="8" style="402" bestFit="1" customWidth="1"/>
    <col min="7941" max="7941" width="9.7109375" style="402" bestFit="1" customWidth="1"/>
    <col min="7942" max="7942" width="11" style="402" bestFit="1" customWidth="1"/>
    <col min="7943" max="7943" width="9.140625" style="402"/>
    <col min="7944" max="7944" width="8.85546875" style="402" bestFit="1" customWidth="1"/>
    <col min="7945" max="8192" width="9.140625" style="402"/>
    <col min="8193" max="8193" width="7.5703125" style="402" customWidth="1"/>
    <col min="8194" max="8194" width="47.85546875" style="402" customWidth="1"/>
    <col min="8195" max="8195" width="7.28515625" style="402" bestFit="1" customWidth="1"/>
    <col min="8196" max="8196" width="8" style="402" bestFit="1" customWidth="1"/>
    <col min="8197" max="8197" width="9.7109375" style="402" bestFit="1" customWidth="1"/>
    <col min="8198" max="8198" width="11" style="402" bestFit="1" customWidth="1"/>
    <col min="8199" max="8199" width="9.140625" style="402"/>
    <col min="8200" max="8200" width="8.85546875" style="402" bestFit="1" customWidth="1"/>
    <col min="8201" max="8448" width="9.140625" style="402"/>
    <col min="8449" max="8449" width="7.5703125" style="402" customWidth="1"/>
    <col min="8450" max="8450" width="47.85546875" style="402" customWidth="1"/>
    <col min="8451" max="8451" width="7.28515625" style="402" bestFit="1" customWidth="1"/>
    <col min="8452" max="8452" width="8" style="402" bestFit="1" customWidth="1"/>
    <col min="8453" max="8453" width="9.7109375" style="402" bestFit="1" customWidth="1"/>
    <col min="8454" max="8454" width="11" style="402" bestFit="1" customWidth="1"/>
    <col min="8455" max="8455" width="9.140625" style="402"/>
    <col min="8456" max="8456" width="8.85546875" style="402" bestFit="1" customWidth="1"/>
    <col min="8457" max="8704" width="9.140625" style="402"/>
    <col min="8705" max="8705" width="7.5703125" style="402" customWidth="1"/>
    <col min="8706" max="8706" width="47.85546875" style="402" customWidth="1"/>
    <col min="8707" max="8707" width="7.28515625" style="402" bestFit="1" customWidth="1"/>
    <col min="8708" max="8708" width="8" style="402" bestFit="1" customWidth="1"/>
    <col min="8709" max="8709" width="9.7109375" style="402" bestFit="1" customWidth="1"/>
    <col min="8710" max="8710" width="11" style="402" bestFit="1" customWidth="1"/>
    <col min="8711" max="8711" width="9.140625" style="402"/>
    <col min="8712" max="8712" width="8.85546875" style="402" bestFit="1" customWidth="1"/>
    <col min="8713" max="8960" width="9.140625" style="402"/>
    <col min="8961" max="8961" width="7.5703125" style="402" customWidth="1"/>
    <col min="8962" max="8962" width="47.85546875" style="402" customWidth="1"/>
    <col min="8963" max="8963" width="7.28515625" style="402" bestFit="1" customWidth="1"/>
    <col min="8964" max="8964" width="8" style="402" bestFit="1" customWidth="1"/>
    <col min="8965" max="8965" width="9.7109375" style="402" bestFit="1" customWidth="1"/>
    <col min="8966" max="8966" width="11" style="402" bestFit="1" customWidth="1"/>
    <col min="8967" max="8967" width="9.140625" style="402"/>
    <col min="8968" max="8968" width="8.85546875" style="402" bestFit="1" customWidth="1"/>
    <col min="8969" max="9216" width="9.140625" style="402"/>
    <col min="9217" max="9217" width="7.5703125" style="402" customWidth="1"/>
    <col min="9218" max="9218" width="47.85546875" style="402" customWidth="1"/>
    <col min="9219" max="9219" width="7.28515625" style="402" bestFit="1" customWidth="1"/>
    <col min="9220" max="9220" width="8" style="402" bestFit="1" customWidth="1"/>
    <col min="9221" max="9221" width="9.7109375" style="402" bestFit="1" customWidth="1"/>
    <col min="9222" max="9222" width="11" style="402" bestFit="1" customWidth="1"/>
    <col min="9223" max="9223" width="9.140625" style="402"/>
    <col min="9224" max="9224" width="8.85546875" style="402" bestFit="1" customWidth="1"/>
    <col min="9225" max="9472" width="9.140625" style="402"/>
    <col min="9473" max="9473" width="7.5703125" style="402" customWidth="1"/>
    <col min="9474" max="9474" width="47.85546875" style="402" customWidth="1"/>
    <col min="9475" max="9475" width="7.28515625" style="402" bestFit="1" customWidth="1"/>
    <col min="9476" max="9476" width="8" style="402" bestFit="1" customWidth="1"/>
    <col min="9477" max="9477" width="9.7109375" style="402" bestFit="1" customWidth="1"/>
    <col min="9478" max="9478" width="11" style="402" bestFit="1" customWidth="1"/>
    <col min="9479" max="9479" width="9.140625" style="402"/>
    <col min="9480" max="9480" width="8.85546875" style="402" bestFit="1" customWidth="1"/>
    <col min="9481" max="9728" width="9.140625" style="402"/>
    <col min="9729" max="9729" width="7.5703125" style="402" customWidth="1"/>
    <col min="9730" max="9730" width="47.85546875" style="402" customWidth="1"/>
    <col min="9731" max="9731" width="7.28515625" style="402" bestFit="1" customWidth="1"/>
    <col min="9732" max="9732" width="8" style="402" bestFit="1" customWidth="1"/>
    <col min="9733" max="9733" width="9.7109375" style="402" bestFit="1" customWidth="1"/>
    <col min="9734" max="9734" width="11" style="402" bestFit="1" customWidth="1"/>
    <col min="9735" max="9735" width="9.140625" style="402"/>
    <col min="9736" max="9736" width="8.85546875" style="402" bestFit="1" customWidth="1"/>
    <col min="9737" max="9984" width="9.140625" style="402"/>
    <col min="9985" max="9985" width="7.5703125" style="402" customWidth="1"/>
    <col min="9986" max="9986" width="47.85546875" style="402" customWidth="1"/>
    <col min="9987" max="9987" width="7.28515625" style="402" bestFit="1" customWidth="1"/>
    <col min="9988" max="9988" width="8" style="402" bestFit="1" customWidth="1"/>
    <col min="9989" max="9989" width="9.7109375" style="402" bestFit="1" customWidth="1"/>
    <col min="9990" max="9990" width="11" style="402" bestFit="1" customWidth="1"/>
    <col min="9991" max="9991" width="9.140625" style="402"/>
    <col min="9992" max="9992" width="8.85546875" style="402" bestFit="1" customWidth="1"/>
    <col min="9993" max="10240" width="9.140625" style="402"/>
    <col min="10241" max="10241" width="7.5703125" style="402" customWidth="1"/>
    <col min="10242" max="10242" width="47.85546875" style="402" customWidth="1"/>
    <col min="10243" max="10243" width="7.28515625" style="402" bestFit="1" customWidth="1"/>
    <col min="10244" max="10244" width="8" style="402" bestFit="1" customWidth="1"/>
    <col min="10245" max="10245" width="9.7109375" style="402" bestFit="1" customWidth="1"/>
    <col min="10246" max="10246" width="11" style="402" bestFit="1" customWidth="1"/>
    <col min="10247" max="10247" width="9.140625" style="402"/>
    <col min="10248" max="10248" width="8.85546875" style="402" bestFit="1" customWidth="1"/>
    <col min="10249" max="10496" width="9.140625" style="402"/>
    <col min="10497" max="10497" width="7.5703125" style="402" customWidth="1"/>
    <col min="10498" max="10498" width="47.85546875" style="402" customWidth="1"/>
    <col min="10499" max="10499" width="7.28515625" style="402" bestFit="1" customWidth="1"/>
    <col min="10500" max="10500" width="8" style="402" bestFit="1" customWidth="1"/>
    <col min="10501" max="10501" width="9.7109375" style="402" bestFit="1" customWidth="1"/>
    <col min="10502" max="10502" width="11" style="402" bestFit="1" customWidth="1"/>
    <col min="10503" max="10503" width="9.140625" style="402"/>
    <col min="10504" max="10504" width="8.85546875" style="402" bestFit="1" customWidth="1"/>
    <col min="10505" max="10752" width="9.140625" style="402"/>
    <col min="10753" max="10753" width="7.5703125" style="402" customWidth="1"/>
    <col min="10754" max="10754" width="47.85546875" style="402" customWidth="1"/>
    <col min="10755" max="10755" width="7.28515625" style="402" bestFit="1" customWidth="1"/>
    <col min="10756" max="10756" width="8" style="402" bestFit="1" customWidth="1"/>
    <col min="10757" max="10757" width="9.7109375" style="402" bestFit="1" customWidth="1"/>
    <col min="10758" max="10758" width="11" style="402" bestFit="1" customWidth="1"/>
    <col min="10759" max="10759" width="9.140625" style="402"/>
    <col min="10760" max="10760" width="8.85546875" style="402" bestFit="1" customWidth="1"/>
    <col min="10761" max="11008" width="9.140625" style="402"/>
    <col min="11009" max="11009" width="7.5703125" style="402" customWidth="1"/>
    <col min="11010" max="11010" width="47.85546875" style="402" customWidth="1"/>
    <col min="11011" max="11011" width="7.28515625" style="402" bestFit="1" customWidth="1"/>
    <col min="11012" max="11012" width="8" style="402" bestFit="1" customWidth="1"/>
    <col min="11013" max="11013" width="9.7109375" style="402" bestFit="1" customWidth="1"/>
    <col min="11014" max="11014" width="11" style="402" bestFit="1" customWidth="1"/>
    <col min="11015" max="11015" width="9.140625" style="402"/>
    <col min="11016" max="11016" width="8.85546875" style="402" bestFit="1" customWidth="1"/>
    <col min="11017" max="11264" width="9.140625" style="402"/>
    <col min="11265" max="11265" width="7.5703125" style="402" customWidth="1"/>
    <col min="11266" max="11266" width="47.85546875" style="402" customWidth="1"/>
    <col min="11267" max="11267" width="7.28515625" style="402" bestFit="1" customWidth="1"/>
    <col min="11268" max="11268" width="8" style="402" bestFit="1" customWidth="1"/>
    <col min="11269" max="11269" width="9.7109375" style="402" bestFit="1" customWidth="1"/>
    <col min="11270" max="11270" width="11" style="402" bestFit="1" customWidth="1"/>
    <col min="11271" max="11271" width="9.140625" style="402"/>
    <col min="11272" max="11272" width="8.85546875" style="402" bestFit="1" customWidth="1"/>
    <col min="11273" max="11520" width="9.140625" style="402"/>
    <col min="11521" max="11521" width="7.5703125" style="402" customWidth="1"/>
    <col min="11522" max="11522" width="47.85546875" style="402" customWidth="1"/>
    <col min="11523" max="11523" width="7.28515625" style="402" bestFit="1" customWidth="1"/>
    <col min="11524" max="11524" width="8" style="402" bestFit="1" customWidth="1"/>
    <col min="11525" max="11525" width="9.7109375" style="402" bestFit="1" customWidth="1"/>
    <col min="11526" max="11526" width="11" style="402" bestFit="1" customWidth="1"/>
    <col min="11527" max="11527" width="9.140625" style="402"/>
    <col min="11528" max="11528" width="8.85546875" style="402" bestFit="1" customWidth="1"/>
    <col min="11529" max="11776" width="9.140625" style="402"/>
    <col min="11777" max="11777" width="7.5703125" style="402" customWidth="1"/>
    <col min="11778" max="11778" width="47.85546875" style="402" customWidth="1"/>
    <col min="11779" max="11779" width="7.28515625" style="402" bestFit="1" customWidth="1"/>
    <col min="11780" max="11780" width="8" style="402" bestFit="1" customWidth="1"/>
    <col min="11781" max="11781" width="9.7109375" style="402" bestFit="1" customWidth="1"/>
    <col min="11782" max="11782" width="11" style="402" bestFit="1" customWidth="1"/>
    <col min="11783" max="11783" width="9.140625" style="402"/>
    <col min="11784" max="11784" width="8.85546875" style="402" bestFit="1" customWidth="1"/>
    <col min="11785" max="12032" width="9.140625" style="402"/>
    <col min="12033" max="12033" width="7.5703125" style="402" customWidth="1"/>
    <col min="12034" max="12034" width="47.85546875" style="402" customWidth="1"/>
    <col min="12035" max="12035" width="7.28515625" style="402" bestFit="1" customWidth="1"/>
    <col min="12036" max="12036" width="8" style="402" bestFit="1" customWidth="1"/>
    <col min="12037" max="12037" width="9.7109375" style="402" bestFit="1" customWidth="1"/>
    <col min="12038" max="12038" width="11" style="402" bestFit="1" customWidth="1"/>
    <col min="12039" max="12039" width="9.140625" style="402"/>
    <col min="12040" max="12040" width="8.85546875" style="402" bestFit="1" customWidth="1"/>
    <col min="12041" max="12288" width="9.140625" style="402"/>
    <col min="12289" max="12289" width="7.5703125" style="402" customWidth="1"/>
    <col min="12290" max="12290" width="47.85546875" style="402" customWidth="1"/>
    <col min="12291" max="12291" width="7.28515625" style="402" bestFit="1" customWidth="1"/>
    <col min="12292" max="12292" width="8" style="402" bestFit="1" customWidth="1"/>
    <col min="12293" max="12293" width="9.7109375" style="402" bestFit="1" customWidth="1"/>
    <col min="12294" max="12294" width="11" style="402" bestFit="1" customWidth="1"/>
    <col min="12295" max="12295" width="9.140625" style="402"/>
    <col min="12296" max="12296" width="8.85546875" style="402" bestFit="1" customWidth="1"/>
    <col min="12297" max="12544" width="9.140625" style="402"/>
    <col min="12545" max="12545" width="7.5703125" style="402" customWidth="1"/>
    <col min="12546" max="12546" width="47.85546875" style="402" customWidth="1"/>
    <col min="12547" max="12547" width="7.28515625" style="402" bestFit="1" customWidth="1"/>
    <col min="12548" max="12548" width="8" style="402" bestFit="1" customWidth="1"/>
    <col min="12549" max="12549" width="9.7109375" style="402" bestFit="1" customWidth="1"/>
    <col min="12550" max="12550" width="11" style="402" bestFit="1" customWidth="1"/>
    <col min="12551" max="12551" width="9.140625" style="402"/>
    <col min="12552" max="12552" width="8.85546875" style="402" bestFit="1" customWidth="1"/>
    <col min="12553" max="12800" width="9.140625" style="402"/>
    <col min="12801" max="12801" width="7.5703125" style="402" customWidth="1"/>
    <col min="12802" max="12802" width="47.85546875" style="402" customWidth="1"/>
    <col min="12803" max="12803" width="7.28515625" style="402" bestFit="1" customWidth="1"/>
    <col min="12804" max="12804" width="8" style="402" bestFit="1" customWidth="1"/>
    <col min="12805" max="12805" width="9.7109375" style="402" bestFit="1" customWidth="1"/>
    <col min="12806" max="12806" width="11" style="402" bestFit="1" customWidth="1"/>
    <col min="12807" max="12807" width="9.140625" style="402"/>
    <col min="12808" max="12808" width="8.85546875" style="402" bestFit="1" customWidth="1"/>
    <col min="12809" max="13056" width="9.140625" style="402"/>
    <col min="13057" max="13057" width="7.5703125" style="402" customWidth="1"/>
    <col min="13058" max="13058" width="47.85546875" style="402" customWidth="1"/>
    <col min="13059" max="13059" width="7.28515625" style="402" bestFit="1" customWidth="1"/>
    <col min="13060" max="13060" width="8" style="402" bestFit="1" customWidth="1"/>
    <col min="13061" max="13061" width="9.7109375" style="402" bestFit="1" customWidth="1"/>
    <col min="13062" max="13062" width="11" style="402" bestFit="1" customWidth="1"/>
    <col min="13063" max="13063" width="9.140625" style="402"/>
    <col min="13064" max="13064" width="8.85546875" style="402" bestFit="1" customWidth="1"/>
    <col min="13065" max="13312" width="9.140625" style="402"/>
    <col min="13313" max="13313" width="7.5703125" style="402" customWidth="1"/>
    <col min="13314" max="13314" width="47.85546875" style="402" customWidth="1"/>
    <col min="13315" max="13315" width="7.28515625" style="402" bestFit="1" customWidth="1"/>
    <col min="13316" max="13316" width="8" style="402" bestFit="1" customWidth="1"/>
    <col min="13317" max="13317" width="9.7109375" style="402" bestFit="1" customWidth="1"/>
    <col min="13318" max="13318" width="11" style="402" bestFit="1" customWidth="1"/>
    <col min="13319" max="13319" width="9.140625" style="402"/>
    <col min="13320" max="13320" width="8.85546875" style="402" bestFit="1" customWidth="1"/>
    <col min="13321" max="13568" width="9.140625" style="402"/>
    <col min="13569" max="13569" width="7.5703125" style="402" customWidth="1"/>
    <col min="13570" max="13570" width="47.85546875" style="402" customWidth="1"/>
    <col min="13571" max="13571" width="7.28515625" style="402" bestFit="1" customWidth="1"/>
    <col min="13572" max="13572" width="8" style="402" bestFit="1" customWidth="1"/>
    <col min="13573" max="13573" width="9.7109375" style="402" bestFit="1" customWidth="1"/>
    <col min="13574" max="13574" width="11" style="402" bestFit="1" customWidth="1"/>
    <col min="13575" max="13575" width="9.140625" style="402"/>
    <col min="13576" max="13576" width="8.85546875" style="402" bestFit="1" customWidth="1"/>
    <col min="13577" max="13824" width="9.140625" style="402"/>
    <col min="13825" max="13825" width="7.5703125" style="402" customWidth="1"/>
    <col min="13826" max="13826" width="47.85546875" style="402" customWidth="1"/>
    <col min="13827" max="13827" width="7.28515625" style="402" bestFit="1" customWidth="1"/>
    <col min="13828" max="13828" width="8" style="402" bestFit="1" customWidth="1"/>
    <col min="13829" max="13829" width="9.7109375" style="402" bestFit="1" customWidth="1"/>
    <col min="13830" max="13830" width="11" style="402" bestFit="1" customWidth="1"/>
    <col min="13831" max="13831" width="9.140625" style="402"/>
    <col min="13832" max="13832" width="8.85546875" style="402" bestFit="1" customWidth="1"/>
    <col min="13833" max="14080" width="9.140625" style="402"/>
    <col min="14081" max="14081" width="7.5703125" style="402" customWidth="1"/>
    <col min="14082" max="14082" width="47.85546875" style="402" customWidth="1"/>
    <col min="14083" max="14083" width="7.28515625" style="402" bestFit="1" customWidth="1"/>
    <col min="14084" max="14084" width="8" style="402" bestFit="1" customWidth="1"/>
    <col min="14085" max="14085" width="9.7109375" style="402" bestFit="1" customWidth="1"/>
    <col min="14086" max="14086" width="11" style="402" bestFit="1" customWidth="1"/>
    <col min="14087" max="14087" width="9.140625" style="402"/>
    <col min="14088" max="14088" width="8.85546875" style="402" bestFit="1" customWidth="1"/>
    <col min="14089" max="14336" width="9.140625" style="402"/>
    <col min="14337" max="14337" width="7.5703125" style="402" customWidth="1"/>
    <col min="14338" max="14338" width="47.85546875" style="402" customWidth="1"/>
    <col min="14339" max="14339" width="7.28515625" style="402" bestFit="1" customWidth="1"/>
    <col min="14340" max="14340" width="8" style="402" bestFit="1" customWidth="1"/>
    <col min="14341" max="14341" width="9.7109375" style="402" bestFit="1" customWidth="1"/>
    <col min="14342" max="14342" width="11" style="402" bestFit="1" customWidth="1"/>
    <col min="14343" max="14343" width="9.140625" style="402"/>
    <col min="14344" max="14344" width="8.85546875" style="402" bestFit="1" customWidth="1"/>
    <col min="14345" max="14592" width="9.140625" style="402"/>
    <col min="14593" max="14593" width="7.5703125" style="402" customWidth="1"/>
    <col min="14594" max="14594" width="47.85546875" style="402" customWidth="1"/>
    <col min="14595" max="14595" width="7.28515625" style="402" bestFit="1" customWidth="1"/>
    <col min="14596" max="14596" width="8" style="402" bestFit="1" customWidth="1"/>
    <col min="14597" max="14597" width="9.7109375" style="402" bestFit="1" customWidth="1"/>
    <col min="14598" max="14598" width="11" style="402" bestFit="1" customWidth="1"/>
    <col min="14599" max="14599" width="9.140625" style="402"/>
    <col min="14600" max="14600" width="8.85546875" style="402" bestFit="1" customWidth="1"/>
    <col min="14601" max="14848" width="9.140625" style="402"/>
    <col min="14849" max="14849" width="7.5703125" style="402" customWidth="1"/>
    <col min="14850" max="14850" width="47.85546875" style="402" customWidth="1"/>
    <col min="14851" max="14851" width="7.28515625" style="402" bestFit="1" customWidth="1"/>
    <col min="14852" max="14852" width="8" style="402" bestFit="1" customWidth="1"/>
    <col min="14853" max="14853" width="9.7109375" style="402" bestFit="1" customWidth="1"/>
    <col min="14854" max="14854" width="11" style="402" bestFit="1" customWidth="1"/>
    <col min="14855" max="14855" width="9.140625" style="402"/>
    <col min="14856" max="14856" width="8.85546875" style="402" bestFit="1" customWidth="1"/>
    <col min="14857" max="15104" width="9.140625" style="402"/>
    <col min="15105" max="15105" width="7.5703125" style="402" customWidth="1"/>
    <col min="15106" max="15106" width="47.85546875" style="402" customWidth="1"/>
    <col min="15107" max="15107" width="7.28515625" style="402" bestFit="1" customWidth="1"/>
    <col min="15108" max="15108" width="8" style="402" bestFit="1" customWidth="1"/>
    <col min="15109" max="15109" width="9.7109375" style="402" bestFit="1" customWidth="1"/>
    <col min="15110" max="15110" width="11" style="402" bestFit="1" customWidth="1"/>
    <col min="15111" max="15111" width="9.140625" style="402"/>
    <col min="15112" max="15112" width="8.85546875" style="402" bestFit="1" customWidth="1"/>
    <col min="15113" max="15360" width="9.140625" style="402"/>
    <col min="15361" max="15361" width="7.5703125" style="402" customWidth="1"/>
    <col min="15362" max="15362" width="47.85546875" style="402" customWidth="1"/>
    <col min="15363" max="15363" width="7.28515625" style="402" bestFit="1" customWidth="1"/>
    <col min="15364" max="15364" width="8" style="402" bestFit="1" customWidth="1"/>
    <col min="15365" max="15365" width="9.7109375" style="402" bestFit="1" customWidth="1"/>
    <col min="15366" max="15366" width="11" style="402" bestFit="1" customWidth="1"/>
    <col min="15367" max="15367" width="9.140625" style="402"/>
    <col min="15368" max="15368" width="8.85546875" style="402" bestFit="1" customWidth="1"/>
    <col min="15369" max="15616" width="9.140625" style="402"/>
    <col min="15617" max="15617" width="7.5703125" style="402" customWidth="1"/>
    <col min="15618" max="15618" width="47.85546875" style="402" customWidth="1"/>
    <col min="15619" max="15619" width="7.28515625" style="402" bestFit="1" customWidth="1"/>
    <col min="15620" max="15620" width="8" style="402" bestFit="1" customWidth="1"/>
    <col min="15621" max="15621" width="9.7109375" style="402" bestFit="1" customWidth="1"/>
    <col min="15622" max="15622" width="11" style="402" bestFit="1" customWidth="1"/>
    <col min="15623" max="15623" width="9.140625" style="402"/>
    <col min="15624" max="15624" width="8.85546875" style="402" bestFit="1" customWidth="1"/>
    <col min="15625" max="15872" width="9.140625" style="402"/>
    <col min="15873" max="15873" width="7.5703125" style="402" customWidth="1"/>
    <col min="15874" max="15874" width="47.85546875" style="402" customWidth="1"/>
    <col min="15875" max="15875" width="7.28515625" style="402" bestFit="1" customWidth="1"/>
    <col min="15876" max="15876" width="8" style="402" bestFit="1" customWidth="1"/>
    <col min="15877" max="15877" width="9.7109375" style="402" bestFit="1" customWidth="1"/>
    <col min="15878" max="15878" width="11" style="402" bestFit="1" customWidth="1"/>
    <col min="15879" max="15879" width="9.140625" style="402"/>
    <col min="15880" max="15880" width="8.85546875" style="402" bestFit="1" customWidth="1"/>
    <col min="15881" max="16128" width="9.140625" style="402"/>
    <col min="16129" max="16129" width="7.5703125" style="402" customWidth="1"/>
    <col min="16130" max="16130" width="47.85546875" style="402" customWidth="1"/>
    <col min="16131" max="16131" width="7.28515625" style="402" bestFit="1" customWidth="1"/>
    <col min="16132" max="16132" width="8" style="402" bestFit="1" customWidth="1"/>
    <col min="16133" max="16133" width="9.7109375" style="402" bestFit="1" customWidth="1"/>
    <col min="16134" max="16134" width="11" style="402" bestFit="1" customWidth="1"/>
    <col min="16135" max="16135" width="9.140625" style="402"/>
    <col min="16136" max="16136" width="8.85546875" style="402" bestFit="1" customWidth="1"/>
    <col min="16137" max="16384" width="9.140625" style="402"/>
  </cols>
  <sheetData>
    <row r="1" spans="1:8" s="396" customFormat="1">
      <c r="A1" s="391" t="s">
        <v>270</v>
      </c>
      <c r="B1" s="392" t="s">
        <v>1</v>
      </c>
      <c r="C1" s="393" t="s">
        <v>2</v>
      </c>
      <c r="D1" s="393" t="s">
        <v>3</v>
      </c>
      <c r="E1" s="394" t="s">
        <v>4</v>
      </c>
      <c r="F1" s="395" t="s">
        <v>27</v>
      </c>
    </row>
    <row r="2" spans="1:8">
      <c r="A2" s="397"/>
      <c r="B2" s="398"/>
      <c r="C2" s="399"/>
      <c r="D2" s="400"/>
      <c r="E2" s="401"/>
      <c r="F2" s="401"/>
    </row>
    <row r="3" spans="1:8" ht="25.5">
      <c r="A3" s="397"/>
      <c r="B3" s="403" t="s">
        <v>271</v>
      </c>
      <c r="C3" s="399"/>
      <c r="D3" s="400"/>
      <c r="E3" s="401"/>
      <c r="F3" s="401"/>
    </row>
    <row r="4" spans="1:8">
      <c r="A4" s="397"/>
      <c r="B4" s="403"/>
      <c r="C4" s="399"/>
      <c r="D4" s="400"/>
      <c r="E4" s="401"/>
      <c r="F4" s="401"/>
    </row>
    <row r="5" spans="1:8">
      <c r="A5" s="398" t="s">
        <v>30</v>
      </c>
      <c r="B5" s="404" t="s">
        <v>272</v>
      </c>
      <c r="C5" s="399"/>
      <c r="D5" s="400"/>
      <c r="E5" s="401"/>
      <c r="F5" s="400"/>
    </row>
    <row r="6" spans="1:8">
      <c r="A6" s="397"/>
      <c r="B6" s="405"/>
      <c r="C6" s="399"/>
      <c r="D6" s="400"/>
      <c r="E6" s="401"/>
      <c r="F6" s="400"/>
    </row>
    <row r="7" spans="1:8">
      <c r="A7" s="397" t="s">
        <v>31</v>
      </c>
      <c r="B7" s="405" t="s">
        <v>273</v>
      </c>
      <c r="C7" s="399"/>
      <c r="D7" s="400"/>
      <c r="E7" s="401"/>
      <c r="F7" s="400"/>
    </row>
    <row r="8" spans="1:8">
      <c r="A8" s="397"/>
      <c r="B8" s="405"/>
      <c r="C8" s="399"/>
      <c r="D8" s="400"/>
      <c r="E8" s="401"/>
      <c r="F8" s="400"/>
    </row>
    <row r="9" spans="1:8" ht="102">
      <c r="A9" s="406"/>
      <c r="B9" s="403" t="s">
        <v>274</v>
      </c>
      <c r="C9" s="399"/>
      <c r="D9" s="400"/>
      <c r="E9" s="401"/>
      <c r="F9" s="401"/>
    </row>
    <row r="10" spans="1:8">
      <c r="A10" s="397"/>
      <c r="B10" s="398"/>
      <c r="C10" s="407"/>
      <c r="D10" s="408"/>
      <c r="E10" s="409"/>
      <c r="F10" s="410"/>
      <c r="G10" s="411"/>
      <c r="H10" s="411"/>
    </row>
    <row r="11" spans="1:8" ht="25.5">
      <c r="A11" s="397"/>
      <c r="B11" s="412" t="s">
        <v>275</v>
      </c>
      <c r="C11" s="407"/>
      <c r="D11" s="408"/>
      <c r="E11" s="409"/>
      <c r="F11" s="410"/>
      <c r="G11" s="411"/>
      <c r="H11" s="411"/>
    </row>
    <row r="12" spans="1:8" ht="25.5">
      <c r="A12" s="406"/>
      <c r="B12" s="412" t="s">
        <v>276</v>
      </c>
      <c r="C12" s="407" t="s">
        <v>16</v>
      </c>
      <c r="D12" s="408">
        <v>1</v>
      </c>
      <c r="E12" s="413">
        <v>4200</v>
      </c>
      <c r="F12" s="401">
        <f t="shared" ref="F12:F27" si="0">D12*E12</f>
        <v>4200</v>
      </c>
    </row>
    <row r="13" spans="1:8">
      <c r="A13" s="406"/>
      <c r="B13" s="412" t="s">
        <v>277</v>
      </c>
      <c r="C13" s="407"/>
      <c r="D13" s="408"/>
      <c r="E13" s="414"/>
      <c r="F13" s="401"/>
    </row>
    <row r="14" spans="1:8">
      <c r="A14" s="397"/>
      <c r="B14" s="403" t="s">
        <v>278</v>
      </c>
      <c r="C14" s="407" t="s">
        <v>16</v>
      </c>
      <c r="D14" s="408">
        <v>2</v>
      </c>
      <c r="E14" s="413">
        <v>60</v>
      </c>
      <c r="F14" s="401">
        <f t="shared" si="0"/>
        <v>120</v>
      </c>
    </row>
    <row r="15" spans="1:8">
      <c r="A15" s="406"/>
      <c r="B15" s="403" t="s">
        <v>279</v>
      </c>
      <c r="C15" s="407" t="s">
        <v>16</v>
      </c>
      <c r="D15" s="408">
        <v>2</v>
      </c>
      <c r="E15" s="413">
        <v>60</v>
      </c>
      <c r="F15" s="401">
        <f t="shared" si="0"/>
        <v>120</v>
      </c>
    </row>
    <row r="16" spans="1:8">
      <c r="A16" s="397"/>
      <c r="B16" s="412" t="s">
        <v>280</v>
      </c>
      <c r="C16" s="407" t="s">
        <v>16</v>
      </c>
      <c r="D16" s="408">
        <v>1</v>
      </c>
      <c r="E16" s="413">
        <v>60</v>
      </c>
      <c r="F16" s="401">
        <f t="shared" si="0"/>
        <v>60</v>
      </c>
    </row>
    <row r="17" spans="1:7">
      <c r="A17" s="406"/>
      <c r="B17" s="412" t="s">
        <v>281</v>
      </c>
      <c r="C17" s="407"/>
      <c r="D17" s="408"/>
      <c r="E17" s="414"/>
      <c r="F17" s="401"/>
    </row>
    <row r="18" spans="1:7">
      <c r="A18" s="406"/>
      <c r="B18" s="412" t="s">
        <v>278</v>
      </c>
      <c r="C18" s="407" t="s">
        <v>16</v>
      </c>
      <c r="D18" s="408">
        <v>1</v>
      </c>
      <c r="E18" s="413">
        <v>60</v>
      </c>
      <c r="F18" s="401">
        <f t="shared" si="0"/>
        <v>60</v>
      </c>
    </row>
    <row r="19" spans="1:7">
      <c r="A19" s="397"/>
      <c r="B19" s="412" t="s">
        <v>282</v>
      </c>
      <c r="C19" s="407" t="s">
        <v>283</v>
      </c>
      <c r="D19" s="408">
        <v>3</v>
      </c>
      <c r="E19" s="413">
        <v>60</v>
      </c>
      <c r="F19" s="401">
        <f t="shared" si="0"/>
        <v>180</v>
      </c>
    </row>
    <row r="20" spans="1:7">
      <c r="A20" s="398"/>
      <c r="B20" s="412" t="s">
        <v>284</v>
      </c>
      <c r="C20" s="415"/>
      <c r="D20" s="408"/>
      <c r="E20" s="414"/>
      <c r="F20" s="401"/>
    </row>
    <row r="21" spans="1:7">
      <c r="A21" s="406"/>
      <c r="B21" s="403" t="s">
        <v>285</v>
      </c>
      <c r="C21" s="416" t="s">
        <v>16</v>
      </c>
      <c r="D21" s="414">
        <v>1</v>
      </c>
      <c r="E21" s="413">
        <v>400</v>
      </c>
      <c r="F21" s="401">
        <f t="shared" si="0"/>
        <v>400</v>
      </c>
    </row>
    <row r="22" spans="1:7">
      <c r="A22" s="397"/>
      <c r="B22" s="403" t="s">
        <v>286</v>
      </c>
      <c r="C22" s="416" t="s">
        <v>16</v>
      </c>
      <c r="D22" s="414">
        <v>1</v>
      </c>
      <c r="E22" s="413">
        <v>1100</v>
      </c>
      <c r="F22" s="401">
        <f t="shared" si="0"/>
        <v>1100</v>
      </c>
    </row>
    <row r="23" spans="1:7">
      <c r="A23" s="397"/>
      <c r="B23" s="403" t="s">
        <v>287</v>
      </c>
      <c r="C23" s="416" t="s">
        <v>16</v>
      </c>
      <c r="D23" s="414">
        <v>1</v>
      </c>
      <c r="E23" s="413">
        <v>450</v>
      </c>
      <c r="F23" s="401">
        <f t="shared" si="0"/>
        <v>450</v>
      </c>
    </row>
    <row r="24" spans="1:7" ht="25.5">
      <c r="A24" s="406"/>
      <c r="B24" s="417" t="s">
        <v>288</v>
      </c>
      <c r="C24" s="418"/>
      <c r="D24" s="414"/>
      <c r="E24" s="414"/>
      <c r="F24" s="401"/>
    </row>
    <row r="25" spans="1:7" ht="25.5">
      <c r="A25" s="397"/>
      <c r="B25" s="412" t="s">
        <v>289</v>
      </c>
      <c r="C25" s="407"/>
      <c r="D25" s="408"/>
      <c r="E25" s="414"/>
      <c r="F25" s="401"/>
    </row>
    <row r="26" spans="1:7" ht="38.25">
      <c r="A26" s="397"/>
      <c r="B26" s="412" t="s">
        <v>290</v>
      </c>
      <c r="C26" s="416" t="s">
        <v>74</v>
      </c>
      <c r="D26" s="414">
        <v>1</v>
      </c>
      <c r="E26" s="413">
        <v>75</v>
      </c>
      <c r="F26" s="401">
        <f t="shared" si="0"/>
        <v>75</v>
      </c>
    </row>
    <row r="27" spans="1:7" ht="25.5">
      <c r="A27" s="406"/>
      <c r="B27" s="412" t="s">
        <v>291</v>
      </c>
      <c r="C27" s="416" t="s">
        <v>74</v>
      </c>
      <c r="D27" s="414">
        <v>3</v>
      </c>
      <c r="E27" s="413">
        <v>350</v>
      </c>
      <c r="F27" s="401">
        <f t="shared" si="0"/>
        <v>1050</v>
      </c>
    </row>
    <row r="28" spans="1:7">
      <c r="A28" s="419" t="str">
        <f>A5</f>
        <v>A.</v>
      </c>
      <c r="B28" s="517" t="s">
        <v>292</v>
      </c>
      <c r="C28" s="517"/>
      <c r="D28" s="517"/>
      <c r="E28" s="420"/>
      <c r="F28" s="421">
        <f>SUM(F12:F27)</f>
        <v>7815</v>
      </c>
      <c r="G28" s="422"/>
    </row>
    <row r="29" spans="1:7">
      <c r="A29" s="397"/>
      <c r="B29" s="398"/>
      <c r="C29" s="399"/>
      <c r="D29" s="400"/>
      <c r="E29" s="401"/>
      <c r="F29" s="401"/>
    </row>
    <row r="30" spans="1:7">
      <c r="A30" s="397"/>
      <c r="B30" s="426"/>
      <c r="C30" s="428"/>
      <c r="D30" s="429"/>
      <c r="E30" s="401"/>
      <c r="F30" s="430"/>
    </row>
    <row r="31" spans="1:7">
      <c r="A31" s="423" t="s">
        <v>35</v>
      </c>
      <c r="B31" s="424" t="s">
        <v>294</v>
      </c>
      <c r="C31" s="431"/>
      <c r="D31" s="429"/>
      <c r="E31" s="401"/>
      <c r="F31" s="401"/>
    </row>
    <row r="32" spans="1:7">
      <c r="A32" s="397"/>
      <c r="B32" s="398"/>
      <c r="C32" s="416"/>
      <c r="D32" s="427"/>
      <c r="E32" s="401"/>
      <c r="F32" s="401"/>
    </row>
    <row r="33" spans="1:7" ht="15">
      <c r="A33" s="397" t="s">
        <v>31</v>
      </c>
      <c r="B33" s="432" t="s">
        <v>295</v>
      </c>
      <c r="C33" s="416"/>
      <c r="D33" s="414"/>
      <c r="E33" s="414"/>
      <c r="F33" s="414"/>
      <c r="G33" s="433"/>
    </row>
    <row r="34" spans="1:7">
      <c r="A34" s="397"/>
      <c r="B34" s="403" t="s">
        <v>116</v>
      </c>
      <c r="C34" s="416" t="s">
        <v>7</v>
      </c>
      <c r="D34" s="414">
        <v>12</v>
      </c>
      <c r="E34" s="413">
        <v>165</v>
      </c>
      <c r="F34" s="434">
        <f>D34*E34</f>
        <v>1980</v>
      </c>
      <c r="G34" s="433"/>
    </row>
    <row r="35" spans="1:7">
      <c r="A35" s="397"/>
      <c r="B35" s="403"/>
      <c r="C35" s="416"/>
      <c r="D35" s="414"/>
      <c r="E35" s="414"/>
      <c r="F35" s="434"/>
      <c r="G35" s="435"/>
    </row>
    <row r="36" spans="1:7" ht="15">
      <c r="A36" s="406" t="s">
        <v>33</v>
      </c>
      <c r="B36" s="403" t="s">
        <v>296</v>
      </c>
      <c r="C36" s="416"/>
      <c r="D36" s="414"/>
      <c r="E36" s="414"/>
      <c r="F36" s="414"/>
      <c r="G36" s="433"/>
    </row>
    <row r="37" spans="1:7">
      <c r="A37" s="406"/>
      <c r="B37" s="403" t="s">
        <v>116</v>
      </c>
      <c r="C37" s="416" t="s">
        <v>7</v>
      </c>
      <c r="D37" s="414">
        <v>24</v>
      </c>
      <c r="E37" s="413">
        <v>32</v>
      </c>
      <c r="F37" s="434">
        <f>D37*E37</f>
        <v>768</v>
      </c>
      <c r="G37" s="433"/>
    </row>
    <row r="38" spans="1:7">
      <c r="A38" s="406"/>
      <c r="B38" s="403"/>
      <c r="C38" s="416"/>
      <c r="D38" s="414"/>
      <c r="E38" s="414"/>
      <c r="F38" s="434"/>
      <c r="G38" s="435"/>
    </row>
    <row r="39" spans="1:7" ht="15">
      <c r="A39" s="397" t="s">
        <v>43</v>
      </c>
      <c r="B39" s="403" t="s">
        <v>297</v>
      </c>
      <c r="C39" s="416"/>
      <c r="D39" s="414"/>
      <c r="E39" s="414"/>
      <c r="F39" s="414"/>
      <c r="G39" s="433"/>
    </row>
    <row r="40" spans="1:7">
      <c r="A40" s="397"/>
      <c r="B40" s="403" t="s">
        <v>116</v>
      </c>
      <c r="C40" s="416" t="s">
        <v>7</v>
      </c>
      <c r="D40" s="414">
        <v>110</v>
      </c>
      <c r="E40" s="413">
        <v>16</v>
      </c>
      <c r="F40" s="434">
        <f>D40*E40</f>
        <v>1760</v>
      </c>
      <c r="G40" s="433"/>
    </row>
    <row r="41" spans="1:7">
      <c r="A41" s="397"/>
      <c r="B41" s="403"/>
      <c r="C41" s="416"/>
      <c r="D41" s="414"/>
      <c r="E41" s="414"/>
      <c r="F41" s="434"/>
      <c r="G41" s="435"/>
    </row>
    <row r="42" spans="1:7" ht="15">
      <c r="A42" s="406" t="s">
        <v>45</v>
      </c>
      <c r="B42" s="403" t="s">
        <v>298</v>
      </c>
      <c r="C42" s="416"/>
      <c r="D42" s="414"/>
      <c r="E42" s="414"/>
      <c r="F42" s="414"/>
      <c r="G42" s="433"/>
    </row>
    <row r="43" spans="1:7">
      <c r="A43" s="406"/>
      <c r="B43" s="403" t="s">
        <v>116</v>
      </c>
      <c r="C43" s="416" t="s">
        <v>7</v>
      </c>
      <c r="D43" s="414">
        <v>115</v>
      </c>
      <c r="E43" s="413">
        <v>14</v>
      </c>
      <c r="F43" s="434">
        <f>D43*E43</f>
        <v>1610</v>
      </c>
      <c r="G43" s="433"/>
    </row>
    <row r="44" spans="1:7">
      <c r="A44" s="406"/>
      <c r="B44" s="403"/>
      <c r="C44" s="416"/>
      <c r="D44" s="414"/>
      <c r="E44" s="414"/>
      <c r="F44" s="414"/>
      <c r="G44" s="435"/>
    </row>
    <row r="45" spans="1:7">
      <c r="A45" s="406" t="s">
        <v>53</v>
      </c>
      <c r="B45" s="403" t="s">
        <v>299</v>
      </c>
      <c r="C45" s="416"/>
      <c r="D45" s="414"/>
      <c r="E45" s="414"/>
      <c r="F45" s="414"/>
      <c r="G45" s="433"/>
    </row>
    <row r="46" spans="1:7">
      <c r="A46" s="406"/>
      <c r="B46" s="403" t="s">
        <v>116</v>
      </c>
      <c r="C46" s="416" t="s">
        <v>7</v>
      </c>
      <c r="D46" s="414">
        <v>184.17</v>
      </c>
      <c r="E46" s="413">
        <v>32</v>
      </c>
      <c r="F46" s="434">
        <f>D46*E46</f>
        <v>5893.44</v>
      </c>
      <c r="G46" s="433"/>
    </row>
    <row r="47" spans="1:7">
      <c r="A47" s="406"/>
      <c r="B47" s="403"/>
      <c r="C47" s="416"/>
      <c r="D47" s="414"/>
      <c r="E47" s="414"/>
      <c r="F47" s="434"/>
      <c r="G47" s="435"/>
    </row>
    <row r="48" spans="1:7">
      <c r="A48" s="397" t="s">
        <v>54</v>
      </c>
      <c r="B48" s="403" t="s">
        <v>300</v>
      </c>
      <c r="C48" s="416"/>
      <c r="D48" s="414"/>
      <c r="E48" s="414"/>
      <c r="F48" s="414"/>
      <c r="G48" s="433"/>
    </row>
    <row r="49" spans="1:8">
      <c r="A49" s="397"/>
      <c r="B49" s="403" t="s">
        <v>116</v>
      </c>
      <c r="C49" s="416" t="s">
        <v>7</v>
      </c>
      <c r="D49" s="414">
        <v>100</v>
      </c>
      <c r="E49" s="413">
        <v>25</v>
      </c>
      <c r="F49" s="434">
        <f>D49*E49</f>
        <v>2500</v>
      </c>
      <c r="G49" s="433"/>
    </row>
    <row r="50" spans="1:8">
      <c r="A50" s="397"/>
      <c r="B50" s="403"/>
      <c r="C50" s="416"/>
      <c r="D50" s="414"/>
      <c r="E50" s="414"/>
      <c r="F50" s="434"/>
      <c r="G50" s="435"/>
    </row>
    <row r="51" spans="1:8">
      <c r="A51" s="397" t="s">
        <v>55</v>
      </c>
      <c r="B51" s="403" t="s">
        <v>301</v>
      </c>
      <c r="C51" s="416"/>
      <c r="D51" s="414"/>
      <c r="E51" s="414"/>
      <c r="F51" s="414"/>
      <c r="G51" s="433"/>
    </row>
    <row r="52" spans="1:8">
      <c r="A52" s="397"/>
      <c r="B52" s="403" t="s">
        <v>293</v>
      </c>
      <c r="C52" s="416" t="s">
        <v>16</v>
      </c>
      <c r="D52" s="414">
        <v>20</v>
      </c>
      <c r="E52" s="413">
        <v>35</v>
      </c>
      <c r="F52" s="434">
        <f>D52*E52</f>
        <v>700</v>
      </c>
      <c r="G52" s="433"/>
    </row>
    <row r="53" spans="1:8">
      <c r="A53" s="397"/>
      <c r="B53" s="403"/>
      <c r="C53" s="416"/>
      <c r="D53" s="414"/>
      <c r="E53" s="414"/>
      <c r="F53" s="434"/>
      <c r="G53" s="435"/>
    </row>
    <row r="54" spans="1:8">
      <c r="A54" s="397" t="s">
        <v>56</v>
      </c>
      <c r="B54" s="403" t="s">
        <v>302</v>
      </c>
      <c r="C54" s="416"/>
      <c r="D54" s="414"/>
      <c r="E54" s="414"/>
      <c r="F54" s="414"/>
      <c r="G54" s="433"/>
    </row>
    <row r="55" spans="1:8">
      <c r="A55" s="397"/>
      <c r="B55" s="403" t="s">
        <v>293</v>
      </c>
      <c r="C55" s="416" t="s">
        <v>16</v>
      </c>
      <c r="D55" s="414">
        <v>6</v>
      </c>
      <c r="E55" s="413">
        <v>140</v>
      </c>
      <c r="F55" s="434">
        <f>D55*E55</f>
        <v>840</v>
      </c>
      <c r="G55" s="433"/>
    </row>
    <row r="56" spans="1:8">
      <c r="A56" s="419" t="str">
        <f>A31</f>
        <v>D.</v>
      </c>
      <c r="B56" s="517" t="s">
        <v>303</v>
      </c>
      <c r="C56" s="517"/>
      <c r="D56" s="517"/>
      <c r="E56" s="420"/>
      <c r="F56" s="421">
        <f>SUM(F34:F55)</f>
        <v>16051.439999999999</v>
      </c>
    </row>
    <row r="57" spans="1:8">
      <c r="A57" s="397"/>
      <c r="B57" s="426"/>
      <c r="C57" s="428"/>
      <c r="D57" s="429"/>
      <c r="E57" s="401"/>
      <c r="F57" s="430"/>
    </row>
    <row r="58" spans="1:8">
      <c r="A58" s="423" t="s">
        <v>304</v>
      </c>
      <c r="B58" s="436" t="s">
        <v>305</v>
      </c>
      <c r="C58" s="437"/>
      <c r="D58" s="438"/>
      <c r="E58" s="401"/>
      <c r="F58" s="401"/>
    </row>
    <row r="59" spans="1:8">
      <c r="A59" s="406"/>
      <c r="B59" s="439"/>
      <c r="C59" s="431"/>
      <c r="D59" s="438"/>
      <c r="E59" s="401"/>
      <c r="F59" s="401"/>
    </row>
    <row r="60" spans="1:8">
      <c r="A60" s="406" t="s">
        <v>31</v>
      </c>
      <c r="B60" s="440" t="s">
        <v>306</v>
      </c>
      <c r="C60" s="416"/>
      <c r="D60" s="414"/>
      <c r="E60" s="414"/>
      <c r="F60" s="414"/>
      <c r="H60" s="433"/>
    </row>
    <row r="61" spans="1:8">
      <c r="A61" s="406"/>
      <c r="B61" s="440" t="s">
        <v>116</v>
      </c>
      <c r="C61" s="416" t="s">
        <v>7</v>
      </c>
      <c r="D61" s="414">
        <v>210</v>
      </c>
      <c r="E61" s="413">
        <v>6.5</v>
      </c>
      <c r="F61" s="434">
        <f>E61*D61</f>
        <v>1365</v>
      </c>
      <c r="H61" s="433"/>
    </row>
    <row r="62" spans="1:8">
      <c r="A62" s="406"/>
      <c r="B62" s="403"/>
      <c r="C62" s="416"/>
      <c r="D62" s="414"/>
      <c r="E62" s="414"/>
      <c r="F62" s="434"/>
      <c r="H62" s="435"/>
    </row>
    <row r="63" spans="1:8">
      <c r="A63" s="406" t="s">
        <v>33</v>
      </c>
      <c r="B63" s="432" t="s">
        <v>307</v>
      </c>
      <c r="C63" s="416"/>
      <c r="D63" s="414"/>
      <c r="E63" s="414"/>
      <c r="F63" s="414"/>
      <c r="H63" s="433"/>
    </row>
    <row r="64" spans="1:8">
      <c r="A64" s="406"/>
      <c r="B64" s="440" t="s">
        <v>250</v>
      </c>
      <c r="C64" s="416" t="s">
        <v>74</v>
      </c>
      <c r="D64" s="414">
        <v>1</v>
      </c>
      <c r="E64" s="441">
        <v>450</v>
      </c>
      <c r="F64" s="434">
        <f>E64*D64</f>
        <v>450</v>
      </c>
      <c r="H64" s="433"/>
    </row>
    <row r="65" spans="1:8">
      <c r="A65" s="406"/>
      <c r="B65" s="403"/>
      <c r="C65" s="416"/>
      <c r="D65" s="414"/>
      <c r="E65" s="442"/>
      <c r="F65" s="434"/>
      <c r="H65" s="435"/>
    </row>
    <row r="66" spans="1:8" ht="25.5">
      <c r="A66" s="397" t="s">
        <v>43</v>
      </c>
      <c r="B66" s="440" t="s">
        <v>308</v>
      </c>
      <c r="C66" s="416"/>
      <c r="D66" s="414"/>
      <c r="E66" s="414"/>
      <c r="F66" s="414"/>
      <c r="H66" s="433"/>
    </row>
    <row r="67" spans="1:8" ht="15">
      <c r="A67" s="397"/>
      <c r="B67" s="440" t="s">
        <v>176</v>
      </c>
      <c r="C67" s="416" t="s">
        <v>173</v>
      </c>
      <c r="D67" s="414">
        <v>1</v>
      </c>
      <c r="E67" s="413">
        <v>920</v>
      </c>
      <c r="F67" s="434">
        <f>E67*D67</f>
        <v>920</v>
      </c>
      <c r="H67" s="433"/>
    </row>
    <row r="68" spans="1:8">
      <c r="A68" s="397"/>
      <c r="B68" s="403"/>
      <c r="C68" s="416"/>
      <c r="D68" s="414"/>
      <c r="E68" s="414"/>
      <c r="F68" s="434"/>
      <c r="H68" s="435"/>
    </row>
    <row r="69" spans="1:8">
      <c r="A69" s="397" t="s">
        <v>45</v>
      </c>
      <c r="B69" s="403" t="s">
        <v>309</v>
      </c>
      <c r="C69" s="416"/>
      <c r="D69" s="414"/>
      <c r="E69" s="414"/>
      <c r="F69" s="434"/>
      <c r="H69" s="435"/>
    </row>
    <row r="70" spans="1:8">
      <c r="A70" s="397"/>
      <c r="B70" s="403"/>
      <c r="C70" s="416"/>
      <c r="D70" s="414"/>
      <c r="E70" s="414"/>
      <c r="F70" s="434"/>
      <c r="H70" s="435"/>
    </row>
    <row r="71" spans="1:8" ht="76.5">
      <c r="A71" s="397"/>
      <c r="B71" s="440" t="s">
        <v>310</v>
      </c>
      <c r="C71" s="418"/>
      <c r="D71" s="414"/>
      <c r="E71" s="414"/>
      <c r="F71" s="434"/>
      <c r="H71" s="443"/>
    </row>
    <row r="72" spans="1:8">
      <c r="A72" s="406"/>
      <c r="B72" s="403" t="s">
        <v>293</v>
      </c>
      <c r="C72" s="416" t="s">
        <v>16</v>
      </c>
      <c r="D72" s="414">
        <v>2</v>
      </c>
      <c r="E72" s="441">
        <v>700</v>
      </c>
      <c r="F72" s="434">
        <f>E72*D72</f>
        <v>1400</v>
      </c>
    </row>
    <row r="73" spans="1:8">
      <c r="A73" s="406"/>
      <c r="B73" s="403"/>
      <c r="C73" s="416"/>
      <c r="D73" s="414"/>
      <c r="E73" s="442"/>
      <c r="F73" s="434"/>
    </row>
    <row r="74" spans="1:8">
      <c r="A74" s="406" t="s">
        <v>53</v>
      </c>
      <c r="B74" s="440" t="s">
        <v>311</v>
      </c>
      <c r="C74" s="416"/>
      <c r="D74" s="414"/>
      <c r="E74" s="414"/>
      <c r="F74" s="414"/>
      <c r="H74" s="433"/>
    </row>
    <row r="75" spans="1:8">
      <c r="A75" s="406"/>
      <c r="B75" s="440" t="s">
        <v>116</v>
      </c>
      <c r="C75" s="416" t="s">
        <v>7</v>
      </c>
      <c r="D75" s="414">
        <v>175</v>
      </c>
      <c r="E75" s="413">
        <v>32</v>
      </c>
      <c r="F75" s="434">
        <f>E75*D75</f>
        <v>5600</v>
      </c>
      <c r="H75" s="433"/>
    </row>
    <row r="76" spans="1:8">
      <c r="A76" s="406"/>
      <c r="B76" s="403"/>
      <c r="C76" s="416"/>
      <c r="D76" s="414"/>
      <c r="E76" s="414"/>
      <c r="F76" s="434"/>
      <c r="H76" s="435"/>
    </row>
    <row r="77" spans="1:8">
      <c r="A77" s="397" t="s">
        <v>54</v>
      </c>
      <c r="B77" s="440" t="s">
        <v>312</v>
      </c>
      <c r="C77" s="416"/>
      <c r="D77" s="414"/>
      <c r="E77" s="414"/>
      <c r="F77" s="414"/>
      <c r="H77" s="433"/>
    </row>
    <row r="78" spans="1:8">
      <c r="A78" s="397"/>
      <c r="B78" s="440" t="s">
        <v>116</v>
      </c>
      <c r="C78" s="416" t="s">
        <v>7</v>
      </c>
      <c r="D78" s="414">
        <v>50</v>
      </c>
      <c r="E78" s="413">
        <v>25</v>
      </c>
      <c r="F78" s="434">
        <f>E78*D78</f>
        <v>1250</v>
      </c>
      <c r="H78" s="433"/>
    </row>
    <row r="79" spans="1:8">
      <c r="A79" s="397"/>
      <c r="B79" s="440"/>
      <c r="C79" s="416"/>
      <c r="D79" s="414"/>
      <c r="E79" s="414"/>
      <c r="F79" s="434"/>
      <c r="H79" s="433"/>
    </row>
    <row r="80" spans="1:8">
      <c r="A80" s="397" t="s">
        <v>55</v>
      </c>
      <c r="B80" s="440" t="s">
        <v>313</v>
      </c>
      <c r="C80" s="416"/>
      <c r="D80" s="414"/>
      <c r="E80" s="414"/>
      <c r="F80" s="414"/>
      <c r="H80" s="433"/>
    </row>
    <row r="81" spans="1:8">
      <c r="A81" s="397"/>
      <c r="B81" s="440" t="s">
        <v>116</v>
      </c>
      <c r="C81" s="416" t="s">
        <v>7</v>
      </c>
      <c r="D81" s="414">
        <v>24</v>
      </c>
      <c r="E81" s="413">
        <v>12</v>
      </c>
      <c r="F81" s="434">
        <f>E81*D81</f>
        <v>288</v>
      </c>
      <c r="H81" s="433"/>
    </row>
    <row r="82" spans="1:8">
      <c r="A82" s="397"/>
      <c r="B82" s="403"/>
      <c r="C82" s="444"/>
      <c r="D82" s="414"/>
      <c r="E82" s="414"/>
      <c r="F82" s="414"/>
      <c r="G82" s="435"/>
      <c r="H82" s="435"/>
    </row>
    <row r="83" spans="1:8" ht="25.5">
      <c r="A83" s="406" t="s">
        <v>56</v>
      </c>
      <c r="B83" s="440" t="s">
        <v>314</v>
      </c>
      <c r="C83" s="416"/>
      <c r="D83" s="414"/>
      <c r="E83" s="414"/>
      <c r="F83" s="414"/>
      <c r="H83" s="433"/>
    </row>
    <row r="84" spans="1:8">
      <c r="A84" s="406"/>
      <c r="B84" s="440" t="s">
        <v>293</v>
      </c>
      <c r="C84" s="416" t="s">
        <v>16</v>
      </c>
      <c r="D84" s="414">
        <v>5</v>
      </c>
      <c r="E84" s="413">
        <v>320</v>
      </c>
      <c r="F84" s="434">
        <f>D84*E84</f>
        <v>1600</v>
      </c>
      <c r="H84" s="433"/>
    </row>
    <row r="85" spans="1:8">
      <c r="A85" s="397"/>
      <c r="B85" s="440"/>
      <c r="C85" s="418"/>
      <c r="D85" s="414"/>
      <c r="E85" s="414"/>
      <c r="F85" s="414"/>
      <c r="H85" s="443"/>
    </row>
    <row r="86" spans="1:8" ht="25.5">
      <c r="A86" s="406" t="s">
        <v>96</v>
      </c>
      <c r="B86" s="440" t="s">
        <v>315</v>
      </c>
      <c r="C86" s="416"/>
      <c r="D86" s="414"/>
      <c r="E86" s="414"/>
      <c r="F86" s="414"/>
      <c r="H86" s="433"/>
    </row>
    <row r="87" spans="1:8">
      <c r="A87" s="406"/>
      <c r="B87" s="440" t="s">
        <v>116</v>
      </c>
      <c r="C87" s="416" t="s">
        <v>7</v>
      </c>
      <c r="D87" s="414">
        <v>210</v>
      </c>
      <c r="E87" s="413">
        <v>14</v>
      </c>
      <c r="F87" s="434">
        <f>D87*E87</f>
        <v>2940</v>
      </c>
      <c r="H87" s="433"/>
    </row>
    <row r="88" spans="1:8">
      <c r="A88" s="406"/>
      <c r="B88" s="440"/>
      <c r="C88" s="418"/>
      <c r="D88" s="414"/>
      <c r="E88" s="414"/>
      <c r="F88" s="414"/>
      <c r="H88" s="443"/>
    </row>
    <row r="89" spans="1:8" ht="25.5">
      <c r="A89" s="397" t="s">
        <v>97</v>
      </c>
      <c r="B89" s="440" t="s">
        <v>316</v>
      </c>
      <c r="C89" s="416"/>
      <c r="D89" s="414"/>
      <c r="E89" s="414"/>
      <c r="F89" s="414"/>
      <c r="H89" s="433"/>
    </row>
    <row r="90" spans="1:8">
      <c r="A90" s="397"/>
      <c r="B90" s="440" t="s">
        <v>317</v>
      </c>
      <c r="C90" s="416" t="s">
        <v>74</v>
      </c>
      <c r="D90" s="414">
        <v>1</v>
      </c>
      <c r="E90" s="441">
        <v>240</v>
      </c>
      <c r="F90" s="434">
        <f>D90*E90</f>
        <v>240</v>
      </c>
      <c r="H90" s="433"/>
    </row>
    <row r="91" spans="1:8">
      <c r="A91" s="397"/>
      <c r="B91" s="440"/>
      <c r="C91" s="416"/>
      <c r="D91" s="414"/>
      <c r="E91" s="442"/>
      <c r="F91" s="434"/>
      <c r="H91" s="433"/>
    </row>
    <row r="92" spans="1:8">
      <c r="A92" s="397" t="s">
        <v>99</v>
      </c>
      <c r="B92" s="440" t="s">
        <v>318</v>
      </c>
      <c r="C92" s="416"/>
      <c r="D92" s="414"/>
      <c r="E92" s="414"/>
      <c r="F92" s="414"/>
      <c r="H92" s="433"/>
    </row>
    <row r="93" spans="1:8">
      <c r="A93" s="397"/>
      <c r="B93" s="440" t="s">
        <v>116</v>
      </c>
      <c r="C93" s="416" t="s">
        <v>7</v>
      </c>
      <c r="D93" s="414">
        <v>210</v>
      </c>
      <c r="E93" s="413">
        <v>6</v>
      </c>
      <c r="F93" s="434">
        <f>D93*E93</f>
        <v>1260</v>
      </c>
      <c r="H93" s="433"/>
    </row>
    <row r="94" spans="1:8">
      <c r="A94" s="397"/>
      <c r="B94" s="440"/>
      <c r="C94" s="416"/>
      <c r="D94" s="414"/>
      <c r="E94" s="414"/>
      <c r="F94" s="434"/>
      <c r="H94" s="435"/>
    </row>
    <row r="95" spans="1:8">
      <c r="A95" s="397" t="s">
        <v>319</v>
      </c>
      <c r="B95" s="440" t="s">
        <v>320</v>
      </c>
      <c r="C95" s="416"/>
      <c r="D95" s="414"/>
      <c r="E95" s="414"/>
      <c r="F95" s="434"/>
      <c r="H95" s="435"/>
    </row>
    <row r="96" spans="1:8">
      <c r="A96" s="406"/>
      <c r="B96" s="440" t="s">
        <v>317</v>
      </c>
      <c r="C96" s="416" t="s">
        <v>74</v>
      </c>
      <c r="D96" s="414">
        <v>1</v>
      </c>
      <c r="E96" s="441">
        <v>450</v>
      </c>
      <c r="F96" s="434">
        <f>D96*E96</f>
        <v>450</v>
      </c>
      <c r="H96" s="433"/>
    </row>
    <row r="97" spans="1:8">
      <c r="A97" s="397"/>
      <c r="B97" s="440"/>
      <c r="C97" s="416"/>
      <c r="D97" s="414"/>
      <c r="E97" s="414"/>
      <c r="F97" s="414"/>
      <c r="H97" s="443"/>
    </row>
    <row r="98" spans="1:8" ht="25.5">
      <c r="A98" s="397" t="s">
        <v>321</v>
      </c>
      <c r="B98" s="440" t="s">
        <v>322</v>
      </c>
      <c r="C98" s="416"/>
      <c r="D98" s="414"/>
      <c r="E98" s="414"/>
      <c r="F98" s="414"/>
      <c r="H98" s="433"/>
    </row>
    <row r="99" spans="1:8">
      <c r="A99" s="397"/>
      <c r="B99" s="440" t="s">
        <v>116</v>
      </c>
      <c r="C99" s="416" t="s">
        <v>7</v>
      </c>
      <c r="D99" s="414">
        <v>210</v>
      </c>
      <c r="E99" s="413">
        <v>25</v>
      </c>
      <c r="F99" s="434">
        <f>D99*E99</f>
        <v>5250</v>
      </c>
      <c r="H99" s="433"/>
    </row>
    <row r="100" spans="1:8">
      <c r="A100" s="397"/>
      <c r="B100" s="440"/>
      <c r="C100" s="418"/>
      <c r="D100" s="414"/>
      <c r="E100" s="414"/>
      <c r="F100" s="414"/>
      <c r="H100" s="433"/>
    </row>
    <row r="101" spans="1:8">
      <c r="A101" s="397" t="s">
        <v>323</v>
      </c>
      <c r="B101" s="440" t="s">
        <v>324</v>
      </c>
      <c r="C101" s="416"/>
      <c r="D101" s="414"/>
      <c r="E101" s="414"/>
      <c r="F101" s="414"/>
      <c r="H101" s="433"/>
    </row>
    <row r="102" spans="1:8">
      <c r="A102" s="397"/>
      <c r="B102" s="440" t="s">
        <v>116</v>
      </c>
      <c r="C102" s="416" t="s">
        <v>7</v>
      </c>
      <c r="D102" s="414">
        <v>210</v>
      </c>
      <c r="E102" s="413">
        <v>2</v>
      </c>
      <c r="F102" s="434">
        <f>D102*E102</f>
        <v>420</v>
      </c>
      <c r="H102" s="433"/>
    </row>
    <row r="103" spans="1:8">
      <c r="A103" s="397"/>
      <c r="B103" s="440"/>
      <c r="C103" s="416"/>
      <c r="D103" s="414"/>
      <c r="E103" s="414"/>
      <c r="F103" s="414"/>
      <c r="H103" s="435"/>
    </row>
    <row r="104" spans="1:8">
      <c r="A104" s="406" t="s">
        <v>325</v>
      </c>
      <c r="B104" s="440" t="s">
        <v>333</v>
      </c>
      <c r="C104" s="416"/>
      <c r="D104" s="414"/>
      <c r="E104" s="414"/>
      <c r="F104" s="414"/>
      <c r="H104" s="435"/>
    </row>
    <row r="105" spans="1:8">
      <c r="A105" s="397"/>
      <c r="B105" s="440"/>
      <c r="C105" s="416"/>
      <c r="D105" s="414"/>
      <c r="E105" s="414"/>
      <c r="F105" s="414"/>
      <c r="H105" s="435"/>
    </row>
    <row r="106" spans="1:8" ht="38.25">
      <c r="A106" s="445"/>
      <c r="B106" s="440" t="s">
        <v>326</v>
      </c>
      <c r="C106" s="416"/>
      <c r="D106" s="414"/>
      <c r="E106" s="414"/>
      <c r="F106" s="414"/>
      <c r="H106" s="433"/>
    </row>
    <row r="107" spans="1:8">
      <c r="A107" s="406"/>
      <c r="B107" s="440" t="s">
        <v>317</v>
      </c>
      <c r="C107" s="416" t="s">
        <v>74</v>
      </c>
      <c r="D107" s="414">
        <v>5</v>
      </c>
      <c r="E107" s="441">
        <v>650</v>
      </c>
      <c r="F107" s="434">
        <f>D107*E107</f>
        <v>3250</v>
      </c>
      <c r="H107" s="433"/>
    </row>
    <row r="108" spans="1:8" s="446" customFormat="1">
      <c r="A108" s="397"/>
      <c r="B108" s="440"/>
      <c r="C108" s="418"/>
      <c r="D108" s="414"/>
      <c r="E108" s="414"/>
      <c r="F108" s="414"/>
      <c r="H108" s="443"/>
    </row>
    <row r="109" spans="1:8" s="446" customFormat="1">
      <c r="A109" s="397" t="s">
        <v>327</v>
      </c>
      <c r="B109" s="440" t="s">
        <v>328</v>
      </c>
      <c r="C109" s="447"/>
      <c r="D109" s="400"/>
      <c r="E109" s="400"/>
      <c r="F109" s="400"/>
      <c r="H109" s="433"/>
    </row>
    <row r="110" spans="1:8" s="446" customFormat="1">
      <c r="A110" s="397"/>
      <c r="B110" s="440" t="s">
        <v>317</v>
      </c>
      <c r="C110" s="416" t="s">
        <v>74</v>
      </c>
      <c r="D110" s="414">
        <v>1</v>
      </c>
      <c r="E110" s="441">
        <v>500</v>
      </c>
      <c r="F110" s="434">
        <f>D110*E110</f>
        <v>500</v>
      </c>
      <c r="H110" s="433"/>
    </row>
    <row r="111" spans="1:8" s="446" customFormat="1">
      <c r="A111" s="397"/>
      <c r="B111" s="440"/>
      <c r="C111" s="416"/>
      <c r="D111" s="414"/>
      <c r="E111" s="442"/>
      <c r="F111" s="434"/>
      <c r="H111" s="433"/>
    </row>
    <row r="112" spans="1:8" s="446" customFormat="1" ht="25.5">
      <c r="A112" s="397" t="s">
        <v>329</v>
      </c>
      <c r="B112" s="448" t="s">
        <v>330</v>
      </c>
      <c r="C112" s="447"/>
      <c r="D112" s="400"/>
      <c r="E112" s="400"/>
      <c r="F112" s="400"/>
      <c r="H112" s="433"/>
    </row>
    <row r="113" spans="1:8" s="446" customFormat="1">
      <c r="A113" s="397"/>
      <c r="B113" s="448" t="s">
        <v>116</v>
      </c>
      <c r="C113" s="416" t="s">
        <v>7</v>
      </c>
      <c r="D113" s="400">
        <v>210</v>
      </c>
      <c r="E113" s="413">
        <v>12</v>
      </c>
      <c r="F113" s="434">
        <f>E113*D113</f>
        <v>2520</v>
      </c>
      <c r="H113" s="433"/>
    </row>
    <row r="114" spans="1:8" s="446" customFormat="1">
      <c r="A114" s="419" t="str">
        <f>A58</f>
        <v>E.</v>
      </c>
      <c r="B114" s="517" t="s">
        <v>331</v>
      </c>
      <c r="C114" s="517"/>
      <c r="D114" s="517"/>
      <c r="E114" s="420"/>
      <c r="F114" s="421">
        <f>SUM(F61:F113)</f>
        <v>29703</v>
      </c>
      <c r="H114" s="433"/>
    </row>
    <row r="115" spans="1:8">
      <c r="A115" s="397"/>
      <c r="B115" s="449"/>
      <c r="C115" s="450"/>
      <c r="D115" s="427"/>
      <c r="E115" s="401"/>
      <c r="F115" s="401"/>
    </row>
    <row r="116" spans="1:8">
      <c r="A116" s="397"/>
      <c r="B116" s="428"/>
      <c r="C116" s="428"/>
      <c r="D116" s="429"/>
      <c r="E116" s="401"/>
      <c r="F116" s="430"/>
      <c r="G116" s="443"/>
      <c r="H116" s="443"/>
    </row>
    <row r="117" spans="1:8">
      <c r="A117" s="418"/>
      <c r="B117" s="418"/>
      <c r="C117" s="418"/>
      <c r="D117" s="418"/>
      <c r="E117" s="418"/>
      <c r="F117" s="418"/>
      <c r="G117" s="443"/>
      <c r="H117" s="443"/>
    </row>
    <row r="118" spans="1:8">
      <c r="A118" s="423" t="s">
        <v>30</v>
      </c>
      <c r="B118" s="516" t="str">
        <f>B5</f>
        <v>RAZDJELNIK »GR«</v>
      </c>
      <c r="C118" s="516"/>
      <c r="D118" s="451"/>
      <c r="E118" s="451"/>
      <c r="F118" s="452">
        <f>F28</f>
        <v>7815</v>
      </c>
      <c r="G118" s="443"/>
      <c r="H118" s="443"/>
    </row>
    <row r="119" spans="1:8">
      <c r="A119" s="423"/>
      <c r="B119" s="453"/>
      <c r="C119" s="453"/>
      <c r="D119" s="400"/>
      <c r="E119" s="400"/>
      <c r="F119" s="430"/>
      <c r="G119" s="443"/>
      <c r="H119" s="443"/>
    </row>
    <row r="120" spans="1:8">
      <c r="A120" s="423" t="s">
        <v>35</v>
      </c>
      <c r="B120" s="516" t="str">
        <f>B31</f>
        <v>KABELI I VODIČI , TRAKA ZA UZEMLJENJE</v>
      </c>
      <c r="C120" s="516"/>
      <c r="D120" s="451"/>
      <c r="E120" s="451"/>
      <c r="F120" s="452">
        <f>F56</f>
        <v>16051.439999999999</v>
      </c>
      <c r="G120" s="443"/>
      <c r="H120" s="443"/>
    </row>
    <row r="121" spans="1:8">
      <c r="A121" s="423"/>
      <c r="B121" s="453"/>
      <c r="C121" s="453"/>
      <c r="D121" s="400"/>
      <c r="E121" s="400"/>
      <c r="F121" s="430"/>
      <c r="G121" s="443"/>
      <c r="H121" s="443"/>
    </row>
    <row r="122" spans="1:8">
      <c r="A122" s="423" t="s">
        <v>304</v>
      </c>
      <c r="B122" s="516" t="str">
        <f>B58</f>
        <v>KABELSKI ROV</v>
      </c>
      <c r="C122" s="516"/>
      <c r="D122" s="451"/>
      <c r="E122" s="451"/>
      <c r="F122" s="452">
        <f>F114</f>
        <v>29703</v>
      </c>
      <c r="G122" s="443"/>
      <c r="H122" s="443"/>
    </row>
    <row r="123" spans="1:8">
      <c r="A123" s="423"/>
      <c r="B123" s="453"/>
      <c r="C123" s="453"/>
      <c r="D123" s="400"/>
      <c r="E123" s="400"/>
      <c r="F123" s="430"/>
      <c r="G123" s="443"/>
      <c r="H123" s="443"/>
    </row>
    <row r="124" spans="1:8">
      <c r="A124" s="419"/>
      <c r="B124" s="454"/>
      <c r="C124" s="455"/>
      <c r="D124" s="456"/>
      <c r="E124" s="456" t="s">
        <v>68</v>
      </c>
      <c r="F124" s="421">
        <f>SUM(F118:F123)</f>
        <v>53569.440000000002</v>
      </c>
    </row>
    <row r="125" spans="1:8">
      <c r="A125" s="398"/>
      <c r="B125" s="404"/>
      <c r="C125" s="399"/>
      <c r="D125" s="457"/>
      <c r="E125" s="458" t="s">
        <v>25</v>
      </c>
      <c r="F125" s="430">
        <f>0.25*F124</f>
        <v>13392.36</v>
      </c>
    </row>
    <row r="126" spans="1:8">
      <c r="A126" s="397"/>
      <c r="B126" s="437"/>
      <c r="C126" s="437"/>
      <c r="D126" s="514" t="s">
        <v>26</v>
      </c>
      <c r="E126" s="514"/>
      <c r="F126" s="459">
        <f>F124+F125</f>
        <v>66961.8</v>
      </c>
    </row>
    <row r="127" spans="1:8">
      <c r="A127" s="460"/>
      <c r="B127" s="461"/>
      <c r="C127" s="462"/>
      <c r="D127" s="463"/>
      <c r="E127" s="464"/>
      <c r="F127" s="465"/>
    </row>
    <row r="128" spans="1:8">
      <c r="A128" s="466"/>
      <c r="B128" s="467"/>
      <c r="C128" s="468"/>
      <c r="D128" s="469"/>
      <c r="E128" s="464"/>
      <c r="F128" s="469"/>
    </row>
    <row r="129" spans="1:6">
      <c r="A129" s="470"/>
      <c r="B129" s="461"/>
      <c r="C129" s="468"/>
      <c r="D129" s="471"/>
      <c r="E129" s="464"/>
      <c r="F129" s="464"/>
    </row>
    <row r="130" spans="1:6">
      <c r="A130" s="472"/>
      <c r="B130" s="473"/>
      <c r="C130" s="474"/>
      <c r="D130" s="469"/>
      <c r="E130" s="469"/>
      <c r="F130" s="469"/>
    </row>
    <row r="131" spans="1:6">
      <c r="A131" s="472"/>
      <c r="B131" s="473"/>
      <c r="C131" s="474"/>
      <c r="D131" s="469"/>
      <c r="E131" s="469"/>
      <c r="F131" s="469"/>
    </row>
    <row r="132" spans="1:6">
      <c r="A132" s="472"/>
      <c r="B132" s="473"/>
      <c r="C132" s="474"/>
      <c r="D132" s="469"/>
      <c r="E132" s="469"/>
      <c r="F132" s="469"/>
    </row>
    <row r="133" spans="1:6">
      <c r="A133" s="472"/>
      <c r="B133" s="473"/>
      <c r="C133" s="474"/>
      <c r="D133" s="469"/>
      <c r="E133" s="469"/>
      <c r="F133" s="469"/>
    </row>
    <row r="134" spans="1:6">
      <c r="A134" s="470"/>
      <c r="B134" s="461"/>
      <c r="C134" s="468"/>
      <c r="D134" s="469"/>
      <c r="E134" s="464"/>
      <c r="F134" s="464"/>
    </row>
    <row r="135" spans="1:6">
      <c r="A135" s="470"/>
      <c r="B135" s="461"/>
      <c r="C135" s="468"/>
      <c r="D135" s="469"/>
      <c r="E135" s="464"/>
      <c r="F135" s="464"/>
    </row>
    <row r="136" spans="1:6">
      <c r="A136" s="470"/>
      <c r="B136" s="473"/>
      <c r="C136" s="468"/>
      <c r="D136" s="471"/>
      <c r="E136" s="464"/>
      <c r="F136" s="464"/>
    </row>
    <row r="137" spans="1:6">
      <c r="A137" s="470"/>
      <c r="B137" s="473"/>
      <c r="C137" s="468"/>
      <c r="D137" s="471"/>
      <c r="E137" s="464"/>
      <c r="F137" s="464"/>
    </row>
    <row r="138" spans="1:6">
      <c r="A138" s="470"/>
      <c r="B138" s="461"/>
      <c r="C138" s="468"/>
      <c r="D138" s="469"/>
      <c r="E138" s="464"/>
      <c r="F138" s="464"/>
    </row>
    <row r="139" spans="1:6">
      <c r="A139" s="475"/>
      <c r="B139" s="476"/>
      <c r="C139" s="477"/>
      <c r="D139" s="478"/>
      <c r="E139" s="479"/>
      <c r="F139" s="479"/>
    </row>
    <row r="140" spans="1:6">
      <c r="A140" s="470"/>
      <c r="B140" s="473"/>
      <c r="C140" s="468"/>
      <c r="D140" s="469"/>
      <c r="E140" s="464"/>
      <c r="F140" s="464"/>
    </row>
    <row r="141" spans="1:6">
      <c r="A141" s="470"/>
      <c r="B141" s="473"/>
      <c r="C141" s="468"/>
      <c r="D141" s="469"/>
      <c r="E141" s="464"/>
      <c r="F141" s="464"/>
    </row>
    <row r="142" spans="1:6">
      <c r="A142" s="470"/>
      <c r="B142" s="473"/>
      <c r="C142" s="468"/>
      <c r="D142" s="469"/>
      <c r="E142" s="464"/>
      <c r="F142" s="464"/>
    </row>
    <row r="143" spans="1:6">
      <c r="A143" s="480"/>
      <c r="B143" s="481"/>
      <c r="C143" s="477"/>
      <c r="D143" s="478"/>
      <c r="E143" s="479"/>
      <c r="F143" s="478"/>
    </row>
    <row r="144" spans="1:6">
      <c r="A144" s="470"/>
      <c r="B144" s="473"/>
      <c r="C144" s="468"/>
      <c r="D144" s="469"/>
      <c r="E144" s="464"/>
      <c r="F144" s="464"/>
    </row>
    <row r="145" spans="1:6">
      <c r="A145" s="470"/>
      <c r="B145" s="473"/>
      <c r="C145" s="468"/>
      <c r="D145" s="469"/>
      <c r="E145" s="464"/>
      <c r="F145" s="464"/>
    </row>
    <row r="146" spans="1:6">
      <c r="A146" s="470"/>
      <c r="B146" s="461"/>
      <c r="C146" s="468"/>
      <c r="D146" s="469"/>
      <c r="E146" s="464"/>
      <c r="F146" s="464"/>
    </row>
    <row r="147" spans="1:6">
      <c r="A147" s="480"/>
      <c r="B147" s="481"/>
      <c r="C147" s="477"/>
      <c r="D147" s="478"/>
      <c r="E147" s="479"/>
      <c r="F147" s="478"/>
    </row>
    <row r="148" spans="1:6">
      <c r="A148" s="470"/>
      <c r="B148" s="473"/>
      <c r="C148" s="468"/>
      <c r="D148" s="471"/>
      <c r="E148" s="464"/>
      <c r="F148" s="464"/>
    </row>
    <row r="149" spans="1:6">
      <c r="A149" s="460"/>
      <c r="B149" s="473"/>
      <c r="C149" s="468"/>
      <c r="D149" s="471"/>
      <c r="E149" s="464"/>
      <c r="F149" s="464"/>
    </row>
    <row r="150" spans="1:6">
      <c r="A150" s="470"/>
      <c r="B150" s="482"/>
      <c r="C150" s="468"/>
      <c r="D150" s="469"/>
      <c r="E150" s="464"/>
      <c r="F150" s="464"/>
    </row>
    <row r="151" spans="1:6">
      <c r="A151" s="480"/>
      <c r="B151" s="481"/>
      <c r="C151" s="477"/>
      <c r="D151" s="478"/>
      <c r="E151" s="479"/>
      <c r="F151" s="478"/>
    </row>
    <row r="152" spans="1:6">
      <c r="A152" s="470"/>
      <c r="B152" s="473"/>
      <c r="C152" s="468"/>
      <c r="D152" s="469"/>
      <c r="E152" s="464"/>
      <c r="F152" s="464"/>
    </row>
    <row r="153" spans="1:6">
      <c r="A153" s="475"/>
      <c r="B153" s="461"/>
      <c r="C153" s="468"/>
      <c r="D153" s="469"/>
      <c r="E153" s="464"/>
      <c r="F153" s="464"/>
    </row>
    <row r="154" spans="1:6">
      <c r="A154" s="480"/>
      <c r="B154" s="481"/>
      <c r="C154" s="477"/>
      <c r="D154" s="478"/>
      <c r="E154" s="479"/>
      <c r="F154" s="478"/>
    </row>
    <row r="155" spans="1:6">
      <c r="A155" s="470"/>
      <c r="B155" s="461"/>
      <c r="C155" s="468"/>
      <c r="D155" s="471"/>
      <c r="E155" s="464"/>
      <c r="F155" s="464"/>
    </row>
    <row r="156" spans="1:6">
      <c r="A156" s="470"/>
      <c r="B156" s="461"/>
      <c r="C156" s="468"/>
      <c r="D156" s="471"/>
      <c r="E156" s="464"/>
      <c r="F156" s="464"/>
    </row>
    <row r="157" spans="1:6">
      <c r="A157" s="480"/>
      <c r="B157" s="481"/>
      <c r="C157" s="477"/>
      <c r="D157" s="478"/>
      <c r="E157" s="479"/>
      <c r="F157" s="478"/>
    </row>
    <row r="158" spans="1:6">
      <c r="A158" s="470"/>
      <c r="B158" s="483"/>
      <c r="C158" s="468"/>
      <c r="D158" s="471"/>
      <c r="E158" s="464"/>
      <c r="F158" s="464"/>
    </row>
    <row r="159" spans="1:6">
      <c r="A159" s="470"/>
      <c r="B159" s="461"/>
      <c r="C159" s="468"/>
      <c r="D159" s="471"/>
      <c r="E159" s="464"/>
      <c r="F159" s="464"/>
    </row>
    <row r="160" spans="1:6">
      <c r="A160" s="480"/>
      <c r="B160" s="481"/>
      <c r="C160" s="477"/>
      <c r="D160" s="478"/>
      <c r="E160" s="479"/>
      <c r="F160" s="478"/>
    </row>
    <row r="161" spans="1:6">
      <c r="A161" s="470"/>
      <c r="B161" s="473"/>
      <c r="C161" s="468"/>
      <c r="D161" s="471"/>
      <c r="E161" s="464"/>
      <c r="F161" s="464"/>
    </row>
    <row r="162" spans="1:6">
      <c r="A162" s="470"/>
      <c r="B162" s="461"/>
      <c r="C162" s="468"/>
      <c r="D162" s="469"/>
      <c r="E162" s="464"/>
      <c r="F162" s="464"/>
    </row>
    <row r="163" spans="1:6">
      <c r="A163" s="475"/>
      <c r="B163" s="476"/>
      <c r="C163" s="477"/>
      <c r="D163" s="478"/>
      <c r="E163" s="479"/>
      <c r="F163" s="479"/>
    </row>
    <row r="164" spans="1:6">
      <c r="A164" s="460"/>
      <c r="B164" s="518"/>
      <c r="C164" s="518"/>
      <c r="D164" s="518"/>
      <c r="E164" s="464"/>
      <c r="F164" s="465"/>
    </row>
    <row r="165" spans="1:6">
      <c r="A165" s="460"/>
      <c r="B165" s="466"/>
      <c r="C165" s="468"/>
      <c r="D165" s="469"/>
      <c r="E165" s="464"/>
      <c r="F165" s="464"/>
    </row>
    <row r="166" spans="1:6">
      <c r="A166" s="466"/>
      <c r="B166" s="467"/>
      <c r="C166" s="468"/>
      <c r="D166" s="469"/>
      <c r="E166" s="464"/>
      <c r="F166" s="469"/>
    </row>
    <row r="167" spans="1:6">
      <c r="A167" s="460"/>
      <c r="B167" s="466"/>
      <c r="C167" s="468"/>
      <c r="D167" s="469"/>
      <c r="E167" s="464"/>
      <c r="F167" s="464"/>
    </row>
    <row r="168" spans="1:6">
      <c r="A168" s="466"/>
      <c r="B168" s="473"/>
      <c r="C168" s="468"/>
      <c r="D168" s="469"/>
      <c r="E168" s="464"/>
      <c r="F168" s="469"/>
    </row>
    <row r="169" spans="1:6">
      <c r="A169" s="460"/>
      <c r="B169" s="466"/>
      <c r="C169" s="468"/>
      <c r="D169" s="469"/>
      <c r="E169" s="464"/>
      <c r="F169" s="464"/>
    </row>
    <row r="170" spans="1:6">
      <c r="A170" s="470"/>
      <c r="B170" s="473"/>
      <c r="C170" s="468"/>
      <c r="D170" s="464"/>
      <c r="E170" s="464"/>
      <c r="F170" s="464"/>
    </row>
    <row r="171" spans="1:6">
      <c r="A171" s="460"/>
      <c r="B171" s="466"/>
      <c r="C171" s="468"/>
      <c r="D171" s="469"/>
      <c r="E171" s="464"/>
      <c r="F171" s="464"/>
    </row>
    <row r="172" spans="1:6">
      <c r="A172" s="470"/>
      <c r="B172" s="461"/>
      <c r="C172" s="468"/>
      <c r="D172" s="464"/>
      <c r="E172" s="464"/>
      <c r="F172" s="464"/>
    </row>
    <row r="173" spans="1:6">
      <c r="A173" s="470"/>
      <c r="B173" s="484"/>
      <c r="C173" s="468"/>
      <c r="D173" s="471"/>
      <c r="E173" s="464"/>
      <c r="F173" s="464"/>
    </row>
    <row r="174" spans="1:6">
      <c r="A174" s="470"/>
      <c r="B174" s="484"/>
      <c r="C174" s="468"/>
      <c r="D174" s="471"/>
      <c r="E174" s="464"/>
      <c r="F174" s="464"/>
    </row>
    <row r="175" spans="1:6">
      <c r="A175" s="470"/>
      <c r="B175" s="484"/>
      <c r="C175" s="468"/>
      <c r="D175" s="471"/>
      <c r="E175" s="464"/>
      <c r="F175" s="464"/>
    </row>
    <row r="176" spans="1:6">
      <c r="A176" s="470"/>
      <c r="B176" s="484"/>
      <c r="C176" s="468"/>
      <c r="D176" s="471"/>
      <c r="E176" s="464"/>
      <c r="F176" s="464"/>
    </row>
    <row r="177" spans="1:6">
      <c r="A177" s="460"/>
      <c r="B177" s="466"/>
      <c r="C177" s="468"/>
      <c r="D177" s="469"/>
      <c r="E177" s="464"/>
      <c r="F177" s="464"/>
    </row>
    <row r="178" spans="1:6">
      <c r="A178" s="470"/>
      <c r="B178" s="484"/>
      <c r="C178" s="468"/>
      <c r="D178" s="471"/>
      <c r="E178" s="464"/>
      <c r="F178" s="464"/>
    </row>
    <row r="179" spans="1:6">
      <c r="A179" s="470"/>
      <c r="B179" s="484"/>
      <c r="C179" s="468"/>
      <c r="D179" s="471"/>
      <c r="E179" s="464"/>
      <c r="F179" s="464"/>
    </row>
    <row r="180" spans="1:6">
      <c r="A180" s="460"/>
      <c r="B180" s="466"/>
      <c r="C180" s="468"/>
      <c r="D180" s="469"/>
      <c r="E180" s="464"/>
      <c r="F180" s="464"/>
    </row>
    <row r="181" spans="1:6">
      <c r="A181" s="470"/>
      <c r="B181" s="473"/>
      <c r="C181" s="468"/>
      <c r="D181" s="471"/>
      <c r="E181" s="464"/>
      <c r="F181" s="464"/>
    </row>
    <row r="182" spans="1:6">
      <c r="A182" s="470"/>
      <c r="B182" s="484"/>
      <c r="C182" s="468"/>
      <c r="D182" s="471"/>
      <c r="E182" s="464"/>
      <c r="F182" s="464"/>
    </row>
    <row r="183" spans="1:6">
      <c r="A183" s="460"/>
      <c r="B183" s="518"/>
      <c r="C183" s="518"/>
      <c r="D183" s="518"/>
      <c r="E183" s="464"/>
      <c r="F183" s="465"/>
    </row>
    <row r="184" spans="1:6">
      <c r="A184" s="460"/>
      <c r="B184" s="461"/>
      <c r="C184" s="462"/>
      <c r="D184" s="463"/>
      <c r="E184" s="464"/>
      <c r="F184" s="465"/>
    </row>
    <row r="185" spans="1:6">
      <c r="A185" s="466"/>
      <c r="B185" s="467"/>
      <c r="C185" s="468"/>
      <c r="D185" s="469"/>
      <c r="E185" s="464"/>
      <c r="F185" s="469"/>
    </row>
    <row r="186" spans="1:6">
      <c r="A186" s="460"/>
      <c r="B186" s="466"/>
      <c r="C186" s="468"/>
      <c r="D186" s="469"/>
      <c r="E186" s="464"/>
      <c r="F186" s="464"/>
    </row>
    <row r="187" spans="1:6">
      <c r="A187" s="470"/>
      <c r="B187" s="473"/>
      <c r="C187" s="468"/>
      <c r="D187" s="464"/>
      <c r="E187" s="464"/>
      <c r="F187" s="464"/>
    </row>
    <row r="188" spans="1:6">
      <c r="A188" s="470"/>
      <c r="B188" s="483"/>
      <c r="C188" s="468"/>
      <c r="D188" s="471"/>
      <c r="E188" s="464"/>
      <c r="F188" s="464"/>
    </row>
    <row r="189" spans="1:6">
      <c r="A189" s="460"/>
      <c r="B189" s="466"/>
      <c r="C189" s="468"/>
      <c r="D189" s="469"/>
      <c r="E189" s="464"/>
      <c r="F189" s="464"/>
    </row>
    <row r="190" spans="1:6">
      <c r="A190" s="470"/>
      <c r="B190" s="473"/>
      <c r="C190" s="468"/>
      <c r="D190" s="464"/>
      <c r="E190" s="464"/>
      <c r="F190" s="464"/>
    </row>
    <row r="191" spans="1:6">
      <c r="A191" s="470"/>
      <c r="B191" s="483"/>
      <c r="C191" s="468"/>
      <c r="D191" s="471"/>
      <c r="E191" s="464"/>
      <c r="F191" s="464"/>
    </row>
    <row r="192" spans="1:6">
      <c r="A192" s="470"/>
      <c r="B192" s="483"/>
      <c r="C192" s="468"/>
      <c r="D192" s="471"/>
      <c r="E192" s="464"/>
      <c r="F192" s="464"/>
    </row>
    <row r="193" spans="1:6">
      <c r="A193" s="460"/>
      <c r="B193" s="466"/>
      <c r="C193" s="468"/>
      <c r="D193" s="469"/>
      <c r="E193" s="464"/>
      <c r="F193" s="464"/>
    </row>
    <row r="194" spans="1:6">
      <c r="A194" s="470"/>
      <c r="B194" s="473"/>
      <c r="C194" s="468"/>
      <c r="D194" s="464"/>
      <c r="E194" s="464"/>
      <c r="F194" s="464"/>
    </row>
    <row r="195" spans="1:6">
      <c r="A195" s="470"/>
      <c r="B195" s="483"/>
      <c r="C195" s="468"/>
      <c r="D195" s="469"/>
      <c r="E195" s="464"/>
      <c r="F195" s="464"/>
    </row>
    <row r="196" spans="1:6">
      <c r="A196" s="470"/>
      <c r="B196" s="483"/>
      <c r="C196" s="468"/>
      <c r="D196" s="471"/>
      <c r="E196" s="464"/>
      <c r="F196" s="464"/>
    </row>
    <row r="197" spans="1:6">
      <c r="A197" s="470"/>
      <c r="B197" s="483"/>
      <c r="C197" s="468"/>
      <c r="D197" s="469"/>
      <c r="E197" s="464"/>
      <c r="F197" s="464"/>
    </row>
    <row r="198" spans="1:6">
      <c r="A198" s="460"/>
      <c r="B198" s="518"/>
      <c r="C198" s="518"/>
      <c r="D198" s="518"/>
      <c r="E198" s="464"/>
      <c r="F198" s="465"/>
    </row>
    <row r="199" spans="1:6">
      <c r="A199" s="460"/>
      <c r="B199" s="461"/>
      <c r="C199" s="468"/>
      <c r="D199" s="464"/>
      <c r="E199" s="464"/>
      <c r="F199" s="464"/>
    </row>
    <row r="200" spans="1:6">
      <c r="A200" s="466"/>
      <c r="B200" s="485"/>
      <c r="C200" s="468"/>
      <c r="D200" s="464"/>
      <c r="E200" s="464"/>
      <c r="F200" s="465"/>
    </row>
    <row r="201" spans="1:6">
      <c r="A201" s="466"/>
      <c r="B201" s="485"/>
      <c r="C201" s="468"/>
      <c r="D201" s="464"/>
      <c r="E201" s="464"/>
      <c r="F201" s="465"/>
    </row>
    <row r="202" spans="1:6">
      <c r="A202" s="480"/>
      <c r="B202" s="486"/>
      <c r="C202" s="477"/>
      <c r="D202" s="478"/>
      <c r="E202" s="479"/>
      <c r="F202" s="479"/>
    </row>
    <row r="203" spans="1:6">
      <c r="A203" s="487"/>
      <c r="B203" s="488"/>
      <c r="C203" s="489"/>
      <c r="D203" s="490"/>
      <c r="E203" s="491"/>
      <c r="F203" s="492"/>
    </row>
    <row r="204" spans="1:6">
      <c r="A204" s="487"/>
      <c r="B204" s="488"/>
      <c r="C204" s="489"/>
      <c r="D204" s="490"/>
      <c r="E204" s="491"/>
      <c r="F204" s="492"/>
    </row>
    <row r="205" spans="1:6">
      <c r="A205" s="493"/>
      <c r="B205" s="488"/>
      <c r="C205" s="489"/>
      <c r="D205" s="490"/>
      <c r="E205" s="491"/>
      <c r="F205" s="465"/>
    </row>
    <row r="206" spans="1:6">
      <c r="A206" s="487"/>
      <c r="B206" s="488"/>
      <c r="C206" s="489"/>
      <c r="D206" s="490"/>
      <c r="E206" s="491"/>
      <c r="F206" s="492"/>
    </row>
    <row r="207" spans="1:6">
      <c r="A207" s="493"/>
      <c r="B207" s="488"/>
      <c r="C207" s="489"/>
      <c r="D207" s="490"/>
      <c r="E207" s="491"/>
      <c r="F207" s="465"/>
    </row>
    <row r="208" spans="1:6">
      <c r="A208" s="487"/>
      <c r="B208" s="488"/>
      <c r="C208" s="489"/>
      <c r="D208" s="490"/>
      <c r="E208" s="491"/>
      <c r="F208" s="492"/>
    </row>
    <row r="209" spans="1:6">
      <c r="A209" s="493"/>
      <c r="B209" s="519"/>
      <c r="C209" s="519"/>
      <c r="D209" s="490"/>
      <c r="E209" s="491"/>
      <c r="F209" s="465"/>
    </row>
    <row r="210" spans="1:6">
      <c r="A210" s="466"/>
      <c r="B210" s="485"/>
      <c r="C210" s="468"/>
      <c r="D210" s="494"/>
      <c r="E210" s="494"/>
      <c r="F210" s="465"/>
    </row>
    <row r="211" spans="1:6">
      <c r="A211" s="466"/>
      <c r="B211" s="485"/>
      <c r="C211" s="468"/>
      <c r="D211" s="471"/>
      <c r="E211" s="465"/>
      <c r="F211" s="465"/>
    </row>
    <row r="212" spans="1:6">
      <c r="A212" s="466"/>
      <c r="B212" s="485"/>
      <c r="C212" s="468"/>
      <c r="D212" s="515"/>
      <c r="E212" s="515"/>
      <c r="F212" s="465"/>
    </row>
    <row r="213" spans="1:6">
      <c r="A213" s="460"/>
      <c r="B213" s="466"/>
      <c r="C213" s="468"/>
      <c r="D213" s="469"/>
      <c r="E213" s="464"/>
      <c r="F213" s="464"/>
    </row>
    <row r="214" spans="1:6">
      <c r="A214" s="460"/>
      <c r="B214" s="466"/>
      <c r="C214" s="468"/>
      <c r="D214" s="469"/>
      <c r="E214" s="464"/>
      <c r="F214" s="464"/>
    </row>
    <row r="215" spans="1:6">
      <c r="A215" s="466"/>
      <c r="B215" s="495"/>
      <c r="C215" s="496"/>
      <c r="D215" s="497"/>
      <c r="E215" s="497"/>
      <c r="F215" s="497"/>
    </row>
  </sheetData>
  <mergeCells count="12">
    <mergeCell ref="D212:E212"/>
    <mergeCell ref="B118:C118"/>
    <mergeCell ref="B120:C120"/>
    <mergeCell ref="B122:C122"/>
    <mergeCell ref="B28:D28"/>
    <mergeCell ref="B56:D56"/>
    <mergeCell ref="B114:D114"/>
    <mergeCell ref="D126:E126"/>
    <mergeCell ref="B164:D164"/>
    <mergeCell ref="B183:D183"/>
    <mergeCell ref="B198:D198"/>
    <mergeCell ref="B209:C209"/>
  </mergeCells>
  <pageMargins left="0.70866141732283472" right="0.11811023622047245" top="0.15748031496062992" bottom="0.15748031496062992"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D31" sqref="D31"/>
    </sheetView>
  </sheetViews>
  <sheetFormatPr defaultRowHeight="14.25"/>
  <cols>
    <col min="1" max="1" width="3.5703125" style="318" bestFit="1" customWidth="1"/>
    <col min="2" max="2" width="47.85546875" style="298" customWidth="1"/>
    <col min="3" max="3" width="20.140625" style="298" customWidth="1"/>
    <col min="4" max="4" width="18.42578125" style="298" customWidth="1"/>
    <col min="5" max="6" width="9.140625" style="298"/>
    <col min="7" max="9" width="13.5703125" style="298" customWidth="1"/>
    <col min="10" max="256" width="9.140625" style="298"/>
    <col min="257" max="257" width="3.5703125" style="298" bestFit="1" customWidth="1"/>
    <col min="258" max="258" width="47.85546875" style="298" customWidth="1"/>
    <col min="259" max="259" width="20.140625" style="298" customWidth="1"/>
    <col min="260" max="260" width="18.42578125" style="298" customWidth="1"/>
    <col min="261" max="262" width="9.140625" style="298"/>
    <col min="263" max="265" width="13.5703125" style="298" customWidth="1"/>
    <col min="266" max="512" width="9.140625" style="298"/>
    <col min="513" max="513" width="3.5703125" style="298" bestFit="1" customWidth="1"/>
    <col min="514" max="514" width="47.85546875" style="298" customWidth="1"/>
    <col min="515" max="515" width="20.140625" style="298" customWidth="1"/>
    <col min="516" max="516" width="18.42578125" style="298" customWidth="1"/>
    <col min="517" max="518" width="9.140625" style="298"/>
    <col min="519" max="521" width="13.5703125" style="298" customWidth="1"/>
    <col min="522" max="768" width="9.140625" style="298"/>
    <col min="769" max="769" width="3.5703125" style="298" bestFit="1" customWidth="1"/>
    <col min="770" max="770" width="47.85546875" style="298" customWidth="1"/>
    <col min="771" max="771" width="20.140625" style="298" customWidth="1"/>
    <col min="772" max="772" width="18.42578125" style="298" customWidth="1"/>
    <col min="773" max="774" width="9.140625" style="298"/>
    <col min="775" max="777" width="13.5703125" style="298" customWidth="1"/>
    <col min="778" max="1024" width="9.140625" style="298"/>
    <col min="1025" max="1025" width="3.5703125" style="298" bestFit="1" customWidth="1"/>
    <col min="1026" max="1026" width="47.85546875" style="298" customWidth="1"/>
    <col min="1027" max="1027" width="20.140625" style="298" customWidth="1"/>
    <col min="1028" max="1028" width="18.42578125" style="298" customWidth="1"/>
    <col min="1029" max="1030" width="9.140625" style="298"/>
    <col min="1031" max="1033" width="13.5703125" style="298" customWidth="1"/>
    <col min="1034" max="1280" width="9.140625" style="298"/>
    <col min="1281" max="1281" width="3.5703125" style="298" bestFit="1" customWidth="1"/>
    <col min="1282" max="1282" width="47.85546875" style="298" customWidth="1"/>
    <col min="1283" max="1283" width="20.140625" style="298" customWidth="1"/>
    <col min="1284" max="1284" width="18.42578125" style="298" customWidth="1"/>
    <col min="1285" max="1286" width="9.140625" style="298"/>
    <col min="1287" max="1289" width="13.5703125" style="298" customWidth="1"/>
    <col min="1290" max="1536" width="9.140625" style="298"/>
    <col min="1537" max="1537" width="3.5703125" style="298" bestFit="1" customWidth="1"/>
    <col min="1538" max="1538" width="47.85546875" style="298" customWidth="1"/>
    <col min="1539" max="1539" width="20.140625" style="298" customWidth="1"/>
    <col min="1540" max="1540" width="18.42578125" style="298" customWidth="1"/>
    <col min="1541" max="1542" width="9.140625" style="298"/>
    <col min="1543" max="1545" width="13.5703125" style="298" customWidth="1"/>
    <col min="1546" max="1792" width="9.140625" style="298"/>
    <col min="1793" max="1793" width="3.5703125" style="298" bestFit="1" customWidth="1"/>
    <col min="1794" max="1794" width="47.85546875" style="298" customWidth="1"/>
    <col min="1795" max="1795" width="20.140625" style="298" customWidth="1"/>
    <col min="1796" max="1796" width="18.42578125" style="298" customWidth="1"/>
    <col min="1797" max="1798" width="9.140625" style="298"/>
    <col min="1799" max="1801" width="13.5703125" style="298" customWidth="1"/>
    <col min="1802" max="2048" width="9.140625" style="298"/>
    <col min="2049" max="2049" width="3.5703125" style="298" bestFit="1" customWidth="1"/>
    <col min="2050" max="2050" width="47.85546875" style="298" customWidth="1"/>
    <col min="2051" max="2051" width="20.140625" style="298" customWidth="1"/>
    <col min="2052" max="2052" width="18.42578125" style="298" customWidth="1"/>
    <col min="2053" max="2054" width="9.140625" style="298"/>
    <col min="2055" max="2057" width="13.5703125" style="298" customWidth="1"/>
    <col min="2058" max="2304" width="9.140625" style="298"/>
    <col min="2305" max="2305" width="3.5703125" style="298" bestFit="1" customWidth="1"/>
    <col min="2306" max="2306" width="47.85546875" style="298" customWidth="1"/>
    <col min="2307" max="2307" width="20.140625" style="298" customWidth="1"/>
    <col min="2308" max="2308" width="18.42578125" style="298" customWidth="1"/>
    <col min="2309" max="2310" width="9.140625" style="298"/>
    <col min="2311" max="2313" width="13.5703125" style="298" customWidth="1"/>
    <col min="2314" max="2560" width="9.140625" style="298"/>
    <col min="2561" max="2561" width="3.5703125" style="298" bestFit="1" customWidth="1"/>
    <col min="2562" max="2562" width="47.85546875" style="298" customWidth="1"/>
    <col min="2563" max="2563" width="20.140625" style="298" customWidth="1"/>
    <col min="2564" max="2564" width="18.42578125" style="298" customWidth="1"/>
    <col min="2565" max="2566" width="9.140625" style="298"/>
    <col min="2567" max="2569" width="13.5703125" style="298" customWidth="1"/>
    <col min="2570" max="2816" width="9.140625" style="298"/>
    <col min="2817" max="2817" width="3.5703125" style="298" bestFit="1" customWidth="1"/>
    <col min="2818" max="2818" width="47.85546875" style="298" customWidth="1"/>
    <col min="2819" max="2819" width="20.140625" style="298" customWidth="1"/>
    <col min="2820" max="2820" width="18.42578125" style="298" customWidth="1"/>
    <col min="2821" max="2822" width="9.140625" style="298"/>
    <col min="2823" max="2825" width="13.5703125" style="298" customWidth="1"/>
    <col min="2826" max="3072" width="9.140625" style="298"/>
    <col min="3073" max="3073" width="3.5703125" style="298" bestFit="1" customWidth="1"/>
    <col min="3074" max="3074" width="47.85546875" style="298" customWidth="1"/>
    <col min="3075" max="3075" width="20.140625" style="298" customWidth="1"/>
    <col min="3076" max="3076" width="18.42578125" style="298" customWidth="1"/>
    <col min="3077" max="3078" width="9.140625" style="298"/>
    <col min="3079" max="3081" width="13.5703125" style="298" customWidth="1"/>
    <col min="3082" max="3328" width="9.140625" style="298"/>
    <col min="3329" max="3329" width="3.5703125" style="298" bestFit="1" customWidth="1"/>
    <col min="3330" max="3330" width="47.85546875" style="298" customWidth="1"/>
    <col min="3331" max="3331" width="20.140625" style="298" customWidth="1"/>
    <col min="3332" max="3332" width="18.42578125" style="298" customWidth="1"/>
    <col min="3333" max="3334" width="9.140625" style="298"/>
    <col min="3335" max="3337" width="13.5703125" style="298" customWidth="1"/>
    <col min="3338" max="3584" width="9.140625" style="298"/>
    <col min="3585" max="3585" width="3.5703125" style="298" bestFit="1" customWidth="1"/>
    <col min="3586" max="3586" width="47.85546875" style="298" customWidth="1"/>
    <col min="3587" max="3587" width="20.140625" style="298" customWidth="1"/>
    <col min="3588" max="3588" width="18.42578125" style="298" customWidth="1"/>
    <col min="3589" max="3590" width="9.140625" style="298"/>
    <col min="3591" max="3593" width="13.5703125" style="298" customWidth="1"/>
    <col min="3594" max="3840" width="9.140625" style="298"/>
    <col min="3841" max="3841" width="3.5703125" style="298" bestFit="1" customWidth="1"/>
    <col min="3842" max="3842" width="47.85546875" style="298" customWidth="1"/>
    <col min="3843" max="3843" width="20.140625" style="298" customWidth="1"/>
    <col min="3844" max="3844" width="18.42578125" style="298" customWidth="1"/>
    <col min="3845" max="3846" width="9.140625" style="298"/>
    <col min="3847" max="3849" width="13.5703125" style="298" customWidth="1"/>
    <col min="3850" max="4096" width="9.140625" style="298"/>
    <col min="4097" max="4097" width="3.5703125" style="298" bestFit="1" customWidth="1"/>
    <col min="4098" max="4098" width="47.85546875" style="298" customWidth="1"/>
    <col min="4099" max="4099" width="20.140625" style="298" customWidth="1"/>
    <col min="4100" max="4100" width="18.42578125" style="298" customWidth="1"/>
    <col min="4101" max="4102" width="9.140625" style="298"/>
    <col min="4103" max="4105" width="13.5703125" style="298" customWidth="1"/>
    <col min="4106" max="4352" width="9.140625" style="298"/>
    <col min="4353" max="4353" width="3.5703125" style="298" bestFit="1" customWidth="1"/>
    <col min="4354" max="4354" width="47.85546875" style="298" customWidth="1"/>
    <col min="4355" max="4355" width="20.140625" style="298" customWidth="1"/>
    <col min="4356" max="4356" width="18.42578125" style="298" customWidth="1"/>
    <col min="4357" max="4358" width="9.140625" style="298"/>
    <col min="4359" max="4361" width="13.5703125" style="298" customWidth="1"/>
    <col min="4362" max="4608" width="9.140625" style="298"/>
    <col min="4609" max="4609" width="3.5703125" style="298" bestFit="1" customWidth="1"/>
    <col min="4610" max="4610" width="47.85546875" style="298" customWidth="1"/>
    <col min="4611" max="4611" width="20.140625" style="298" customWidth="1"/>
    <col min="4612" max="4612" width="18.42578125" style="298" customWidth="1"/>
    <col min="4613" max="4614" width="9.140625" style="298"/>
    <col min="4615" max="4617" width="13.5703125" style="298" customWidth="1"/>
    <col min="4618" max="4864" width="9.140625" style="298"/>
    <col min="4865" max="4865" width="3.5703125" style="298" bestFit="1" customWidth="1"/>
    <col min="4866" max="4866" width="47.85546875" style="298" customWidth="1"/>
    <col min="4867" max="4867" width="20.140625" style="298" customWidth="1"/>
    <col min="4868" max="4868" width="18.42578125" style="298" customWidth="1"/>
    <col min="4869" max="4870" width="9.140625" style="298"/>
    <col min="4871" max="4873" width="13.5703125" style="298" customWidth="1"/>
    <col min="4874" max="5120" width="9.140625" style="298"/>
    <col min="5121" max="5121" width="3.5703125" style="298" bestFit="1" customWidth="1"/>
    <col min="5122" max="5122" width="47.85546875" style="298" customWidth="1"/>
    <col min="5123" max="5123" width="20.140625" style="298" customWidth="1"/>
    <col min="5124" max="5124" width="18.42578125" style="298" customWidth="1"/>
    <col min="5125" max="5126" width="9.140625" style="298"/>
    <col min="5127" max="5129" width="13.5703125" style="298" customWidth="1"/>
    <col min="5130" max="5376" width="9.140625" style="298"/>
    <col min="5377" max="5377" width="3.5703125" style="298" bestFit="1" customWidth="1"/>
    <col min="5378" max="5378" width="47.85546875" style="298" customWidth="1"/>
    <col min="5379" max="5379" width="20.140625" style="298" customWidth="1"/>
    <col min="5380" max="5380" width="18.42578125" style="298" customWidth="1"/>
    <col min="5381" max="5382" width="9.140625" style="298"/>
    <col min="5383" max="5385" width="13.5703125" style="298" customWidth="1"/>
    <col min="5386" max="5632" width="9.140625" style="298"/>
    <col min="5633" max="5633" width="3.5703125" style="298" bestFit="1" customWidth="1"/>
    <col min="5634" max="5634" width="47.85546875" style="298" customWidth="1"/>
    <col min="5635" max="5635" width="20.140625" style="298" customWidth="1"/>
    <col min="5636" max="5636" width="18.42578125" style="298" customWidth="1"/>
    <col min="5637" max="5638" width="9.140625" style="298"/>
    <col min="5639" max="5641" width="13.5703125" style="298" customWidth="1"/>
    <col min="5642" max="5888" width="9.140625" style="298"/>
    <col min="5889" max="5889" width="3.5703125" style="298" bestFit="1" customWidth="1"/>
    <col min="5890" max="5890" width="47.85546875" style="298" customWidth="1"/>
    <col min="5891" max="5891" width="20.140625" style="298" customWidth="1"/>
    <col min="5892" max="5892" width="18.42578125" style="298" customWidth="1"/>
    <col min="5893" max="5894" width="9.140625" style="298"/>
    <col min="5895" max="5897" width="13.5703125" style="298" customWidth="1"/>
    <col min="5898" max="6144" width="9.140625" style="298"/>
    <col min="6145" max="6145" width="3.5703125" style="298" bestFit="1" customWidth="1"/>
    <col min="6146" max="6146" width="47.85546875" style="298" customWidth="1"/>
    <col min="6147" max="6147" width="20.140625" style="298" customWidth="1"/>
    <col min="6148" max="6148" width="18.42578125" style="298" customWidth="1"/>
    <col min="6149" max="6150" width="9.140625" style="298"/>
    <col min="6151" max="6153" width="13.5703125" style="298" customWidth="1"/>
    <col min="6154" max="6400" width="9.140625" style="298"/>
    <col min="6401" max="6401" width="3.5703125" style="298" bestFit="1" customWidth="1"/>
    <col min="6402" max="6402" width="47.85546875" style="298" customWidth="1"/>
    <col min="6403" max="6403" width="20.140625" style="298" customWidth="1"/>
    <col min="6404" max="6404" width="18.42578125" style="298" customWidth="1"/>
    <col min="6405" max="6406" width="9.140625" style="298"/>
    <col min="6407" max="6409" width="13.5703125" style="298" customWidth="1"/>
    <col min="6410" max="6656" width="9.140625" style="298"/>
    <col min="6657" max="6657" width="3.5703125" style="298" bestFit="1" customWidth="1"/>
    <col min="6658" max="6658" width="47.85546875" style="298" customWidth="1"/>
    <col min="6659" max="6659" width="20.140625" style="298" customWidth="1"/>
    <col min="6660" max="6660" width="18.42578125" style="298" customWidth="1"/>
    <col min="6661" max="6662" width="9.140625" style="298"/>
    <col min="6663" max="6665" width="13.5703125" style="298" customWidth="1"/>
    <col min="6666" max="6912" width="9.140625" style="298"/>
    <col min="6913" max="6913" width="3.5703125" style="298" bestFit="1" customWidth="1"/>
    <col min="6914" max="6914" width="47.85546875" style="298" customWidth="1"/>
    <col min="6915" max="6915" width="20.140625" style="298" customWidth="1"/>
    <col min="6916" max="6916" width="18.42578125" style="298" customWidth="1"/>
    <col min="6917" max="6918" width="9.140625" style="298"/>
    <col min="6919" max="6921" width="13.5703125" style="298" customWidth="1"/>
    <col min="6922" max="7168" width="9.140625" style="298"/>
    <col min="7169" max="7169" width="3.5703125" style="298" bestFit="1" customWidth="1"/>
    <col min="7170" max="7170" width="47.85546875" style="298" customWidth="1"/>
    <col min="7171" max="7171" width="20.140625" style="298" customWidth="1"/>
    <col min="7172" max="7172" width="18.42578125" style="298" customWidth="1"/>
    <col min="7173" max="7174" width="9.140625" style="298"/>
    <col min="7175" max="7177" width="13.5703125" style="298" customWidth="1"/>
    <col min="7178" max="7424" width="9.140625" style="298"/>
    <col min="7425" max="7425" width="3.5703125" style="298" bestFit="1" customWidth="1"/>
    <col min="7426" max="7426" width="47.85546875" style="298" customWidth="1"/>
    <col min="7427" max="7427" width="20.140625" style="298" customWidth="1"/>
    <col min="7428" max="7428" width="18.42578125" style="298" customWidth="1"/>
    <col min="7429" max="7430" width="9.140625" style="298"/>
    <col min="7431" max="7433" width="13.5703125" style="298" customWidth="1"/>
    <col min="7434" max="7680" width="9.140625" style="298"/>
    <col min="7681" max="7681" width="3.5703125" style="298" bestFit="1" customWidth="1"/>
    <col min="7682" max="7682" width="47.85546875" style="298" customWidth="1"/>
    <col min="7683" max="7683" width="20.140625" style="298" customWidth="1"/>
    <col min="7684" max="7684" width="18.42578125" style="298" customWidth="1"/>
    <col min="7685" max="7686" width="9.140625" style="298"/>
    <col min="7687" max="7689" width="13.5703125" style="298" customWidth="1"/>
    <col min="7690" max="7936" width="9.140625" style="298"/>
    <col min="7937" max="7937" width="3.5703125" style="298" bestFit="1" customWidth="1"/>
    <col min="7938" max="7938" width="47.85546875" style="298" customWidth="1"/>
    <col min="7939" max="7939" width="20.140625" style="298" customWidth="1"/>
    <col min="7940" max="7940" width="18.42578125" style="298" customWidth="1"/>
    <col min="7941" max="7942" width="9.140625" style="298"/>
    <col min="7943" max="7945" width="13.5703125" style="298" customWidth="1"/>
    <col min="7946" max="8192" width="9.140625" style="298"/>
    <col min="8193" max="8193" width="3.5703125" style="298" bestFit="1" customWidth="1"/>
    <col min="8194" max="8194" width="47.85546875" style="298" customWidth="1"/>
    <col min="8195" max="8195" width="20.140625" style="298" customWidth="1"/>
    <col min="8196" max="8196" width="18.42578125" style="298" customWidth="1"/>
    <col min="8197" max="8198" width="9.140625" style="298"/>
    <col min="8199" max="8201" width="13.5703125" style="298" customWidth="1"/>
    <col min="8202" max="8448" width="9.140625" style="298"/>
    <col min="8449" max="8449" width="3.5703125" style="298" bestFit="1" customWidth="1"/>
    <col min="8450" max="8450" width="47.85546875" style="298" customWidth="1"/>
    <col min="8451" max="8451" width="20.140625" style="298" customWidth="1"/>
    <col min="8452" max="8452" width="18.42578125" style="298" customWidth="1"/>
    <col min="8453" max="8454" width="9.140625" style="298"/>
    <col min="8455" max="8457" width="13.5703125" style="298" customWidth="1"/>
    <col min="8458" max="8704" width="9.140625" style="298"/>
    <col min="8705" max="8705" width="3.5703125" style="298" bestFit="1" customWidth="1"/>
    <col min="8706" max="8706" width="47.85546875" style="298" customWidth="1"/>
    <col min="8707" max="8707" width="20.140625" style="298" customWidth="1"/>
    <col min="8708" max="8708" width="18.42578125" style="298" customWidth="1"/>
    <col min="8709" max="8710" width="9.140625" style="298"/>
    <col min="8711" max="8713" width="13.5703125" style="298" customWidth="1"/>
    <col min="8714" max="8960" width="9.140625" style="298"/>
    <col min="8961" max="8961" width="3.5703125" style="298" bestFit="1" customWidth="1"/>
    <col min="8962" max="8962" width="47.85546875" style="298" customWidth="1"/>
    <col min="8963" max="8963" width="20.140625" style="298" customWidth="1"/>
    <col min="8964" max="8964" width="18.42578125" style="298" customWidth="1"/>
    <col min="8965" max="8966" width="9.140625" style="298"/>
    <col min="8967" max="8969" width="13.5703125" style="298" customWidth="1"/>
    <col min="8970" max="9216" width="9.140625" style="298"/>
    <col min="9217" max="9217" width="3.5703125" style="298" bestFit="1" customWidth="1"/>
    <col min="9218" max="9218" width="47.85546875" style="298" customWidth="1"/>
    <col min="9219" max="9219" width="20.140625" style="298" customWidth="1"/>
    <col min="9220" max="9220" width="18.42578125" style="298" customWidth="1"/>
    <col min="9221" max="9222" width="9.140625" style="298"/>
    <col min="9223" max="9225" width="13.5703125" style="298" customWidth="1"/>
    <col min="9226" max="9472" width="9.140625" style="298"/>
    <col min="9473" max="9473" width="3.5703125" style="298" bestFit="1" customWidth="1"/>
    <col min="9474" max="9474" width="47.85546875" style="298" customWidth="1"/>
    <col min="9475" max="9475" width="20.140625" style="298" customWidth="1"/>
    <col min="9476" max="9476" width="18.42578125" style="298" customWidth="1"/>
    <col min="9477" max="9478" width="9.140625" style="298"/>
    <col min="9479" max="9481" width="13.5703125" style="298" customWidth="1"/>
    <col min="9482" max="9728" width="9.140625" style="298"/>
    <col min="9729" max="9729" width="3.5703125" style="298" bestFit="1" customWidth="1"/>
    <col min="9730" max="9730" width="47.85546875" style="298" customWidth="1"/>
    <col min="9731" max="9731" width="20.140625" style="298" customWidth="1"/>
    <col min="9732" max="9732" width="18.42578125" style="298" customWidth="1"/>
    <col min="9733" max="9734" width="9.140625" style="298"/>
    <col min="9735" max="9737" width="13.5703125" style="298" customWidth="1"/>
    <col min="9738" max="9984" width="9.140625" style="298"/>
    <col min="9985" max="9985" width="3.5703125" style="298" bestFit="1" customWidth="1"/>
    <col min="9986" max="9986" width="47.85546875" style="298" customWidth="1"/>
    <col min="9987" max="9987" width="20.140625" style="298" customWidth="1"/>
    <col min="9988" max="9988" width="18.42578125" style="298" customWidth="1"/>
    <col min="9989" max="9990" width="9.140625" style="298"/>
    <col min="9991" max="9993" width="13.5703125" style="298" customWidth="1"/>
    <col min="9994" max="10240" width="9.140625" style="298"/>
    <col min="10241" max="10241" width="3.5703125" style="298" bestFit="1" customWidth="1"/>
    <col min="10242" max="10242" width="47.85546875" style="298" customWidth="1"/>
    <col min="10243" max="10243" width="20.140625" style="298" customWidth="1"/>
    <col min="10244" max="10244" width="18.42578125" style="298" customWidth="1"/>
    <col min="10245" max="10246" width="9.140625" style="298"/>
    <col min="10247" max="10249" width="13.5703125" style="298" customWidth="1"/>
    <col min="10250" max="10496" width="9.140625" style="298"/>
    <col min="10497" max="10497" width="3.5703125" style="298" bestFit="1" customWidth="1"/>
    <col min="10498" max="10498" width="47.85546875" style="298" customWidth="1"/>
    <col min="10499" max="10499" width="20.140625" style="298" customWidth="1"/>
    <col min="10500" max="10500" width="18.42578125" style="298" customWidth="1"/>
    <col min="10501" max="10502" width="9.140625" style="298"/>
    <col min="10503" max="10505" width="13.5703125" style="298" customWidth="1"/>
    <col min="10506" max="10752" width="9.140625" style="298"/>
    <col min="10753" max="10753" width="3.5703125" style="298" bestFit="1" customWidth="1"/>
    <col min="10754" max="10754" width="47.85546875" style="298" customWidth="1"/>
    <col min="10755" max="10755" width="20.140625" style="298" customWidth="1"/>
    <col min="10756" max="10756" width="18.42578125" style="298" customWidth="1"/>
    <col min="10757" max="10758" width="9.140625" style="298"/>
    <col min="10759" max="10761" width="13.5703125" style="298" customWidth="1"/>
    <col min="10762" max="11008" width="9.140625" style="298"/>
    <col min="11009" max="11009" width="3.5703125" style="298" bestFit="1" customWidth="1"/>
    <col min="11010" max="11010" width="47.85546875" style="298" customWidth="1"/>
    <col min="11011" max="11011" width="20.140625" style="298" customWidth="1"/>
    <col min="11012" max="11012" width="18.42578125" style="298" customWidth="1"/>
    <col min="11013" max="11014" width="9.140625" style="298"/>
    <col min="11015" max="11017" width="13.5703125" style="298" customWidth="1"/>
    <col min="11018" max="11264" width="9.140625" style="298"/>
    <col min="11265" max="11265" width="3.5703125" style="298" bestFit="1" customWidth="1"/>
    <col min="11266" max="11266" width="47.85546875" style="298" customWidth="1"/>
    <col min="11267" max="11267" width="20.140625" style="298" customWidth="1"/>
    <col min="11268" max="11268" width="18.42578125" style="298" customWidth="1"/>
    <col min="11269" max="11270" width="9.140625" style="298"/>
    <col min="11271" max="11273" width="13.5703125" style="298" customWidth="1"/>
    <col min="11274" max="11520" width="9.140625" style="298"/>
    <col min="11521" max="11521" width="3.5703125" style="298" bestFit="1" customWidth="1"/>
    <col min="11522" max="11522" width="47.85546875" style="298" customWidth="1"/>
    <col min="11523" max="11523" width="20.140625" style="298" customWidth="1"/>
    <col min="11524" max="11524" width="18.42578125" style="298" customWidth="1"/>
    <col min="11525" max="11526" width="9.140625" style="298"/>
    <col min="11527" max="11529" width="13.5703125" style="298" customWidth="1"/>
    <col min="11530" max="11776" width="9.140625" style="298"/>
    <col min="11777" max="11777" width="3.5703125" style="298" bestFit="1" customWidth="1"/>
    <col min="11778" max="11778" width="47.85546875" style="298" customWidth="1"/>
    <col min="11779" max="11779" width="20.140625" style="298" customWidth="1"/>
    <col min="11780" max="11780" width="18.42578125" style="298" customWidth="1"/>
    <col min="11781" max="11782" width="9.140625" style="298"/>
    <col min="11783" max="11785" width="13.5703125" style="298" customWidth="1"/>
    <col min="11786" max="12032" width="9.140625" style="298"/>
    <col min="12033" max="12033" width="3.5703125" style="298" bestFit="1" customWidth="1"/>
    <col min="12034" max="12034" width="47.85546875" style="298" customWidth="1"/>
    <col min="12035" max="12035" width="20.140625" style="298" customWidth="1"/>
    <col min="12036" max="12036" width="18.42578125" style="298" customWidth="1"/>
    <col min="12037" max="12038" width="9.140625" style="298"/>
    <col min="12039" max="12041" width="13.5703125" style="298" customWidth="1"/>
    <col min="12042" max="12288" width="9.140625" style="298"/>
    <col min="12289" max="12289" width="3.5703125" style="298" bestFit="1" customWidth="1"/>
    <col min="12290" max="12290" width="47.85546875" style="298" customWidth="1"/>
    <col min="12291" max="12291" width="20.140625" style="298" customWidth="1"/>
    <col min="12292" max="12292" width="18.42578125" style="298" customWidth="1"/>
    <col min="12293" max="12294" width="9.140625" style="298"/>
    <col min="12295" max="12297" width="13.5703125" style="298" customWidth="1"/>
    <col min="12298" max="12544" width="9.140625" style="298"/>
    <col min="12545" max="12545" width="3.5703125" style="298" bestFit="1" customWidth="1"/>
    <col min="12546" max="12546" width="47.85546875" style="298" customWidth="1"/>
    <col min="12547" max="12547" width="20.140625" style="298" customWidth="1"/>
    <col min="12548" max="12548" width="18.42578125" style="298" customWidth="1"/>
    <col min="12549" max="12550" width="9.140625" style="298"/>
    <col min="12551" max="12553" width="13.5703125" style="298" customWidth="1"/>
    <col min="12554" max="12800" width="9.140625" style="298"/>
    <col min="12801" max="12801" width="3.5703125" style="298" bestFit="1" customWidth="1"/>
    <col min="12802" max="12802" width="47.85546875" style="298" customWidth="1"/>
    <col min="12803" max="12803" width="20.140625" style="298" customWidth="1"/>
    <col min="12804" max="12804" width="18.42578125" style="298" customWidth="1"/>
    <col min="12805" max="12806" width="9.140625" style="298"/>
    <col min="12807" max="12809" width="13.5703125" style="298" customWidth="1"/>
    <col min="12810" max="13056" width="9.140625" style="298"/>
    <col min="13057" max="13057" width="3.5703125" style="298" bestFit="1" customWidth="1"/>
    <col min="13058" max="13058" width="47.85546875" style="298" customWidth="1"/>
    <col min="13059" max="13059" width="20.140625" style="298" customWidth="1"/>
    <col min="13060" max="13060" width="18.42578125" style="298" customWidth="1"/>
    <col min="13061" max="13062" width="9.140625" style="298"/>
    <col min="13063" max="13065" width="13.5703125" style="298" customWidth="1"/>
    <col min="13066" max="13312" width="9.140625" style="298"/>
    <col min="13313" max="13313" width="3.5703125" style="298" bestFit="1" customWidth="1"/>
    <col min="13314" max="13314" width="47.85546875" style="298" customWidth="1"/>
    <col min="13315" max="13315" width="20.140625" style="298" customWidth="1"/>
    <col min="13316" max="13316" width="18.42578125" style="298" customWidth="1"/>
    <col min="13317" max="13318" width="9.140625" style="298"/>
    <col min="13319" max="13321" width="13.5703125" style="298" customWidth="1"/>
    <col min="13322" max="13568" width="9.140625" style="298"/>
    <col min="13569" max="13569" width="3.5703125" style="298" bestFit="1" customWidth="1"/>
    <col min="13570" max="13570" width="47.85546875" style="298" customWidth="1"/>
    <col min="13571" max="13571" width="20.140625" style="298" customWidth="1"/>
    <col min="13572" max="13572" width="18.42578125" style="298" customWidth="1"/>
    <col min="13573" max="13574" width="9.140625" style="298"/>
    <col min="13575" max="13577" width="13.5703125" style="298" customWidth="1"/>
    <col min="13578" max="13824" width="9.140625" style="298"/>
    <col min="13825" max="13825" width="3.5703125" style="298" bestFit="1" customWidth="1"/>
    <col min="13826" max="13826" width="47.85546875" style="298" customWidth="1"/>
    <col min="13827" max="13827" width="20.140625" style="298" customWidth="1"/>
    <col min="13828" max="13828" width="18.42578125" style="298" customWidth="1"/>
    <col min="13829" max="13830" width="9.140625" style="298"/>
    <col min="13831" max="13833" width="13.5703125" style="298" customWidth="1"/>
    <col min="13834" max="14080" width="9.140625" style="298"/>
    <col min="14081" max="14081" width="3.5703125" style="298" bestFit="1" customWidth="1"/>
    <col min="14082" max="14082" width="47.85546875" style="298" customWidth="1"/>
    <col min="14083" max="14083" width="20.140625" style="298" customWidth="1"/>
    <col min="14084" max="14084" width="18.42578125" style="298" customWidth="1"/>
    <col min="14085" max="14086" width="9.140625" style="298"/>
    <col min="14087" max="14089" width="13.5703125" style="298" customWidth="1"/>
    <col min="14090" max="14336" width="9.140625" style="298"/>
    <col min="14337" max="14337" width="3.5703125" style="298" bestFit="1" customWidth="1"/>
    <col min="14338" max="14338" width="47.85546875" style="298" customWidth="1"/>
    <col min="14339" max="14339" width="20.140625" style="298" customWidth="1"/>
    <col min="14340" max="14340" width="18.42578125" style="298" customWidth="1"/>
    <col min="14341" max="14342" width="9.140625" style="298"/>
    <col min="14343" max="14345" width="13.5703125" style="298" customWidth="1"/>
    <col min="14346" max="14592" width="9.140625" style="298"/>
    <col min="14593" max="14593" width="3.5703125" style="298" bestFit="1" customWidth="1"/>
    <col min="14594" max="14594" width="47.85546875" style="298" customWidth="1"/>
    <col min="14595" max="14595" width="20.140625" style="298" customWidth="1"/>
    <col min="14596" max="14596" width="18.42578125" style="298" customWidth="1"/>
    <col min="14597" max="14598" width="9.140625" style="298"/>
    <col min="14599" max="14601" width="13.5703125" style="298" customWidth="1"/>
    <col min="14602" max="14848" width="9.140625" style="298"/>
    <col min="14849" max="14849" width="3.5703125" style="298" bestFit="1" customWidth="1"/>
    <col min="14850" max="14850" width="47.85546875" style="298" customWidth="1"/>
    <col min="14851" max="14851" width="20.140625" style="298" customWidth="1"/>
    <col min="14852" max="14852" width="18.42578125" style="298" customWidth="1"/>
    <col min="14853" max="14854" width="9.140625" style="298"/>
    <col min="14855" max="14857" width="13.5703125" style="298" customWidth="1"/>
    <col min="14858" max="15104" width="9.140625" style="298"/>
    <col min="15105" max="15105" width="3.5703125" style="298" bestFit="1" customWidth="1"/>
    <col min="15106" max="15106" width="47.85546875" style="298" customWidth="1"/>
    <col min="15107" max="15107" width="20.140625" style="298" customWidth="1"/>
    <col min="15108" max="15108" width="18.42578125" style="298" customWidth="1"/>
    <col min="15109" max="15110" width="9.140625" style="298"/>
    <col min="15111" max="15113" width="13.5703125" style="298" customWidth="1"/>
    <col min="15114" max="15360" width="9.140625" style="298"/>
    <col min="15361" max="15361" width="3.5703125" style="298" bestFit="1" customWidth="1"/>
    <col min="15362" max="15362" width="47.85546875" style="298" customWidth="1"/>
    <col min="15363" max="15363" width="20.140625" style="298" customWidth="1"/>
    <col min="15364" max="15364" width="18.42578125" style="298" customWidth="1"/>
    <col min="15365" max="15366" width="9.140625" style="298"/>
    <col min="15367" max="15369" width="13.5703125" style="298" customWidth="1"/>
    <col min="15370" max="15616" width="9.140625" style="298"/>
    <col min="15617" max="15617" width="3.5703125" style="298" bestFit="1" customWidth="1"/>
    <col min="15618" max="15618" width="47.85546875" style="298" customWidth="1"/>
    <col min="15619" max="15619" width="20.140625" style="298" customWidth="1"/>
    <col min="15620" max="15620" width="18.42578125" style="298" customWidth="1"/>
    <col min="15621" max="15622" width="9.140625" style="298"/>
    <col min="15623" max="15625" width="13.5703125" style="298" customWidth="1"/>
    <col min="15626" max="15872" width="9.140625" style="298"/>
    <col min="15873" max="15873" width="3.5703125" style="298" bestFit="1" customWidth="1"/>
    <col min="15874" max="15874" width="47.85546875" style="298" customWidth="1"/>
    <col min="15875" max="15875" width="20.140625" style="298" customWidth="1"/>
    <col min="15876" max="15876" width="18.42578125" style="298" customWidth="1"/>
    <col min="15877" max="15878" width="9.140625" style="298"/>
    <col min="15879" max="15881" width="13.5703125" style="298" customWidth="1"/>
    <col min="15882" max="16128" width="9.140625" style="298"/>
    <col min="16129" max="16129" width="3.5703125" style="298" bestFit="1" customWidth="1"/>
    <col min="16130" max="16130" width="47.85546875" style="298" customWidth="1"/>
    <col min="16131" max="16131" width="20.140625" style="298" customWidth="1"/>
    <col min="16132" max="16132" width="18.42578125" style="298" customWidth="1"/>
    <col min="16133" max="16134" width="9.140625" style="298"/>
    <col min="16135" max="16137" width="13.5703125" style="298" customWidth="1"/>
    <col min="16138" max="16384" width="9.140625" style="298"/>
  </cols>
  <sheetData>
    <row r="1" spans="1:9">
      <c r="A1" s="293"/>
      <c r="B1" s="294" t="s">
        <v>186</v>
      </c>
      <c r="C1" s="295"/>
      <c r="D1" s="296"/>
      <c r="E1" s="297"/>
    </row>
    <row r="2" spans="1:9">
      <c r="A2" s="293"/>
      <c r="B2" s="299"/>
      <c r="C2" s="295"/>
      <c r="D2" s="296"/>
      <c r="E2" s="297"/>
    </row>
    <row r="3" spans="1:9">
      <c r="A3" s="293"/>
      <c r="B3" s="299"/>
      <c r="C3" s="295"/>
      <c r="D3" s="296"/>
      <c r="E3" s="300"/>
    </row>
    <row r="4" spans="1:9">
      <c r="A4" s="301" t="s">
        <v>31</v>
      </c>
      <c r="B4" s="302" t="s">
        <v>5</v>
      </c>
      <c r="C4" s="303"/>
      <c r="D4" s="304">
        <v>104242.65</v>
      </c>
      <c r="E4" s="305"/>
      <c r="G4" s="306"/>
      <c r="H4" s="306"/>
      <c r="I4" s="306"/>
    </row>
    <row r="5" spans="1:9">
      <c r="A5" s="301"/>
      <c r="B5" s="302"/>
      <c r="C5" s="303"/>
      <c r="D5" s="304"/>
      <c r="E5" s="305"/>
      <c r="G5" s="306"/>
      <c r="H5" s="306"/>
      <c r="I5" s="306"/>
    </row>
    <row r="6" spans="1:9">
      <c r="A6" s="301" t="s">
        <v>33</v>
      </c>
      <c r="B6" s="302" t="s">
        <v>187</v>
      </c>
      <c r="C6" s="303"/>
      <c r="D6" s="304">
        <v>31200</v>
      </c>
      <c r="E6" s="305"/>
      <c r="G6" s="306"/>
      <c r="H6" s="306"/>
      <c r="I6" s="306"/>
    </row>
    <row r="7" spans="1:9">
      <c r="A7" s="301"/>
      <c r="B7" s="302"/>
      <c r="C7" s="303"/>
      <c r="D7" s="304"/>
      <c r="E7" s="305"/>
      <c r="G7" s="306"/>
      <c r="H7" s="306"/>
      <c r="I7" s="306"/>
    </row>
    <row r="8" spans="1:9">
      <c r="A8" s="301" t="s">
        <v>43</v>
      </c>
      <c r="B8" s="307" t="s">
        <v>188</v>
      </c>
      <c r="C8" s="303"/>
      <c r="D8" s="304">
        <v>632437.44999999995</v>
      </c>
      <c r="E8" s="305"/>
      <c r="G8" s="306"/>
      <c r="H8" s="306"/>
      <c r="I8" s="306"/>
    </row>
    <row r="9" spans="1:9">
      <c r="A9" s="301"/>
      <c r="B9" s="307"/>
      <c r="C9" s="303"/>
      <c r="D9" s="304"/>
      <c r="E9" s="305"/>
      <c r="G9" s="306"/>
      <c r="H9" s="306"/>
      <c r="I9" s="306"/>
    </row>
    <row r="10" spans="1:9">
      <c r="A10" s="301" t="s">
        <v>45</v>
      </c>
      <c r="B10" s="307" t="s">
        <v>189</v>
      </c>
      <c r="C10" s="303"/>
      <c r="D10" s="304">
        <v>207049.54</v>
      </c>
      <c r="E10" s="305"/>
      <c r="G10" s="306"/>
      <c r="H10" s="306"/>
      <c r="I10" s="306"/>
    </row>
    <row r="11" spans="1:9">
      <c r="A11" s="301"/>
      <c r="B11" s="307"/>
      <c r="C11" s="303"/>
      <c r="D11" s="304"/>
      <c r="E11" s="305"/>
      <c r="G11" s="306"/>
      <c r="H11" s="306"/>
      <c r="I11" s="306"/>
    </row>
    <row r="12" spans="1:9">
      <c r="A12" s="301" t="s">
        <v>53</v>
      </c>
      <c r="B12" s="302" t="s">
        <v>190</v>
      </c>
      <c r="C12" s="303"/>
      <c r="D12" s="304">
        <v>145351</v>
      </c>
      <c r="E12" s="305"/>
      <c r="G12" s="306"/>
      <c r="H12" s="306"/>
      <c r="I12" s="306"/>
    </row>
    <row r="13" spans="1:9">
      <c r="A13" s="301"/>
      <c r="B13" s="307"/>
      <c r="C13" s="303"/>
      <c r="D13" s="304"/>
      <c r="E13" s="305"/>
      <c r="G13" s="306"/>
      <c r="H13" s="308"/>
      <c r="I13" s="308"/>
    </row>
    <row r="14" spans="1:9">
      <c r="A14" s="301" t="s">
        <v>54</v>
      </c>
      <c r="B14" s="302" t="s">
        <v>332</v>
      </c>
      <c r="C14" s="303"/>
      <c r="D14" s="304">
        <v>53569.440000000002</v>
      </c>
      <c r="E14" s="305"/>
      <c r="G14" s="306"/>
      <c r="H14" s="306"/>
      <c r="I14" s="306"/>
    </row>
    <row r="15" spans="1:9">
      <c r="A15" s="301"/>
      <c r="B15" s="307"/>
      <c r="C15" s="303"/>
      <c r="D15" s="304"/>
      <c r="E15" s="305"/>
      <c r="G15" s="306"/>
      <c r="H15" s="308"/>
      <c r="I15" s="308"/>
    </row>
    <row r="16" spans="1:9">
      <c r="A16" s="301"/>
      <c r="B16" s="307"/>
      <c r="C16" s="303"/>
      <c r="D16" s="304"/>
      <c r="E16" s="305"/>
      <c r="G16" s="306"/>
      <c r="H16" s="308"/>
      <c r="I16" s="308"/>
    </row>
    <row r="17" spans="1:9">
      <c r="A17" s="309"/>
      <c r="B17" s="310"/>
      <c r="C17" s="311" t="s">
        <v>68</v>
      </c>
      <c r="D17" s="312">
        <f>SUM(D4:D14)</f>
        <v>1173850.08</v>
      </c>
      <c r="E17" s="305"/>
      <c r="G17" s="306"/>
      <c r="H17" s="306"/>
      <c r="I17" s="306"/>
    </row>
    <row r="18" spans="1:9">
      <c r="A18" s="301"/>
      <c r="B18" s="307"/>
      <c r="C18" s="313" t="s">
        <v>191</v>
      </c>
      <c r="D18" s="304">
        <f>D17*0.25</f>
        <v>293462.52</v>
      </c>
      <c r="E18" s="305"/>
      <c r="G18" s="306"/>
      <c r="H18" s="306"/>
      <c r="I18" s="306"/>
    </row>
    <row r="19" spans="1:9">
      <c r="A19" s="314"/>
      <c r="B19" s="315"/>
      <c r="C19" s="316" t="s">
        <v>26</v>
      </c>
      <c r="D19" s="317">
        <f>D17+D18</f>
        <v>1467312.6</v>
      </c>
      <c r="E19" s="305"/>
      <c r="G19" s="306"/>
      <c r="H19" s="306"/>
      <c r="I19" s="306"/>
    </row>
    <row r="20" spans="1:9">
      <c r="C20" s="319"/>
    </row>
    <row r="22" spans="1:9">
      <c r="B22" s="320"/>
      <c r="D22" s="320"/>
    </row>
    <row r="23" spans="1:9">
      <c r="C23" s="298" t="s">
        <v>262</v>
      </c>
    </row>
    <row r="26" spans="1:9">
      <c r="C26" s="298" t="s">
        <v>261</v>
      </c>
    </row>
    <row r="28" spans="1:9">
      <c r="C28" s="298" t="s">
        <v>214</v>
      </c>
    </row>
  </sheetData>
  <pageMargins left="0.70866141732283472" right="0.19685039370078741"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NASLOVNA</vt:lpstr>
      <vt:lpstr>ograda</vt:lpstr>
      <vt:lpstr>hortikultura</vt:lpstr>
      <vt:lpstr>prometnice</vt:lpstr>
      <vt:lpstr>vodovod i kanalizacija</vt:lpstr>
      <vt:lpstr>čuvarska k i spremište</vt:lpstr>
      <vt:lpstr>elektroinstalacije</vt:lpstr>
      <vt:lpstr>rekapitulacija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2019-01-07T07:59:54Z</dcterms:modified>
</cp:coreProperties>
</file>